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 firstSheet="1" activeTab="1"/>
  </bookViews>
  <sheets>
    <sheet name="resumen trimestral 2011 sig (2" sheetId="2" state="hidden" r:id="rId1"/>
    <sheet name="resumen trimestral 2015 sig (3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'resumen trimestral 2011 sig (2'!$A$1:$K$298</definedName>
    <definedName name="_xlnm.Print_Area" localSheetId="1">'resumen trimestral 2015 sig (3'!$A$1:$Q$297</definedName>
    <definedName name="_xlnm.Print_Titles" localSheetId="0">'resumen trimestral 2011 sig (2'!$1:$14</definedName>
    <definedName name="_xlnm.Print_Titles" localSheetId="1">'resumen trimestral 2015 sig (3'!$1:$13</definedName>
  </definedNames>
  <calcPr calcId="144525"/>
</workbook>
</file>

<file path=xl/calcChain.xml><?xml version="1.0" encoding="utf-8"?>
<calcChain xmlns="http://schemas.openxmlformats.org/spreadsheetml/2006/main">
  <c r="D138" i="1" l="1"/>
  <c r="E138" i="1" s="1"/>
  <c r="P28" i="1"/>
  <c r="D291" i="1"/>
  <c r="D265" i="1"/>
  <c r="E265" i="1" s="1"/>
  <c r="D226" i="1"/>
  <c r="C27" i="1"/>
  <c r="C26" i="1"/>
  <c r="C22" i="1"/>
  <c r="C21" i="1"/>
  <c r="P23" i="1"/>
  <c r="Q18" i="1" l="1"/>
  <c r="E18" i="1" s="1"/>
  <c r="Q306" i="1" l="1"/>
  <c r="P275" i="1" l="1"/>
  <c r="P227" i="1"/>
  <c r="P214" i="1"/>
  <c r="Q214" i="1" s="1"/>
  <c r="P138" i="1"/>
  <c r="P291" i="1"/>
  <c r="P284" i="1"/>
  <c r="P266" i="1"/>
  <c r="P69" i="1"/>
  <c r="Q28" i="1"/>
  <c r="L192" i="1"/>
  <c r="Q295" i="1" l="1"/>
  <c r="J291" i="1"/>
  <c r="J284" i="1"/>
  <c r="D283" i="1"/>
  <c r="J275" i="1"/>
  <c r="D275" i="1"/>
  <c r="J266" i="1"/>
  <c r="J227" i="1"/>
  <c r="D214" i="1"/>
  <c r="D137" i="1"/>
  <c r="D69" i="1"/>
  <c r="B37" i="1"/>
  <c r="H37" i="1" s="1"/>
  <c r="N37" i="1" s="1"/>
  <c r="J28" i="1"/>
  <c r="D28" i="1"/>
  <c r="J23" i="1"/>
  <c r="D23" i="1"/>
  <c r="B21" i="1"/>
  <c r="J292" i="2"/>
  <c r="D292" i="2"/>
  <c r="J285" i="2"/>
  <c r="D284" i="2"/>
  <c r="J276" i="2"/>
  <c r="D276" i="2"/>
  <c r="J267" i="2"/>
  <c r="D266" i="2"/>
  <c r="J228" i="2"/>
  <c r="D227" i="2"/>
  <c r="J216" i="2"/>
  <c r="K216" i="2" s="1"/>
  <c r="D216" i="2"/>
  <c r="E217" i="2" s="1"/>
  <c r="J140" i="2"/>
  <c r="D139" i="2"/>
  <c r="J70" i="2"/>
  <c r="D70" i="2"/>
  <c r="B38" i="2"/>
  <c r="H38" i="2" s="1"/>
  <c r="J29" i="2"/>
  <c r="D29" i="2"/>
  <c r="I23" i="2"/>
  <c r="J24" i="2" s="1"/>
  <c r="C23" i="2"/>
  <c r="D24" i="2" s="1"/>
  <c r="B22" i="2"/>
  <c r="E295" i="1" l="1"/>
  <c r="W295" i="1" s="1"/>
  <c r="E33" i="1"/>
  <c r="E214" i="1"/>
  <c r="E296" i="2"/>
  <c r="K296" i="2"/>
  <c r="K34" i="2"/>
  <c r="E34" i="2"/>
  <c r="K33" i="1"/>
  <c r="J69" i="1"/>
  <c r="J138" i="1"/>
  <c r="J214" i="1"/>
  <c r="K214" i="1" s="1"/>
  <c r="E298" i="2" l="1"/>
  <c r="K297" i="2"/>
  <c r="K298" i="2" s="1"/>
  <c r="K295" i="1"/>
  <c r="K296" i="1" s="1"/>
  <c r="E297" i="1"/>
  <c r="J18" i="1" l="1"/>
  <c r="L297" i="1"/>
  <c r="Q33" i="1"/>
  <c r="Q296" i="1" s="1"/>
  <c r="R297" i="1" l="1"/>
  <c r="W297" i="1" l="1"/>
</calcChain>
</file>

<file path=xl/sharedStrings.xml><?xml version="1.0" encoding="utf-8"?>
<sst xmlns="http://schemas.openxmlformats.org/spreadsheetml/2006/main" count="1241" uniqueCount="261">
  <si>
    <t>CORPORACION DEL ACUEDUCTO Y ALCANTARILLADO DE SANTO DOMINGO</t>
  </si>
  <si>
    <t>CAASD</t>
  </si>
  <si>
    <t>SUB-DIRECCION DE PLANIFICACION</t>
  </si>
  <si>
    <t>GERENCIA DE PLANIFICACION</t>
  </si>
  <si>
    <t>TRIMESTRE ENERO-MARZO 2014</t>
  </si>
  <si>
    <t>TRIMESTRE ABRIL-JUNIO 2014</t>
  </si>
  <si>
    <t>EXPRESADO EN RD$</t>
  </si>
  <si>
    <t>Balance Inicial del Período</t>
  </si>
  <si>
    <t>Ingresos Propios</t>
  </si>
  <si>
    <t>ventas de servicios</t>
  </si>
  <si>
    <t>Otros Ingresos</t>
  </si>
  <si>
    <t>Total de Ingresos Propios</t>
  </si>
  <si>
    <t>Ingresos por Transferencia de Gobierno</t>
  </si>
  <si>
    <t>Transferencia Corriente</t>
  </si>
  <si>
    <t>Transferencia de Capital</t>
  </si>
  <si>
    <t>Total de Ingresos por Transferencia de Gobierno</t>
  </si>
  <si>
    <t>TOTAL DISPONIBLE</t>
  </si>
  <si>
    <t>Desembolsos Disponibles</t>
  </si>
  <si>
    <t>Servicios Personales</t>
  </si>
  <si>
    <t>incentivos y escalafón</t>
  </si>
  <si>
    <t>Sueldo personal contratado y/o igualado</t>
  </si>
  <si>
    <t>Sueldos personal nominal</t>
  </si>
  <si>
    <t>Suplencias</t>
  </si>
  <si>
    <t>Sueldos por servicios especiales.</t>
  </si>
  <si>
    <t>sueldo al personal nominal de en periodo probatorio</t>
  </si>
  <si>
    <t>jornales</t>
  </si>
  <si>
    <t>Sobre jornales</t>
  </si>
  <si>
    <t>sueldo al personal fijo en tramite de pensiones</t>
  </si>
  <si>
    <t>sueldo anual numero 13</t>
  </si>
  <si>
    <t>prestaciones económicas</t>
  </si>
  <si>
    <t>pago porcentaje por desvinculación de cagos</t>
  </si>
  <si>
    <t>prestación laboral por desvinculación</t>
  </si>
  <si>
    <t>proporción de vacaciones no disfrutadas</t>
  </si>
  <si>
    <t xml:space="preserve">Compensación por gasto de alimentación </t>
  </si>
  <si>
    <t>Compensación por horas extraordinarias</t>
  </si>
  <si>
    <t>Primas de transporte</t>
  </si>
  <si>
    <t>Compensación por servicio de seguridad</t>
  </si>
  <si>
    <t>Compensación por resultados</t>
  </si>
  <si>
    <t>Compensación por distancia</t>
  </si>
  <si>
    <t>Compensaciones especiales</t>
  </si>
  <si>
    <t>Especialísimos</t>
  </si>
  <si>
    <t>Gastos de representación en el país</t>
  </si>
  <si>
    <t>Dietas en el pais</t>
  </si>
  <si>
    <t>Gastos de representación en el exterior</t>
  </si>
  <si>
    <t>Bonificaciones</t>
  </si>
  <si>
    <t>otras gratificaciones y bonificaciones</t>
  </si>
  <si>
    <t xml:space="preserve">Contribución al seguro de salud </t>
  </si>
  <si>
    <t>Contribuciones al seguro de pensiones</t>
  </si>
  <si>
    <t>Contribuciones al seguro riesgo laboral</t>
  </si>
  <si>
    <t>Contribuciones al  plan de retiro complementario</t>
  </si>
  <si>
    <t>Total Servicios Personales</t>
  </si>
  <si>
    <t xml:space="preserve">Servicios No Personales </t>
  </si>
  <si>
    <t>Servicio telefónico de larga distancia</t>
  </si>
  <si>
    <t>Teléfono local</t>
  </si>
  <si>
    <t>Telefax y correo</t>
  </si>
  <si>
    <t>Servicio de Internet y televisión por cable</t>
  </si>
  <si>
    <t>Energía Eléctrica</t>
  </si>
  <si>
    <t>Electricidad no cortable</t>
  </si>
  <si>
    <t>Recolección de residuos solidos</t>
  </si>
  <si>
    <t>Publicidad y propaganda</t>
  </si>
  <si>
    <t>Impresión y encuadernación</t>
  </si>
  <si>
    <t>Viáticos dentro del país</t>
  </si>
  <si>
    <t>Viáticos fuera  del país</t>
  </si>
  <si>
    <t>Pasajes</t>
  </si>
  <si>
    <t>Fletes</t>
  </si>
  <si>
    <t>Almacenaje</t>
  </si>
  <si>
    <t>Peaje</t>
  </si>
  <si>
    <t>Edificios y locales</t>
  </si>
  <si>
    <t>Equipo de producción</t>
  </si>
  <si>
    <t>Alquiler de Equipo educacional</t>
  </si>
  <si>
    <t>Alquiler de Equipo de computación</t>
  </si>
  <si>
    <t>Alquiler de equipo de comunicación</t>
  </si>
  <si>
    <t>Alquiler de equipo de oficina y muebles</t>
  </si>
  <si>
    <t>Alquiler de equipos sanitarios y muebles</t>
  </si>
  <si>
    <t>Equipo de transporte, tracción y elevación</t>
  </si>
  <si>
    <t>Alquileres de tierras</t>
  </si>
  <si>
    <t>Alquileres de terrenos</t>
  </si>
  <si>
    <t>Alquileres de Equipo de construcción y movimiento de tierra</t>
  </si>
  <si>
    <t>otros alquileres</t>
  </si>
  <si>
    <t>Seguro de bienes inmuebles e infraestructuras</t>
  </si>
  <si>
    <t>Seguro de bienes mueble</t>
  </si>
  <si>
    <t>Seguro de personas</t>
  </si>
  <si>
    <t>seguro de la producción agrícola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</si>
  <si>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</si>
  <si>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</si>
  <si>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</si>
  <si>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</si>
  <si>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públicos</t>
  </si>
  <si>
    <t>instalaciones eléctricas</t>
  </si>
  <si>
    <t>servicios de pintura y derivados con fin de higiene y embellecimiento</t>
  </si>
  <si>
    <t>Mantenimiento y reparación de equipo educacional</t>
  </si>
  <si>
    <t>Mantenimiento y reparación de equipo para computación</t>
  </si>
  <si>
    <t>Mantenimiento y reparación de equipo de comunicación</t>
  </si>
  <si>
    <t>Mantenimiento y reparación de equipo de oficina y muebles</t>
  </si>
  <si>
    <t>Mantenimiento y reparación de equipo de equipos sanitarios y de laboratorios</t>
  </si>
  <si>
    <t>Mantenimiento y reparación de equipo de transporte, tracción y elevación</t>
  </si>
  <si>
    <t>Mantenimiento y reparación de equipo de produccion</t>
  </si>
  <si>
    <t>Gastos judiciales</t>
  </si>
  <si>
    <t>Comisiones y gastos bancarios</t>
  </si>
  <si>
    <t>servicios sanitarios médicos y veterinarios</t>
  </si>
  <si>
    <t>Servicios funerarios y gastos conexos</t>
  </si>
  <si>
    <t>Fumigación</t>
  </si>
  <si>
    <t>Lavandería</t>
  </si>
  <si>
    <t xml:space="preserve">Limpieza e higiene </t>
  </si>
  <si>
    <t>Eventos generales</t>
  </si>
  <si>
    <t>Festividades</t>
  </si>
  <si>
    <t>Actuaciones deportivas</t>
  </si>
  <si>
    <t>Actuaciones artísticas</t>
  </si>
  <si>
    <t>Estudios, investigaciones y análisis de factibilidad</t>
  </si>
  <si>
    <t>servicios jurídicos</t>
  </si>
  <si>
    <t>servicios de contabilidad y auditoria</t>
  </si>
  <si>
    <t>servicios de capacitación</t>
  </si>
  <si>
    <t>servicio de informática y sistemas computarizados</t>
  </si>
  <si>
    <t>otros servicios técnicos y profesionales</t>
  </si>
  <si>
    <t>Impuestos</t>
  </si>
  <si>
    <t>derechos</t>
  </si>
  <si>
    <t>tasas</t>
  </si>
  <si>
    <t xml:space="preserve">Total Servicios No Personales </t>
  </si>
  <si>
    <t>MATERIALES Y SUMINISTRO</t>
  </si>
  <si>
    <t>Alimentos y bebidas para personas</t>
  </si>
  <si>
    <t>Desayuno escolar</t>
  </si>
  <si>
    <t>Alimentos para animales</t>
  </si>
  <si>
    <t>productos pecuarios</t>
  </si>
  <si>
    <t>productos agrícolas</t>
  </si>
  <si>
    <t>productos forestales</t>
  </si>
  <si>
    <t>Madera corcho y sus manufacturas</t>
  </si>
  <si>
    <t>Hilados y telas</t>
  </si>
  <si>
    <t>Acabados textiles</t>
  </si>
  <si>
    <t xml:space="preserve">Prendas de vestir </t>
  </si>
  <si>
    <t>Calzados</t>
  </si>
  <si>
    <t>Papel de escritorio</t>
  </si>
  <si>
    <t xml:space="preserve">Producto de papel cartón </t>
  </si>
  <si>
    <t xml:space="preserve">Productos de artes gráficas </t>
  </si>
  <si>
    <t>Libros, revistas y periódicos</t>
  </si>
  <si>
    <t>Textos de enseñanzas</t>
  </si>
  <si>
    <t>Especies timbradas y valoradas</t>
  </si>
  <si>
    <t>productos médicos para uso humanos</t>
  </si>
  <si>
    <t>productos médicos para uso veterinario</t>
  </si>
  <si>
    <t>Cueros y Pieles</t>
  </si>
  <si>
    <t xml:space="preserve">Artículos de Cuero </t>
  </si>
  <si>
    <t>Llantas y Neumáticos</t>
  </si>
  <si>
    <t xml:space="preserve">Artículos de Caucho </t>
  </si>
  <si>
    <t>Artículos de Plástico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</si>
  <si>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</si>
  <si>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</si>
  <si>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</si>
  <si>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</si>
  <si>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</si>
  <si>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</t>
  </si>
  <si>
    <t xml:space="preserve">Productos de Loza </t>
  </si>
  <si>
    <t>Productos de  Porcelana</t>
  </si>
  <si>
    <t>productos ferroso</t>
  </si>
  <si>
    <t>productos ferroso no ferroso</t>
  </si>
  <si>
    <t>estructura metálicas acabadas</t>
  </si>
  <si>
    <t>herramientas varias</t>
  </si>
  <si>
    <t>productos de hojalata</t>
  </si>
  <si>
    <t>accesorios de metal</t>
  </si>
  <si>
    <t>Repuestos menores para sistemas de acueductos y alcantarillado</t>
  </si>
  <si>
    <t>Repuestos menores para vehículos</t>
  </si>
  <si>
    <t>minerales metalíferos</t>
  </si>
  <si>
    <t>petróleo crudo</t>
  </si>
  <si>
    <t>carbón mineral</t>
  </si>
  <si>
    <t>piedra arcilla y arena</t>
  </si>
  <si>
    <t>productos aislantes</t>
  </si>
  <si>
    <t>productos abracidos</t>
  </si>
  <si>
    <t>otros minerales</t>
  </si>
  <si>
    <t>otros productos minerales no metálicos</t>
  </si>
  <si>
    <t>gasolina</t>
  </si>
  <si>
    <t>gas-oíl</t>
  </si>
  <si>
    <t>kerosen</t>
  </si>
  <si>
    <t>gas propano</t>
  </si>
  <si>
    <t>grasa, aceite, liquido de freno</t>
  </si>
  <si>
    <t>lubricantes</t>
  </si>
  <si>
    <t>otros</t>
  </si>
  <si>
    <t>productos explosivos y pirotecnia</t>
  </si>
  <si>
    <t>productos fotoquímicos</t>
  </si>
  <si>
    <t>productos químicos y de uso personal</t>
  </si>
  <si>
    <t>abonos y fertilizantes</t>
  </si>
  <si>
    <t>insecticidas fumigantes y otros</t>
  </si>
  <si>
    <t>Pinturas barnices, lacas, diluyentes y absorbentes para pinturas</t>
  </si>
  <si>
    <t>sustancia para laboratorio</t>
  </si>
  <si>
    <t xml:space="preserve">Material de limpieza </t>
  </si>
  <si>
    <t>Útiles de escritorios, oficina y enseñanza</t>
  </si>
  <si>
    <t>Útiles menores médico-quirúrgicos</t>
  </si>
  <si>
    <t>Útiles de deporte y recreativos</t>
  </si>
  <si>
    <t>Útiles de cocinas y comedor</t>
  </si>
  <si>
    <t>Productos eléctricos y afines</t>
  </si>
  <si>
    <t>productos y útiles veterinario</t>
  </si>
  <si>
    <t xml:space="preserve">Otros repuestos y accesorios menores </t>
  </si>
  <si>
    <t>Útiles diversos N.I.P</t>
  </si>
  <si>
    <t>TOTAL MATERIALES Y SUMINISTRO</t>
  </si>
  <si>
    <t>TRANSFERENCIAS CORRIENTES</t>
  </si>
  <si>
    <t>pensiones</t>
  </si>
  <si>
    <t>Jubilaciones</t>
  </si>
  <si>
    <t>Ayuda y donaciones programados a hogares y personas</t>
  </si>
  <si>
    <t>Ayuda y donaciones ocasionales  a hogares y personas</t>
  </si>
  <si>
    <t xml:space="preserve">becas nacionales </t>
  </si>
  <si>
    <t xml:space="preserve">becas extranjeras </t>
  </si>
  <si>
    <t>TOTAL TRANSFERENCIAS CORRIENTES</t>
  </si>
  <si>
    <t>BIENES, MUEBLES,INMUEBLES E INTANGIBLES</t>
  </si>
  <si>
    <t>Muebles de oficina y estantería</t>
  </si>
  <si>
    <t>muebles de alojamiento excepto oficina y estantería</t>
  </si>
  <si>
    <t>Equipos de computación y operaciones auxiliares</t>
  </si>
  <si>
    <t>Electrodomésticos</t>
  </si>
  <si>
    <t>otros mobiliarios y equipos</t>
  </si>
  <si>
    <t>Equipos y aparatos audiovisuales</t>
  </si>
  <si>
    <t>Aparatos Deportivos</t>
  </si>
  <si>
    <t>Cámara Fotográficas y de videos</t>
  </si>
  <si>
    <t>Equipos recreativos</t>
  </si>
  <si>
    <t>Equipo medico y Laboratorio</t>
  </si>
  <si>
    <t>instrumental medico y Laboratorio</t>
  </si>
  <si>
    <t>Equipo veterinario</t>
  </si>
  <si>
    <t>Equipo meteorológico y sismológico</t>
  </si>
  <si>
    <t>automóviles y camiones</t>
  </si>
  <si>
    <t>carrocerías y remarques</t>
  </si>
  <si>
    <t>Equipos aeronáuticos</t>
  </si>
  <si>
    <t>Equipos ferroviarios</t>
  </si>
  <si>
    <t>Embarcaciones</t>
  </si>
  <si>
    <t>Equipo de tracción</t>
  </si>
  <si>
    <t>Equipo de elevación</t>
  </si>
  <si>
    <t>Otros equipos de transporte</t>
  </si>
  <si>
    <t>Maquinaria y equipos agropecuarios</t>
  </si>
  <si>
    <t>Maquinaria y equipos industrial y/o de producción</t>
  </si>
  <si>
    <t>Maquinaria y equipos de construcción</t>
  </si>
  <si>
    <t>sistemas de aire acondicionado calefacción y de refrigeración industrial y comercial</t>
  </si>
  <si>
    <t>equipos comunicación, telecomunicación y señalamiento</t>
  </si>
  <si>
    <t>equipos de generación eléctrica, aparatos y accesorios eléctricos</t>
  </si>
  <si>
    <t>Herramientas y Maquinaria -herramientas</t>
  </si>
  <si>
    <t>Otros equipos</t>
  </si>
  <si>
    <t>Maquinaria y equipos de acueducto y alcantarillado</t>
  </si>
  <si>
    <t>Terrenos</t>
  </si>
  <si>
    <t xml:space="preserve">programas de informática </t>
  </si>
  <si>
    <t>Estudio de inversion</t>
  </si>
  <si>
    <t xml:space="preserve"> TOTAL BIENES, MUEBLES,INMUEBLES E INTANGIBLES</t>
  </si>
  <si>
    <t>OBRAS</t>
  </si>
  <si>
    <t>Obras en Edificaciones</t>
  </si>
  <si>
    <t>Obras en Edificaciones residencial (vivienda)</t>
  </si>
  <si>
    <t>Obras en Edificaciones no residencial</t>
  </si>
  <si>
    <t>obras hidraulicasy sanitarias</t>
  </si>
  <si>
    <t>Mejoras de tierras y terrenos</t>
  </si>
  <si>
    <t>Total obras</t>
  </si>
  <si>
    <t>DISMINUCION PASIVOS</t>
  </si>
  <si>
    <t>Disminución de cuentas por pagar   de corto plazo corrientes internas</t>
  </si>
  <si>
    <t>Amortización de préstamo corriente de corto plazo interno</t>
  </si>
  <si>
    <t>TOTAL DISMINUCION PASIVOS</t>
  </si>
  <si>
    <t>GASTOS FINANCIEROS</t>
  </si>
  <si>
    <t>Intereses de la Deuda interna a corto plazo</t>
  </si>
  <si>
    <t>Comisiones y otros gastos de la deuda pública interna</t>
  </si>
  <si>
    <t>Total Gastos Financieros</t>
  </si>
  <si>
    <t>TOTAL GENERAL DE DESEMBOLSOS</t>
  </si>
  <si>
    <t>Mantenimiento y reparacion de muebles y equipo de oficina</t>
  </si>
  <si>
    <t>Mantenimiento y reparacion de equipo para computacion</t>
  </si>
  <si>
    <t>Mantenimiento y reparacion de equipo de educacional</t>
  </si>
  <si>
    <t>Mantenimiento y reparacion de equipo de equipos sanitarios y de laboratorios</t>
  </si>
  <si>
    <t>Mantenimiento y reparacion de equipo de comunicación</t>
  </si>
  <si>
    <t>Mantenimiento y reparacion de equipo de transporte, traccion y elevacion</t>
  </si>
  <si>
    <t>TRIMESTRE JULIO-SEPTIEMBRE 2014</t>
  </si>
  <si>
    <t>TRIMESTRE OCTUBRE-DICIEMBRE 2014</t>
  </si>
  <si>
    <t>TRIMESTRE ENERO-MARZO 2015</t>
  </si>
  <si>
    <t>productos quimicos para saneamientos de las aguas</t>
  </si>
  <si>
    <t>indemnización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</si>
</sst>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_([$€-2]* #,##0.00_);_([$€-2]* \(#,##0.00\);_([$€-2]* &quot;-&quot;??_)"/>
  </numFmts>
  <fonts count="13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165" fontId="2" fillId="0" borderId="0" xfId="2" applyNumberFormat="1" applyFont="1"/>
    <xf numFmtId="164" fontId="0" fillId="0" borderId="0" xfId="2" applyFont="1"/>
    <xf numFmtId="165" fontId="3" fillId="0" borderId="0" xfId="2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64" fontId="7" fillId="0" borderId="0" xfId="2" applyFont="1"/>
    <xf numFmtId="165" fontId="7" fillId="0" borderId="0" xfId="2" applyNumberFormat="1" applyFont="1"/>
    <xf numFmtId="165" fontId="5" fillId="0" borderId="0" xfId="0" applyNumberFormat="1" applyFont="1"/>
    <xf numFmtId="0" fontId="4" fillId="0" borderId="0" xfId="0" applyFont="1"/>
    <xf numFmtId="0" fontId="0" fillId="0" borderId="0" xfId="0" applyAlignment="1">
      <alignment horizontal="left" indent="1"/>
    </xf>
    <xf numFmtId="165" fontId="2" fillId="0" borderId="0" xfId="2" applyNumberFormat="1" applyFont="1" applyBorder="1"/>
    <xf numFmtId="165" fontId="2" fillId="0" borderId="1" xfId="2" applyNumberFormat="1" applyFont="1" applyBorder="1"/>
    <xf numFmtId="0" fontId="5" fillId="0" borderId="0" xfId="0" applyFont="1"/>
    <xf numFmtId="165" fontId="7" fillId="0" borderId="0" xfId="0" applyNumberFormat="1" applyFont="1"/>
    <xf numFmtId="0" fontId="3" fillId="0" borderId="0" xfId="0" applyFont="1" applyAlignment="1">
      <alignment horizontal="left" indent="1"/>
    </xf>
    <xf numFmtId="164" fontId="2" fillId="0" borderId="0" xfId="1" applyFont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3" applyFont="1" applyFill="1" applyBorder="1" applyAlignment="1">
      <alignment horizontal="left" wrapText="1"/>
    </xf>
    <xf numFmtId="0" fontId="0" fillId="2" borderId="0" xfId="0" applyFill="1" applyAlignment="1">
      <alignment horizontal="center"/>
    </xf>
    <xf numFmtId="164" fontId="4" fillId="2" borderId="0" xfId="2" applyFont="1" applyFill="1"/>
    <xf numFmtId="0" fontId="0" fillId="2" borderId="0" xfId="0" applyFill="1"/>
    <xf numFmtId="164" fontId="2" fillId="2" borderId="0" xfId="1" applyFont="1" applyFill="1"/>
    <xf numFmtId="164" fontId="7" fillId="2" borderId="0" xfId="2" applyFont="1" applyFill="1"/>
    <xf numFmtId="0" fontId="3" fillId="0" borderId="0" xfId="0" applyFont="1" applyFill="1" applyBorder="1" applyAlignment="1">
      <alignment horizontal="left" wrapText="1"/>
    </xf>
    <xf numFmtId="164" fontId="2" fillId="0" borderId="0" xfId="1" applyFont="1" applyBorder="1"/>
    <xf numFmtId="164" fontId="2" fillId="0" borderId="1" xfId="1" applyFont="1" applyBorder="1"/>
    <xf numFmtId="165" fontId="8" fillId="0" borderId="0" xfId="0" applyNumberFormat="1" applyFont="1"/>
    <xf numFmtId="164" fontId="0" fillId="0" borderId="0" xfId="0" applyNumberFormat="1"/>
    <xf numFmtId="164" fontId="8" fillId="0" borderId="0" xfId="1" applyFont="1"/>
    <xf numFmtId="165" fontId="2" fillId="0" borderId="0" xfId="1" applyNumberFormat="1" applyFont="1" applyBorder="1"/>
    <xf numFmtId="0" fontId="9" fillId="0" borderId="0" xfId="0" applyFont="1" applyAlignment="1">
      <alignment horizontal="center" vertical="center"/>
    </xf>
    <xf numFmtId="165" fontId="2" fillId="0" borderId="0" xfId="1" applyNumberFormat="1" applyFont="1"/>
    <xf numFmtId="164" fontId="8" fillId="0" borderId="0" xfId="1" applyFont="1" applyBorder="1"/>
    <xf numFmtId="0" fontId="0" fillId="0" borderId="0" xfId="0" applyAlignment="1">
      <alignment horizontal="center" vertical="center"/>
    </xf>
    <xf numFmtId="165" fontId="2" fillId="0" borderId="0" xfId="1" applyNumberFormat="1" applyFont="1" applyBorder="1" applyAlignment="1">
      <alignment vertical="center"/>
    </xf>
    <xf numFmtId="0" fontId="3" fillId="3" borderId="0" xfId="0" applyFont="1" applyFill="1" applyBorder="1" applyAlignment="1">
      <alignment horizontal="left" wrapText="1"/>
    </xf>
    <xf numFmtId="165" fontId="2" fillId="0" borderId="1" xfId="1" applyNumberFormat="1" applyFont="1" applyBorder="1"/>
    <xf numFmtId="165" fontId="10" fillId="0" borderId="0" xfId="2" applyNumberFormat="1" applyFont="1" applyBorder="1"/>
    <xf numFmtId="164" fontId="2" fillId="0" borderId="2" xfId="1" applyFont="1" applyBorder="1"/>
    <xf numFmtId="0" fontId="8" fillId="4" borderId="0" xfId="0" applyFont="1" applyFill="1" applyBorder="1" applyAlignment="1">
      <alignment horizontal="left" wrapText="1"/>
    </xf>
    <xf numFmtId="164" fontId="10" fillId="0" borderId="0" xfId="1" applyFont="1" applyBorder="1"/>
    <xf numFmtId="0" fontId="0" fillId="0" borderId="0" xfId="0" applyBorder="1" applyAlignment="1">
      <alignment horizontal="center" vertical="center"/>
    </xf>
    <xf numFmtId="165" fontId="2" fillId="0" borderId="0" xfId="2" applyNumberFormat="1" applyFont="1" applyAlignment="1">
      <alignment vertical="center"/>
    </xf>
    <xf numFmtId="0" fontId="3" fillId="5" borderId="0" xfId="0" applyFont="1" applyFill="1" applyBorder="1" applyAlignment="1">
      <alignment horizontal="left" wrapText="1"/>
    </xf>
    <xf numFmtId="165" fontId="0" fillId="0" borderId="0" xfId="2" applyNumberFormat="1" applyFont="1"/>
    <xf numFmtId="164" fontId="0" fillId="0" borderId="0" xfId="2" applyFont="1" applyBorder="1"/>
    <xf numFmtId="0" fontId="0" fillId="0" borderId="0" xfId="0" applyBorder="1"/>
    <xf numFmtId="0" fontId="7" fillId="0" borderId="0" xfId="0" applyFont="1" applyBorder="1"/>
    <xf numFmtId="165" fontId="2" fillId="0" borderId="0" xfId="2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65" fontId="2" fillId="0" borderId="0" xfId="1" applyNumberFormat="1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7" fillId="4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indent="1"/>
    </xf>
    <xf numFmtId="164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Border="1"/>
    <xf numFmtId="165" fontId="7" fillId="0" borderId="0" xfId="2" applyNumberFormat="1" applyFont="1" applyBorder="1"/>
    <xf numFmtId="164" fontId="7" fillId="0" borderId="0" xfId="2" applyFont="1" applyBorder="1"/>
    <xf numFmtId="0" fontId="4" fillId="0" borderId="0" xfId="0" applyFont="1" applyBorder="1" applyAlignment="1">
      <alignment horizontal="center"/>
    </xf>
    <xf numFmtId="165" fontId="10" fillId="0" borderId="0" xfId="1" applyNumberFormat="1" applyFont="1" applyBorder="1"/>
    <xf numFmtId="0" fontId="3" fillId="0" borderId="0" xfId="0" applyFont="1" applyBorder="1" applyAlignment="1">
      <alignment horizontal="left" indent="1"/>
    </xf>
    <xf numFmtId="164" fontId="4" fillId="0" borderId="0" xfId="2" applyFont="1" applyBorder="1"/>
    <xf numFmtId="0" fontId="4" fillId="0" borderId="0" xfId="0" applyFont="1" applyBorder="1"/>
    <xf numFmtId="164" fontId="2" fillId="0" borderId="0" xfId="2" applyFont="1" applyBorder="1"/>
    <xf numFmtId="0" fontId="5" fillId="0" borderId="0" xfId="0" applyFont="1" applyFill="1" applyBorder="1" applyAlignment="1">
      <alignment horizontal="left" wrapText="1"/>
    </xf>
    <xf numFmtId="0" fontId="3" fillId="0" borderId="0" xfId="0" applyFont="1" applyBorder="1"/>
    <xf numFmtId="0" fontId="9" fillId="0" borderId="0" xfId="0" applyFont="1"/>
    <xf numFmtId="43" fontId="7" fillId="0" borderId="0" xfId="0" applyNumberFormat="1" applyFont="1" applyBorder="1"/>
    <xf numFmtId="0" fontId="8" fillId="0" borderId="0" xfId="0" applyFont="1" applyFill="1" applyBorder="1" applyAlignment="1">
      <alignment horizontal="left" wrapText="1"/>
    </xf>
    <xf numFmtId="0" fontId="5" fillId="0" borderId="0" xfId="0" applyFont="1" applyBorder="1"/>
    <xf numFmtId="165" fontId="8" fillId="0" borderId="0" xfId="2" applyNumberFormat="1" applyFont="1" applyBorder="1"/>
    <xf numFmtId="43" fontId="0" fillId="0" borderId="0" xfId="0" applyNumberFormat="1" applyBorder="1"/>
    <xf numFmtId="164" fontId="0" fillId="0" borderId="0" xfId="1" applyFont="1"/>
    <xf numFmtId="165" fontId="11" fillId="0" borderId="0" xfId="8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64" fontId="11" fillId="0" borderId="0" xfId="1" applyFont="1" applyFill="1" applyBorder="1" applyAlignment="1">
      <alignment horizontal="center" wrapText="1"/>
    </xf>
    <xf numFmtId="164" fontId="0" fillId="0" borderId="0" xfId="0" applyNumberFormat="1" applyBorder="1"/>
    <xf numFmtId="164" fontId="2" fillId="2" borderId="0" xfId="1" applyFont="1" applyFill="1" applyBorder="1"/>
    <xf numFmtId="0" fontId="5" fillId="0" borderId="0" xfId="0" applyFont="1" applyAlignment="1"/>
    <xf numFmtId="0" fontId="6" fillId="0" borderId="0" xfId="0" applyFont="1" applyAlignment="1"/>
    <xf numFmtId="164" fontId="0" fillId="0" borderId="0" xfId="1" applyFont="1" applyBorder="1"/>
    <xf numFmtId="164" fontId="7" fillId="2" borderId="0" xfId="2" applyFont="1" applyFill="1" applyBorder="1"/>
    <xf numFmtId="0" fontId="3" fillId="0" borderId="0" xfId="0" applyFont="1" applyFill="1" applyBorder="1" applyAlignment="1">
      <alignment horizontal="center" wrapText="1"/>
    </xf>
    <xf numFmtId="164" fontId="3" fillId="0" borderId="0" xfId="1" applyFont="1" applyBorder="1"/>
    <xf numFmtId="164" fontId="5" fillId="0" borderId="0" xfId="1" applyFont="1" applyBorder="1"/>
    <xf numFmtId="165" fontId="0" fillId="0" borderId="0" xfId="0" applyNumberFormat="1" applyBorder="1"/>
    <xf numFmtId="165" fontId="7" fillId="0" borderId="0" xfId="0" applyNumberFormat="1" applyFont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164" fontId="11" fillId="0" borderId="1" xfId="1" applyFont="1" applyFill="1" applyBorder="1" applyAlignment="1">
      <alignment horizontal="center" wrapText="1"/>
    </xf>
    <xf numFmtId="164" fontId="12" fillId="0" borderId="0" xfId="1" applyFont="1" applyBorder="1"/>
    <xf numFmtId="0" fontId="2" fillId="0" borderId="0" xfId="0" applyFont="1" applyFill="1" applyBorder="1" applyAlignment="1">
      <alignment wrapText="1"/>
    </xf>
    <xf numFmtId="164" fontId="8" fillId="0" borderId="0" xfId="2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9">
    <cellStyle name="Euro" xfId="4"/>
    <cellStyle name="Millares" xfId="1" builtinId="3"/>
    <cellStyle name="Millares 2" xfId="2"/>
    <cellStyle name="Millares 3" xfId="5"/>
    <cellStyle name="Millares 4" xfId="8"/>
    <cellStyle name="Normal" xfId="0" builtinId="0"/>
    <cellStyle name="Normal 2" xfId="3"/>
    <cellStyle name="Porcentual 2" xfId="6"/>
    <cellStyle name="Porcentual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3495675</xdr:colOff>
      <xdr:row>0</xdr:row>
      <xdr:rowOff>142875</xdr:rowOff>
    </xdr:from>
    <xdr:to>
      <xdr:col>2</xdr:col>
      <xdr:colOff>304800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287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4286250</xdr:colOff>
      <xdr:row>1</xdr:row>
      <xdr:rowOff>9525</xdr:rowOff>
    </xdr:from>
    <xdr:to>
      <xdr:col>8</xdr:col>
      <xdr:colOff>720520</xdr:colOff>
      <xdr:row>4</xdr:row>
      <xdr:rowOff>85725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76775" y="200025"/>
          <a:ext cx="185399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3495675</xdr:colOff>
      <xdr:row>0</xdr:row>
      <xdr:rowOff>142875</xdr:rowOff>
    </xdr:from>
    <xdr:to>
      <xdr:col>2</xdr:col>
      <xdr:colOff>304800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287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4286250</xdr:colOff>
      <xdr:row>1</xdr:row>
      <xdr:rowOff>9525</xdr:rowOff>
    </xdr:from>
    <xdr:to>
      <xdr:col>8</xdr:col>
      <xdr:colOff>720520</xdr:colOff>
      <xdr:row>4</xdr:row>
      <xdr:rowOff>85725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76625" y="200025"/>
          <a:ext cx="184764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4286250</xdr:colOff>
      <xdr:row>1</xdr:row>
      <xdr:rowOff>9525</xdr:rowOff>
    </xdr:from>
    <xdr:to>
      <xdr:col>14</xdr:col>
      <xdr:colOff>720520</xdr:colOff>
      <xdr:row>4</xdr:row>
      <xdr:rowOff>85725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76625" y="200025"/>
          <a:ext cx="184764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2741.CAASDRD/Escritorio/EJECUCIONES%20PARA%20EL%20SIGEF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LORIA/Ejecuci&#243;n%20Presupuestaria%20UAI-Enero%20del%202015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%20%20D\Excel\DOCUMENTO%20A&#209;O%202015\FORMULARIO%20DE%20EJECUCION%20PEQUE&#209;O%20%202015%20fff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%20%20D\Excel\documento%202014\FORMULARIO%20DE%20EJECUCION%20PEQUE&#209;O%20%202014%20contiene%20las%20proy%20para%20presupuesto%20%20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%20%20D\Excel\documento%202014\FORMULARIO%20DE%20EJECUCION%20PEQUE&#209;O%20%202014%20contiene%20las%20proy%20para%20presupuesto%20%202015%20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rimestral 2010"/>
      <sheetName val="FORM. GASTO 2010 SIGEF"/>
      <sheetName val="Hoja1"/>
      <sheetName val="GASTO OPERC E INVERSION 2010"/>
      <sheetName val="ingreso vs gasto corriente"/>
      <sheetName val="Hoja2"/>
      <sheetName val="Hoja3"/>
      <sheetName val="Hoja4"/>
      <sheetName val="Hoja5"/>
    </sheetNames>
    <sheetDataSet>
      <sheetData sheetId="0" refreshError="1"/>
      <sheetData sheetId="1" refreshError="1">
        <row r="17">
          <cell r="F17" t="str">
            <v>VENTA DE SERVICIOS</v>
          </cell>
        </row>
        <row r="23">
          <cell r="F23" t="str">
            <v>Sueldos Fijos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XP Y EJEC. PRES. (3)"/>
      <sheetName val="CXP Y EJEC. PRES. (2)"/>
      <sheetName val="CXP Y EJEC. PRES."/>
      <sheetName val="Rec Hum"/>
    </sheetNames>
    <sheetDataSet>
      <sheetData sheetId="0"/>
      <sheetData sheetId="1">
        <row r="15">
          <cell r="C15">
            <v>2339546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. GASTO  (4)"/>
      <sheetName val="proyeccion para presupueto (2)"/>
      <sheetName val="FORM INGRESO  (3)"/>
      <sheetName val="FORM INGRESO  (2)"/>
      <sheetName val="FORM. GASTO  (3)"/>
      <sheetName val="FORM. GASTO  (2)"/>
      <sheetName val="tercer trimestre"/>
      <sheetName val="3er  trimestre"/>
      <sheetName val=" INGRESO JULIO-AGOST"/>
      <sheetName val="GASTO JULIO-AGOST"/>
      <sheetName val=" INGRESO  para presupuesto"/>
      <sheetName val="proyeccion para presupueto"/>
      <sheetName val="RESUMEN DE INGRESOS Y GASTO (2"/>
      <sheetName val="1ER TRIMESTRE INGRESO"/>
      <sheetName val="1ER TRIMESTRE"/>
      <sheetName val="PORTADA "/>
      <sheetName val="FORM INGRESO "/>
      <sheetName val="FORM GASTOS"/>
      <sheetName val="RESUMEN DE INGRESOS Y GASTOS"/>
      <sheetName val="PORTADA (3)"/>
      <sheetName val="Hoja5"/>
      <sheetName val="Hoja2"/>
      <sheetName val="Hoja6"/>
      <sheetName val="Hoja9"/>
      <sheetName val="Hoja7"/>
      <sheetName val="Hoja3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8">
          <cell r="F28">
            <v>285010006</v>
          </cell>
        </row>
        <row r="36">
          <cell r="F36">
            <v>249475041</v>
          </cell>
        </row>
        <row r="46">
          <cell r="F46">
            <v>1500365</v>
          </cell>
        </row>
        <row r="51">
          <cell r="F51">
            <v>62500000</v>
          </cell>
        </row>
        <row r="57">
          <cell r="F57">
            <v>377322599</v>
          </cell>
        </row>
      </sheetData>
      <sheetData sheetId="14"/>
      <sheetData sheetId="15"/>
      <sheetData sheetId="16"/>
      <sheetData sheetId="17"/>
      <sheetData sheetId="18">
        <row r="37">
          <cell r="H37">
            <v>58611815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. GASTO  (4)"/>
      <sheetName val="FORM. GASTO  (5)"/>
      <sheetName val="FORM. trimestre GASTO  (5)"/>
      <sheetName val="ult. trimestre INGRESO  (4)"/>
      <sheetName val="recaudos y facturacion AAA  (2"/>
      <sheetName val="proyeccion para presupueto (2)"/>
      <sheetName val="RESUMEN DE INGRESOS Y GASTO (2"/>
      <sheetName val="FORM INGRESO  (3)"/>
      <sheetName val="FORM INGRESO  (2)"/>
      <sheetName val="FORM. GASTO  (3)"/>
      <sheetName val="FORM. GASTO  (2)"/>
      <sheetName val="tercer trimestre"/>
      <sheetName val="3er  trimestre"/>
      <sheetName val=" INGRESO JULIO-AGOST"/>
      <sheetName val="GASTO JULIO-AGOST"/>
      <sheetName val=" INGRESO  para presupuesto"/>
      <sheetName val="proyeccion para presupueto"/>
      <sheetName val="PORTADA "/>
      <sheetName val="FORM INGRESO "/>
      <sheetName val="FORM. GASTO "/>
      <sheetName val="RESUMEN DE INGRESOS Y GASTOS"/>
      <sheetName val="PORTADA (3)"/>
      <sheetName val="Hoja5"/>
      <sheetName val="Hoja2"/>
      <sheetName val="Hoja6"/>
      <sheetName val="Hoja9"/>
      <sheetName val="Hoja7"/>
      <sheetName val="Hoja3"/>
      <sheetName val="vida sobre el ozama"/>
      <sheetName val="recaudos y facturacion AAA Y AC"/>
      <sheetName val="notas"/>
      <sheetName val="Hoja8"/>
      <sheetName val="RESUMEN GASTO PRES,"/>
      <sheetName val="RESUMEN DEL PRESUPUESTO"/>
      <sheetName val="Hoja1"/>
      <sheetName val="CUADRE CON PRESUPUESTO"/>
      <sheetName val="Hoja10"/>
      <sheetName val="resumen"/>
      <sheetName val="Hoja12"/>
      <sheetName val="Hoja11"/>
      <sheetName val="Hoja1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7">
          <cell r="N37">
            <v>19029223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. GASTO  (4)"/>
      <sheetName val="FORM. trimestre GASTO  (5)"/>
      <sheetName val="ult. trimestre INGRESO  (4)"/>
      <sheetName val="recaudos y facturacion AAA  (2"/>
      <sheetName val="proyeccion para presupueto (2)"/>
      <sheetName val="RESUMEN DE INGRESOS Y GASTO (2"/>
      <sheetName val="FORM INGRESO  (3)"/>
      <sheetName val="FORM INGRESO  (2)"/>
      <sheetName val="FORM. GASTO  (3)"/>
      <sheetName val="FORM. GASTO  (2)"/>
      <sheetName val="tercer trimestre"/>
      <sheetName val="3er  trimestre"/>
      <sheetName val=" INGRESO JULIO-AGOST"/>
      <sheetName val="GASTO JULIO-AGOST"/>
      <sheetName val=" INGRESO  para presupuesto"/>
      <sheetName val="proyeccion para presupueto"/>
      <sheetName val="PORTADA "/>
      <sheetName val="FORM INGRESO "/>
      <sheetName val="FORM. GASTO "/>
      <sheetName val="RESUMEN DE INGRESOS Y GASTOS"/>
      <sheetName val="PORTADA (3)"/>
      <sheetName val="Hoja5"/>
      <sheetName val="Hoja2"/>
      <sheetName val="Hoja6"/>
      <sheetName val="Hoja9"/>
      <sheetName val="Hoja7"/>
      <sheetName val="Hoja3"/>
      <sheetName val="vida sobre el ozama"/>
      <sheetName val="recaudos y facturacion AAA Y AC"/>
      <sheetName val="notas"/>
      <sheetName val="Hoja8"/>
      <sheetName val="RESUMEN GASTO PRES,"/>
      <sheetName val="RESUMEN DEL PRESUPUESTO"/>
      <sheetName val="Hoja1"/>
      <sheetName val="CUADRE CON PRESUPUESTO"/>
      <sheetName val="Hoja10"/>
      <sheetName val="resumen"/>
      <sheetName val="Hoja12"/>
      <sheetName val="Hoja11"/>
      <sheetName val="Hoja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7">
          <cell r="E37">
            <v>2339546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94"/>
  <sheetViews>
    <sheetView showGridLines="0" view="pageBreakPreview" topLeftCell="G7" zoomScale="60" zoomScaleNormal="62" workbookViewId="0">
      <selection activeCell="P18" sqref="P18"/>
    </sheetView>
  </sheetViews>
  <sheetFormatPr baseColWidth="10" defaultRowHeight="15" x14ac:dyDescent="0.2"/>
  <cols>
    <col min="1" max="1" width="8.42578125" style="1" hidden="1" customWidth="1"/>
    <col min="2" max="2" width="79.7109375" hidden="1" customWidth="1"/>
    <col min="3" max="3" width="21.85546875" style="4" hidden="1" customWidth="1"/>
    <col min="4" max="4" width="20.140625" style="5" hidden="1" customWidth="1"/>
    <col min="5" max="5" width="23.28515625" style="5" hidden="1" customWidth="1"/>
    <col min="6" max="6" width="17.28515625" hidden="1" customWidth="1"/>
    <col min="7" max="7" width="5.85546875" style="1" customWidth="1"/>
    <col min="8" max="8" width="81.28515625" customWidth="1"/>
    <col min="9" max="9" width="25.28515625" style="3" customWidth="1"/>
    <col min="10" max="10" width="24.5703125" customWidth="1"/>
    <col min="11" max="11" width="25.42578125" customWidth="1"/>
  </cols>
  <sheetData>
    <row r="1" spans="1:11" x14ac:dyDescent="0.2">
      <c r="C1" s="2"/>
      <c r="D1"/>
      <c r="E1"/>
    </row>
    <row r="2" spans="1:11" x14ac:dyDescent="0.2">
      <c r="I2" s="6"/>
      <c r="J2" s="5"/>
      <c r="K2" s="5"/>
    </row>
    <row r="3" spans="1:11" x14ac:dyDescent="0.2">
      <c r="I3" s="6"/>
      <c r="J3" s="5"/>
      <c r="K3" s="5"/>
    </row>
    <row r="4" spans="1:11" x14ac:dyDescent="0.2">
      <c r="I4" s="6"/>
      <c r="J4" s="5"/>
      <c r="K4" s="5"/>
    </row>
    <row r="5" spans="1:11" x14ac:dyDescent="0.2">
      <c r="I5" s="6"/>
      <c r="J5" s="5"/>
      <c r="K5" s="5"/>
    </row>
    <row r="6" spans="1:11" ht="15.75" x14ac:dyDescent="0.25">
      <c r="A6" s="104" t="s">
        <v>0</v>
      </c>
      <c r="B6" s="104"/>
      <c r="C6" s="104"/>
      <c r="D6" s="104"/>
      <c r="E6" s="104"/>
      <c r="F6" s="104"/>
      <c r="G6" s="104" t="s">
        <v>0</v>
      </c>
      <c r="H6" s="104"/>
      <c r="I6" s="104"/>
      <c r="J6" s="104"/>
      <c r="K6" s="104"/>
    </row>
    <row r="7" spans="1:11" ht="20.25" x14ac:dyDescent="0.3">
      <c r="A7" s="105" t="s">
        <v>1</v>
      </c>
      <c r="B7" s="105"/>
      <c r="C7" s="105"/>
      <c r="D7" s="105"/>
      <c r="E7" s="105"/>
      <c r="F7" s="105"/>
      <c r="G7" s="105" t="s">
        <v>1</v>
      </c>
      <c r="H7" s="105"/>
      <c r="I7" s="105"/>
      <c r="J7" s="105"/>
      <c r="K7" s="105"/>
    </row>
    <row r="8" spans="1:11" ht="15.75" x14ac:dyDescent="0.25">
      <c r="A8" s="104" t="s">
        <v>2</v>
      </c>
      <c r="B8" s="104"/>
      <c r="C8" s="104"/>
      <c r="D8" s="104"/>
      <c r="E8" s="104"/>
      <c r="F8" s="104"/>
      <c r="G8" s="104" t="s">
        <v>2</v>
      </c>
      <c r="H8" s="104"/>
      <c r="I8" s="104"/>
      <c r="J8" s="104"/>
      <c r="K8" s="104"/>
    </row>
    <row r="9" spans="1:11" ht="15.75" x14ac:dyDescent="0.25">
      <c r="A9" s="104" t="s">
        <v>3</v>
      </c>
      <c r="B9" s="104"/>
      <c r="C9" s="104"/>
      <c r="D9" s="104"/>
      <c r="E9" s="104"/>
      <c r="F9" s="104"/>
      <c r="G9" s="104" t="s">
        <v>3</v>
      </c>
      <c r="H9" s="104"/>
      <c r="I9" s="104"/>
      <c r="J9" s="104"/>
      <c r="K9" s="104"/>
    </row>
    <row r="10" spans="1:11" ht="20.25" x14ac:dyDescent="0.3">
      <c r="A10" s="105"/>
      <c r="B10" s="105"/>
      <c r="C10" s="105"/>
      <c r="D10" s="105"/>
      <c r="E10" s="105"/>
      <c r="G10" s="105"/>
      <c r="H10" s="105"/>
      <c r="I10" s="105"/>
      <c r="J10" s="105"/>
      <c r="K10" s="105"/>
    </row>
    <row r="11" spans="1:11" ht="15.75" x14ac:dyDescent="0.25">
      <c r="A11" s="104" t="s">
        <v>4</v>
      </c>
      <c r="B11" s="104"/>
      <c r="C11" s="104"/>
      <c r="D11" s="104"/>
      <c r="E11" s="104"/>
      <c r="F11" s="104"/>
      <c r="G11" s="104" t="s">
        <v>5</v>
      </c>
      <c r="H11" s="104"/>
      <c r="I11" s="104"/>
      <c r="J11" s="104"/>
      <c r="K11" s="104"/>
    </row>
    <row r="12" spans="1:11" ht="15.75" x14ac:dyDescent="0.25">
      <c r="A12" s="104" t="s">
        <v>6</v>
      </c>
      <c r="B12" s="104"/>
      <c r="C12" s="104"/>
      <c r="D12" s="104"/>
      <c r="E12" s="104"/>
      <c r="F12" s="104"/>
      <c r="G12" s="104" t="s">
        <v>6</v>
      </c>
      <c r="H12" s="104"/>
      <c r="I12" s="104"/>
      <c r="J12" s="104"/>
      <c r="K12" s="104"/>
    </row>
    <row r="13" spans="1:11" ht="15" hidden="1" customHeight="1" x14ac:dyDescent="0.2">
      <c r="I13" s="6"/>
      <c r="J13" s="5"/>
      <c r="K13" s="5"/>
    </row>
    <row r="14" spans="1:11" ht="15" hidden="1" customHeight="1" x14ac:dyDescent="0.2"/>
    <row r="17" spans="1:11" ht="3" customHeight="1" x14ac:dyDescent="0.2"/>
    <row r="18" spans="1:11" ht="22.5" customHeight="1" x14ac:dyDescent="0.2">
      <c r="J18" s="7"/>
      <c r="K18" s="7"/>
    </row>
    <row r="19" spans="1:11" s="7" customFormat="1" ht="15.75" x14ac:dyDescent="0.25">
      <c r="A19" s="8"/>
      <c r="B19" s="7" t="s">
        <v>7</v>
      </c>
      <c r="C19" s="9"/>
      <c r="D19" s="10"/>
      <c r="E19" s="11">
        <v>75007756</v>
      </c>
      <c r="G19" s="8"/>
      <c r="H19" s="7" t="s">
        <v>7</v>
      </c>
      <c r="I19" s="12"/>
      <c r="J19" s="10"/>
      <c r="K19" s="11">
        <v>48857537</v>
      </c>
    </row>
    <row r="20" spans="1:11" x14ac:dyDescent="0.2">
      <c r="I20" s="6"/>
      <c r="J20" s="10"/>
      <c r="K20" s="10"/>
    </row>
    <row r="21" spans="1:11" x14ac:dyDescent="0.2">
      <c r="B21" s="13" t="s">
        <v>8</v>
      </c>
      <c r="H21" t="s">
        <v>8</v>
      </c>
      <c r="I21" s="6"/>
      <c r="J21" s="10"/>
      <c r="K21" s="10"/>
    </row>
    <row r="22" spans="1:11" ht="14.25" x14ac:dyDescent="0.2">
      <c r="B22" s="14" t="str">
        <f>+'[1]FORM. GASTO 2010 SIGEF'!F17</f>
        <v>VENTA DE SERVICIOS</v>
      </c>
      <c r="C22" s="15">
        <v>240082114</v>
      </c>
      <c r="H22" t="s">
        <v>9</v>
      </c>
      <c r="I22" s="15">
        <v>243119202</v>
      </c>
      <c r="J22" s="10"/>
      <c r="K22" s="10"/>
    </row>
    <row r="23" spans="1:11" ht="14.25" x14ac:dyDescent="0.2">
      <c r="B23" s="14" t="s">
        <v>10</v>
      </c>
      <c r="C23" s="16">
        <f>444483053-C22-C27</f>
        <v>85449850</v>
      </c>
      <c r="H23" t="s">
        <v>10</v>
      </c>
      <c r="I23" s="16">
        <f>418908155-243119202-115951089</f>
        <v>59837864</v>
      </c>
      <c r="J23" s="10"/>
      <c r="K23" s="10"/>
    </row>
    <row r="24" spans="1:11" s="7" customFormat="1" x14ac:dyDescent="0.25">
      <c r="A24" s="8"/>
      <c r="B24" s="7" t="s">
        <v>11</v>
      </c>
      <c r="C24" s="9"/>
      <c r="D24" s="11">
        <f>SUM(C22:C23)</f>
        <v>325531964</v>
      </c>
      <c r="E24" s="10"/>
      <c r="G24" s="8"/>
      <c r="H24" s="7" t="s">
        <v>11</v>
      </c>
      <c r="I24" s="9"/>
      <c r="J24" s="11">
        <f>SUM(I22:I23)</f>
        <v>302957066</v>
      </c>
      <c r="K24" s="10"/>
    </row>
    <row r="25" spans="1:11" ht="14.25" x14ac:dyDescent="0.2">
      <c r="I25" s="4"/>
      <c r="J25" s="10"/>
      <c r="K25" s="10"/>
    </row>
    <row r="26" spans="1:11" ht="14.25" x14ac:dyDescent="0.2">
      <c r="B26" t="s">
        <v>12</v>
      </c>
      <c r="H26" t="s">
        <v>12</v>
      </c>
      <c r="I26" s="4"/>
      <c r="J26" s="10"/>
      <c r="K26" s="10"/>
    </row>
    <row r="27" spans="1:11" ht="14.25" x14ac:dyDescent="0.2">
      <c r="B27" s="14" t="s">
        <v>13</v>
      </c>
      <c r="C27" s="4">
        <v>118951089</v>
      </c>
      <c r="H27" t="s">
        <v>13</v>
      </c>
      <c r="I27" s="4">
        <v>115951089</v>
      </c>
      <c r="J27" s="10"/>
      <c r="K27" s="10"/>
    </row>
    <row r="28" spans="1:11" ht="14.25" x14ac:dyDescent="0.2">
      <c r="B28" s="14" t="s">
        <v>14</v>
      </c>
      <c r="C28" s="16">
        <v>119100474</v>
      </c>
      <c r="H28" t="s">
        <v>14</v>
      </c>
      <c r="I28" s="16">
        <v>171756613</v>
      </c>
      <c r="J28" s="10"/>
      <c r="K28" s="10"/>
    </row>
    <row r="29" spans="1:11" s="7" customFormat="1" ht="15.75" x14ac:dyDescent="0.25">
      <c r="A29" s="8"/>
      <c r="B29" s="7" t="s">
        <v>15</v>
      </c>
      <c r="C29" s="9"/>
      <c r="D29" s="11">
        <f>SUM(C27:C28)</f>
        <v>238051563</v>
      </c>
      <c r="E29" s="10"/>
      <c r="G29" s="8"/>
      <c r="H29" s="7" t="s">
        <v>15</v>
      </c>
      <c r="I29" s="17"/>
      <c r="J29" s="11">
        <f>SUM(I27:I28)</f>
        <v>287707702</v>
      </c>
      <c r="K29" s="10"/>
    </row>
    <row r="30" spans="1:11" s="7" customFormat="1" ht="15.75" x14ac:dyDescent="0.25">
      <c r="A30" s="8"/>
      <c r="C30" s="9"/>
      <c r="D30" s="11"/>
      <c r="E30" s="10"/>
      <c r="G30" s="8"/>
      <c r="I30" s="17"/>
      <c r="J30" s="11"/>
      <c r="K30" s="10"/>
    </row>
    <row r="31" spans="1:11" s="7" customFormat="1" ht="15.75" x14ac:dyDescent="0.25">
      <c r="A31" s="8"/>
      <c r="C31" s="9"/>
      <c r="D31" s="11"/>
      <c r="E31" s="10"/>
      <c r="G31" s="8"/>
      <c r="I31" s="17"/>
      <c r="J31" s="11"/>
      <c r="K31" s="10"/>
    </row>
    <row r="32" spans="1:11" s="7" customFormat="1" ht="15.75" x14ac:dyDescent="0.25">
      <c r="A32" s="8"/>
      <c r="C32" s="9"/>
      <c r="D32" s="11"/>
      <c r="E32" s="10"/>
      <c r="G32" s="8"/>
      <c r="I32" s="17"/>
      <c r="J32" s="11"/>
      <c r="K32" s="10"/>
    </row>
    <row r="33" spans="1:11" x14ac:dyDescent="0.2">
      <c r="I33" s="6"/>
      <c r="J33" s="10"/>
      <c r="K33" s="10"/>
    </row>
    <row r="34" spans="1:11" s="7" customFormat="1" ht="15.75" x14ac:dyDescent="0.25">
      <c r="A34" s="8"/>
      <c r="B34" s="7" t="s">
        <v>16</v>
      </c>
      <c r="C34" s="9"/>
      <c r="D34" s="10"/>
      <c r="E34" s="11">
        <f>+D29+D24+E19</f>
        <v>638591283</v>
      </c>
      <c r="G34" s="8"/>
      <c r="H34" s="7" t="s">
        <v>16</v>
      </c>
      <c r="I34" s="17"/>
      <c r="J34" s="10"/>
      <c r="K34" s="11">
        <f>+J29+J24+K19</f>
        <v>639522305</v>
      </c>
    </row>
    <row r="35" spans="1:11" x14ac:dyDescent="0.2">
      <c r="J35" s="7"/>
      <c r="K35" s="7"/>
    </row>
    <row r="36" spans="1:11" ht="15.75" x14ac:dyDescent="0.25">
      <c r="B36" s="17" t="s">
        <v>17</v>
      </c>
      <c r="H36" s="9" t="s">
        <v>17</v>
      </c>
      <c r="J36" s="7"/>
      <c r="K36" s="7"/>
    </row>
    <row r="37" spans="1:11" ht="15.75" x14ac:dyDescent="0.25">
      <c r="B37" s="17" t="s">
        <v>18</v>
      </c>
      <c r="H37" s="17" t="s">
        <v>18</v>
      </c>
      <c r="J37" s="7"/>
      <c r="K37" s="18"/>
    </row>
    <row r="38" spans="1:11" x14ac:dyDescent="0.2">
      <c r="A38" s="1">
        <v>1111</v>
      </c>
      <c r="B38" s="19" t="str">
        <f>+'[1]FORM. GASTO 2010 SIGEF'!F23</f>
        <v>Sueldos Fijos</v>
      </c>
      <c r="C38" s="4">
        <v>185138651</v>
      </c>
      <c r="G38" s="1">
        <v>1111</v>
      </c>
      <c r="H38" s="19" t="str">
        <f>+B38</f>
        <v>Sueldos Fijos</v>
      </c>
      <c r="I38" s="20">
        <v>195301132</v>
      </c>
      <c r="J38" s="10"/>
      <c r="K38" s="10"/>
    </row>
    <row r="39" spans="1:11" x14ac:dyDescent="0.2">
      <c r="A39" s="21">
        <v>1115</v>
      </c>
      <c r="B39" s="22" t="s">
        <v>19</v>
      </c>
      <c r="C39" s="4">
        <v>7058999</v>
      </c>
      <c r="G39" s="21">
        <v>1115</v>
      </c>
      <c r="H39" s="22" t="s">
        <v>19</v>
      </c>
      <c r="I39" s="20">
        <v>39025</v>
      </c>
      <c r="J39" s="10"/>
      <c r="K39" s="10"/>
    </row>
    <row r="40" spans="1:11" x14ac:dyDescent="0.2">
      <c r="A40" s="21">
        <v>1121</v>
      </c>
      <c r="B40" s="23" t="s">
        <v>20</v>
      </c>
      <c r="C40" s="4">
        <v>1823500</v>
      </c>
      <c r="G40" s="21">
        <v>1121</v>
      </c>
      <c r="H40" s="23" t="s">
        <v>20</v>
      </c>
      <c r="I40" s="20">
        <v>1815500</v>
      </c>
      <c r="J40" s="10"/>
      <c r="K40" s="10"/>
    </row>
    <row r="41" spans="1:11" ht="16.5" customHeight="1" x14ac:dyDescent="0.2">
      <c r="A41" s="1">
        <v>1122</v>
      </c>
      <c r="B41" s="23" t="s">
        <v>21</v>
      </c>
      <c r="C41" s="4">
        <v>2735000</v>
      </c>
      <c r="G41" s="1">
        <v>1122</v>
      </c>
      <c r="H41" s="23" t="s">
        <v>21</v>
      </c>
      <c r="I41" s="20">
        <v>3009000</v>
      </c>
      <c r="J41" s="10"/>
      <c r="K41" s="10"/>
    </row>
    <row r="42" spans="1:11" s="26" customFormat="1" ht="45" hidden="1" customHeight="1" x14ac:dyDescent="0.2">
      <c r="A42" s="24"/>
      <c r="B42" s="23" t="s">
        <v>22</v>
      </c>
      <c r="C42" s="4"/>
      <c r="D42" s="25"/>
      <c r="E42" s="25"/>
      <c r="G42" s="24"/>
      <c r="H42" s="23" t="s">
        <v>22</v>
      </c>
      <c r="I42" s="27"/>
      <c r="J42" s="28"/>
      <c r="K42" s="28"/>
    </row>
    <row r="43" spans="1:11" s="26" customFormat="1" ht="135" hidden="1" customHeight="1" x14ac:dyDescent="0.2">
      <c r="A43" s="24"/>
      <c r="B43" s="23" t="s">
        <v>23</v>
      </c>
      <c r="C43" s="4"/>
      <c r="D43" s="25"/>
      <c r="E43" s="25"/>
      <c r="G43" s="24"/>
      <c r="H43" s="23" t="s">
        <v>23</v>
      </c>
      <c r="I43" s="27"/>
      <c r="J43" s="28"/>
      <c r="K43" s="28"/>
    </row>
    <row r="44" spans="1:11" s="26" customFormat="1" ht="210" hidden="1" customHeight="1" x14ac:dyDescent="0.2">
      <c r="A44" s="24"/>
      <c r="B44" s="23" t="s">
        <v>24</v>
      </c>
      <c r="C44" s="4"/>
      <c r="D44" s="25"/>
      <c r="E44" s="25"/>
      <c r="G44" s="24"/>
      <c r="H44" s="23" t="s">
        <v>24</v>
      </c>
      <c r="I44" s="27"/>
      <c r="J44" s="28"/>
      <c r="K44" s="28"/>
    </row>
    <row r="45" spans="1:11" x14ac:dyDescent="0.2">
      <c r="A45" s="1">
        <v>1126</v>
      </c>
      <c r="B45" s="23" t="s">
        <v>25</v>
      </c>
      <c r="C45" s="4">
        <v>314554</v>
      </c>
      <c r="G45" s="1">
        <v>1126</v>
      </c>
      <c r="H45" s="23" t="s">
        <v>25</v>
      </c>
      <c r="I45" s="20">
        <v>270260</v>
      </c>
      <c r="J45" s="10"/>
      <c r="K45" s="10"/>
    </row>
    <row r="46" spans="1:11" ht="0.75" customHeight="1" x14ac:dyDescent="0.2">
      <c r="A46" s="1">
        <v>1127</v>
      </c>
      <c r="B46" s="29" t="s">
        <v>26</v>
      </c>
      <c r="G46" s="1">
        <v>1127</v>
      </c>
      <c r="H46" s="29" t="s">
        <v>26</v>
      </c>
      <c r="I46" s="20"/>
      <c r="J46" s="10"/>
      <c r="K46" s="10"/>
    </row>
    <row r="47" spans="1:11" ht="195" hidden="1" customHeight="1" x14ac:dyDescent="0.2">
      <c r="B47" s="29" t="s">
        <v>27</v>
      </c>
      <c r="H47" s="29" t="s">
        <v>27</v>
      </c>
      <c r="I47" s="20"/>
      <c r="J47" s="10"/>
      <c r="K47" s="10"/>
    </row>
    <row r="48" spans="1:11" ht="105" hidden="1" customHeight="1" x14ac:dyDescent="0.2">
      <c r="B48" s="29" t="s">
        <v>28</v>
      </c>
      <c r="H48" s="29" t="s">
        <v>28</v>
      </c>
      <c r="I48" s="20"/>
      <c r="J48" s="10"/>
      <c r="K48" s="10"/>
    </row>
    <row r="49" spans="1:11" ht="105" hidden="1" customHeight="1" x14ac:dyDescent="0.2">
      <c r="B49" s="29" t="s">
        <v>29</v>
      </c>
      <c r="H49" s="29" t="s">
        <v>29</v>
      </c>
      <c r="I49" s="20"/>
      <c r="J49" s="10"/>
      <c r="K49" s="10"/>
    </row>
    <row r="50" spans="1:11" ht="13.5" customHeight="1" x14ac:dyDescent="0.2">
      <c r="A50" s="1">
        <v>1151</v>
      </c>
      <c r="B50" s="23" t="s">
        <v>29</v>
      </c>
      <c r="C50" s="4">
        <v>457686</v>
      </c>
      <c r="G50" s="1">
        <v>1151</v>
      </c>
      <c r="H50" s="23" t="s">
        <v>29</v>
      </c>
      <c r="I50" s="20">
        <v>1853106</v>
      </c>
      <c r="J50" s="10"/>
      <c r="K50" s="10"/>
    </row>
    <row r="51" spans="1:11" ht="195" hidden="1" customHeight="1" x14ac:dyDescent="0.2">
      <c r="B51" s="29" t="s">
        <v>30</v>
      </c>
      <c r="H51" s="29" t="s">
        <v>30</v>
      </c>
      <c r="I51" s="20"/>
      <c r="J51" s="10"/>
      <c r="K51" s="10"/>
    </row>
    <row r="52" spans="1:11" ht="15" hidden="1" customHeight="1" x14ac:dyDescent="0.2">
      <c r="A52" s="1">
        <v>1154</v>
      </c>
      <c r="B52" s="29" t="s">
        <v>31</v>
      </c>
      <c r="G52" s="1">
        <v>1154</v>
      </c>
      <c r="H52" s="29" t="s">
        <v>31</v>
      </c>
      <c r="I52" s="20"/>
      <c r="J52" s="10"/>
      <c r="K52" s="10"/>
    </row>
    <row r="53" spans="1:11" x14ac:dyDescent="0.2">
      <c r="A53" s="1">
        <v>1154</v>
      </c>
      <c r="B53" s="23" t="s">
        <v>32</v>
      </c>
      <c r="C53" s="4">
        <v>179444</v>
      </c>
      <c r="G53" s="1">
        <v>1154</v>
      </c>
      <c r="H53" s="23" t="s">
        <v>32</v>
      </c>
      <c r="I53" s="20">
        <v>98862</v>
      </c>
      <c r="J53" s="10"/>
      <c r="K53" s="10"/>
    </row>
    <row r="54" spans="1:11" x14ac:dyDescent="0.2">
      <c r="A54" s="1">
        <v>1221</v>
      </c>
      <c r="B54" s="23" t="s">
        <v>33</v>
      </c>
      <c r="C54" s="4">
        <v>77565</v>
      </c>
      <c r="G54" s="1">
        <v>1221</v>
      </c>
      <c r="H54" s="23" t="s">
        <v>33</v>
      </c>
      <c r="I54" s="20">
        <v>313634</v>
      </c>
      <c r="J54" s="10"/>
      <c r="K54" s="10"/>
    </row>
    <row r="55" spans="1:11" x14ac:dyDescent="0.2">
      <c r="A55" s="1">
        <v>1122</v>
      </c>
      <c r="B55" s="23" t="s">
        <v>34</v>
      </c>
      <c r="C55" s="4">
        <v>2075302</v>
      </c>
      <c r="G55" s="1">
        <v>1122</v>
      </c>
      <c r="H55" s="23" t="s">
        <v>34</v>
      </c>
      <c r="I55" s="20">
        <v>1947883</v>
      </c>
      <c r="J55" s="10"/>
      <c r="K55" s="10"/>
    </row>
    <row r="56" spans="1:11" ht="90" hidden="1" customHeight="1" x14ac:dyDescent="0.2">
      <c r="A56" s="1">
        <v>1124</v>
      </c>
      <c r="B56" s="23" t="s">
        <v>35</v>
      </c>
      <c r="C56" s="4">
        <v>203947</v>
      </c>
      <c r="G56" s="1">
        <v>1124</v>
      </c>
      <c r="H56" s="23" t="s">
        <v>35</v>
      </c>
      <c r="I56" s="20"/>
      <c r="J56" s="10"/>
      <c r="K56" s="10"/>
    </row>
    <row r="57" spans="1:11" x14ac:dyDescent="0.2">
      <c r="A57" s="1">
        <v>1125</v>
      </c>
      <c r="B57" s="23" t="s">
        <v>36</v>
      </c>
      <c r="C57" s="4">
        <v>8054807</v>
      </c>
      <c r="G57" s="1">
        <v>1125</v>
      </c>
      <c r="H57" s="23" t="s">
        <v>36</v>
      </c>
      <c r="I57" s="20">
        <v>7740769</v>
      </c>
      <c r="J57" s="10"/>
      <c r="K57" s="10"/>
    </row>
    <row r="58" spans="1:11" ht="120" hidden="1" customHeight="1" x14ac:dyDescent="0.2">
      <c r="A58" s="1">
        <v>1126</v>
      </c>
      <c r="B58" s="23" t="s">
        <v>37</v>
      </c>
      <c r="G58" s="1">
        <v>1126</v>
      </c>
      <c r="H58" s="23" t="s">
        <v>37</v>
      </c>
      <c r="I58" s="30"/>
      <c r="J58" s="10"/>
      <c r="K58" s="10"/>
    </row>
    <row r="59" spans="1:11" ht="120" hidden="1" customHeight="1" x14ac:dyDescent="0.2">
      <c r="A59" s="1">
        <v>1127</v>
      </c>
      <c r="B59" s="23" t="s">
        <v>38</v>
      </c>
      <c r="G59" s="1">
        <v>1127</v>
      </c>
      <c r="H59" s="23" t="s">
        <v>38</v>
      </c>
      <c r="I59" s="30"/>
      <c r="J59" s="10"/>
      <c r="K59" s="10"/>
    </row>
    <row r="60" spans="1:11" x14ac:dyDescent="0.2">
      <c r="A60" s="1">
        <v>1128</v>
      </c>
      <c r="B60" s="23" t="s">
        <v>39</v>
      </c>
      <c r="C60" s="4">
        <v>25997268</v>
      </c>
      <c r="G60" s="1">
        <v>1128</v>
      </c>
      <c r="H60" s="23" t="s">
        <v>39</v>
      </c>
      <c r="I60" s="30">
        <v>1411100</v>
      </c>
      <c r="J60" s="10"/>
      <c r="K60" s="10"/>
    </row>
    <row r="61" spans="1:11" ht="60" hidden="1" customHeight="1" x14ac:dyDescent="0.2">
      <c r="A61" s="1">
        <v>123</v>
      </c>
      <c r="B61" s="29" t="s">
        <v>40</v>
      </c>
      <c r="G61" s="1">
        <v>123</v>
      </c>
      <c r="H61" s="29" t="s">
        <v>40</v>
      </c>
      <c r="I61" s="30"/>
      <c r="J61" s="10"/>
      <c r="K61" s="10"/>
    </row>
    <row r="62" spans="1:11" x14ac:dyDescent="0.2">
      <c r="A62" s="1">
        <v>1311</v>
      </c>
      <c r="B62" s="29" t="s">
        <v>41</v>
      </c>
      <c r="C62" s="4">
        <v>70200</v>
      </c>
      <c r="G62" s="1">
        <v>1311</v>
      </c>
      <c r="H62" s="29" t="s">
        <v>42</v>
      </c>
      <c r="I62" s="30">
        <v>70200</v>
      </c>
      <c r="J62" s="10"/>
      <c r="K62" s="10"/>
    </row>
    <row r="63" spans="1:11" x14ac:dyDescent="0.2">
      <c r="A63" s="1">
        <v>1322</v>
      </c>
      <c r="B63" s="29" t="s">
        <v>43</v>
      </c>
      <c r="G63" s="1">
        <v>1322</v>
      </c>
      <c r="H63" s="29" t="s">
        <v>43</v>
      </c>
      <c r="I63" s="30">
        <v>258366</v>
      </c>
      <c r="J63" s="10"/>
      <c r="K63" s="10"/>
    </row>
    <row r="64" spans="1:11" ht="60" hidden="1" customHeight="1" x14ac:dyDescent="0.2">
      <c r="A64" s="1">
        <v>141</v>
      </c>
      <c r="B64" s="29" t="s">
        <v>44</v>
      </c>
      <c r="G64" s="1">
        <v>141</v>
      </c>
      <c r="H64" s="29" t="s">
        <v>44</v>
      </c>
      <c r="I64" s="30"/>
      <c r="J64" s="10"/>
      <c r="K64" s="10"/>
    </row>
    <row r="65" spans="1:11" ht="150" hidden="1" customHeight="1" x14ac:dyDescent="0.2">
      <c r="A65" s="1">
        <v>142</v>
      </c>
      <c r="B65" s="29" t="s">
        <v>45</v>
      </c>
      <c r="G65" s="1">
        <v>142</v>
      </c>
      <c r="H65" s="29" t="s">
        <v>45</v>
      </c>
      <c r="I65" s="30"/>
      <c r="J65" s="10"/>
      <c r="K65" s="10"/>
    </row>
    <row r="66" spans="1:11" x14ac:dyDescent="0.2">
      <c r="A66" s="1">
        <v>151</v>
      </c>
      <c r="B66" s="29" t="s">
        <v>46</v>
      </c>
      <c r="C66" s="4">
        <v>12943710</v>
      </c>
      <c r="G66" s="1">
        <v>151</v>
      </c>
      <c r="H66" s="29" t="s">
        <v>46</v>
      </c>
      <c r="I66" s="20">
        <v>27184582</v>
      </c>
      <c r="J66" s="10"/>
      <c r="K66" s="10"/>
    </row>
    <row r="67" spans="1:11" x14ac:dyDescent="0.2">
      <c r="A67" s="1">
        <v>152</v>
      </c>
      <c r="B67" s="29" t="s">
        <v>47</v>
      </c>
      <c r="C67" s="4">
        <v>12224146</v>
      </c>
      <c r="G67" s="1">
        <v>152</v>
      </c>
      <c r="H67" s="29" t="s">
        <v>47</v>
      </c>
      <c r="I67" s="20">
        <v>25639853</v>
      </c>
      <c r="J67" s="10"/>
      <c r="K67" s="10"/>
    </row>
    <row r="68" spans="1:11" x14ac:dyDescent="0.2">
      <c r="A68" s="1">
        <v>153</v>
      </c>
      <c r="B68" s="29" t="s">
        <v>48</v>
      </c>
      <c r="C68" s="4">
        <v>1431938</v>
      </c>
      <c r="G68" s="1">
        <v>153</v>
      </c>
      <c r="H68" s="29" t="s">
        <v>48</v>
      </c>
      <c r="I68" s="20">
        <v>2933854</v>
      </c>
      <c r="J68" s="10"/>
      <c r="K68" s="10"/>
    </row>
    <row r="69" spans="1:11" ht="195.75" hidden="1" customHeight="1" x14ac:dyDescent="0.2">
      <c r="A69" s="1">
        <v>154</v>
      </c>
      <c r="B69" s="29" t="s">
        <v>49</v>
      </c>
      <c r="G69" s="1">
        <v>154</v>
      </c>
      <c r="H69" s="29" t="s">
        <v>49</v>
      </c>
      <c r="I69" s="31"/>
      <c r="J69" s="10"/>
      <c r="K69" s="10"/>
    </row>
    <row r="70" spans="1:11" s="7" customFormat="1" x14ac:dyDescent="0.25">
      <c r="A70" s="8"/>
      <c r="B70" s="9" t="s">
        <v>50</v>
      </c>
      <c r="C70" s="32"/>
      <c r="D70" s="11">
        <f>SUM(C36:C69)</f>
        <v>260786717</v>
      </c>
      <c r="E70" s="10"/>
      <c r="F70" s="33"/>
      <c r="G70" s="8"/>
      <c r="H70" s="9" t="s">
        <v>50</v>
      </c>
      <c r="I70" s="34"/>
      <c r="J70" s="11">
        <f>SUM(I38:I68)</f>
        <v>269887126</v>
      </c>
      <c r="K70" s="10"/>
    </row>
    <row r="71" spans="1:11" ht="14.25" x14ac:dyDescent="0.2">
      <c r="I71" s="20"/>
      <c r="J71" s="10"/>
      <c r="K71" s="10"/>
    </row>
    <row r="72" spans="1:11" ht="15.75" x14ac:dyDescent="0.25">
      <c r="B72" s="17" t="s">
        <v>51</v>
      </c>
      <c r="H72" s="17" t="s">
        <v>51</v>
      </c>
      <c r="I72" s="20"/>
      <c r="J72" s="10"/>
      <c r="K72" s="10"/>
    </row>
    <row r="73" spans="1:11" x14ac:dyDescent="0.2">
      <c r="B73" s="29"/>
      <c r="C73" s="15"/>
      <c r="H73" s="29"/>
      <c r="I73" s="20"/>
      <c r="J73" s="10"/>
      <c r="K73" s="10"/>
    </row>
    <row r="74" spans="1:11" ht="15.75" customHeight="1" x14ac:dyDescent="0.2">
      <c r="A74" s="1">
        <v>212</v>
      </c>
      <c r="B74" s="29" t="s">
        <v>52</v>
      </c>
      <c r="C74" s="15"/>
      <c r="G74" s="1">
        <v>212</v>
      </c>
      <c r="H74" s="29" t="s">
        <v>52</v>
      </c>
      <c r="I74" s="20"/>
      <c r="J74" s="10"/>
      <c r="K74" s="10"/>
    </row>
    <row r="75" spans="1:11" ht="15.75" customHeight="1" x14ac:dyDescent="0.2">
      <c r="A75" s="1">
        <v>213</v>
      </c>
      <c r="B75" s="29" t="s">
        <v>53</v>
      </c>
      <c r="C75" s="15">
        <v>2848645</v>
      </c>
      <c r="G75" s="1">
        <v>213</v>
      </c>
      <c r="H75" s="29" t="s">
        <v>53</v>
      </c>
      <c r="I75" s="20">
        <v>2484558</v>
      </c>
      <c r="J75" s="10"/>
      <c r="K75" s="10"/>
    </row>
    <row r="76" spans="1:11" ht="15.75" hidden="1" customHeight="1" x14ac:dyDescent="0.2">
      <c r="A76" s="1">
        <v>214</v>
      </c>
      <c r="B76" s="29" t="s">
        <v>54</v>
      </c>
      <c r="C76" s="15"/>
      <c r="G76" s="1">
        <v>214</v>
      </c>
      <c r="H76" s="29" t="s">
        <v>54</v>
      </c>
      <c r="I76" s="20"/>
      <c r="J76" s="10"/>
      <c r="K76" s="10"/>
    </row>
    <row r="77" spans="1:11" ht="15.75" hidden="1" customHeight="1" x14ac:dyDescent="0.2">
      <c r="A77" s="1">
        <v>215</v>
      </c>
      <c r="B77" s="29" t="s">
        <v>55</v>
      </c>
      <c r="C77" s="15"/>
      <c r="G77" s="1">
        <v>215</v>
      </c>
      <c r="H77" s="29" t="s">
        <v>55</v>
      </c>
      <c r="I77" s="20"/>
      <c r="J77" s="10"/>
      <c r="K77" s="10"/>
    </row>
    <row r="78" spans="1:11" ht="15.75" hidden="1" customHeight="1" x14ac:dyDescent="0.2">
      <c r="A78" s="1">
        <v>216</v>
      </c>
      <c r="B78" s="29" t="s">
        <v>56</v>
      </c>
      <c r="C78" s="15"/>
      <c r="G78" s="1">
        <v>216</v>
      </c>
      <c r="H78" s="29" t="s">
        <v>56</v>
      </c>
      <c r="I78" s="20"/>
      <c r="J78" s="10"/>
      <c r="K78" s="10"/>
    </row>
    <row r="79" spans="1:11" ht="15.75" hidden="1" customHeight="1" x14ac:dyDescent="0.2">
      <c r="A79" s="1">
        <v>2161</v>
      </c>
      <c r="B79" s="29" t="s">
        <v>56</v>
      </c>
      <c r="C79" s="15"/>
      <c r="G79" s="1">
        <v>2161</v>
      </c>
      <c r="H79" s="29" t="s">
        <v>56</v>
      </c>
      <c r="I79" s="20"/>
      <c r="J79" s="10"/>
      <c r="K79" s="10"/>
    </row>
    <row r="80" spans="1:11" ht="15.75" hidden="1" customHeight="1" x14ac:dyDescent="0.2">
      <c r="A80" s="1">
        <v>2162</v>
      </c>
      <c r="B80" s="29" t="s">
        <v>57</v>
      </c>
      <c r="C80" s="15"/>
      <c r="G80" s="1">
        <v>2162</v>
      </c>
      <c r="H80" s="29" t="s">
        <v>57</v>
      </c>
      <c r="I80" s="20"/>
      <c r="J80" s="10"/>
      <c r="K80" s="10"/>
    </row>
    <row r="81" spans="1:11" ht="15.75" hidden="1" customHeight="1" x14ac:dyDescent="0.2">
      <c r="A81" s="1">
        <v>218</v>
      </c>
      <c r="B81" s="29" t="s">
        <v>58</v>
      </c>
      <c r="C81" s="15"/>
      <c r="G81" s="1">
        <v>218</v>
      </c>
      <c r="H81" s="29" t="s">
        <v>58</v>
      </c>
      <c r="I81" s="20"/>
      <c r="J81" s="10"/>
      <c r="K81" s="10"/>
    </row>
    <row r="82" spans="1:11" ht="15.75" customHeight="1" x14ac:dyDescent="0.2">
      <c r="A82" s="1">
        <v>221</v>
      </c>
      <c r="B82" s="29" t="s">
        <v>59</v>
      </c>
      <c r="C82" s="35">
        <v>495530</v>
      </c>
      <c r="G82" s="1">
        <v>221</v>
      </c>
      <c r="H82" s="29" t="s">
        <v>59</v>
      </c>
      <c r="I82" s="20">
        <v>1400010</v>
      </c>
      <c r="J82" s="10"/>
      <c r="K82" s="10"/>
    </row>
    <row r="83" spans="1:11" ht="15.75" customHeight="1" x14ac:dyDescent="0.2">
      <c r="A83" s="1">
        <v>222</v>
      </c>
      <c r="B83" s="29" t="s">
        <v>60</v>
      </c>
      <c r="C83" s="35">
        <v>17608</v>
      </c>
      <c r="G83" s="1">
        <v>222</v>
      </c>
      <c r="H83" s="29" t="s">
        <v>60</v>
      </c>
      <c r="I83" s="20">
        <v>18399</v>
      </c>
      <c r="J83" s="10"/>
      <c r="K83" s="10"/>
    </row>
    <row r="84" spans="1:11" ht="15.75" customHeight="1" x14ac:dyDescent="0.2">
      <c r="A84" s="1">
        <v>231</v>
      </c>
      <c r="B84" s="29" t="s">
        <v>61</v>
      </c>
      <c r="C84" s="35">
        <v>96080</v>
      </c>
      <c r="G84" s="1">
        <v>231</v>
      </c>
      <c r="H84" s="29" t="s">
        <v>61</v>
      </c>
      <c r="I84" s="20">
        <v>142818</v>
      </c>
      <c r="J84" s="10"/>
      <c r="K84" s="10"/>
    </row>
    <row r="85" spans="1:11" ht="15.75" customHeight="1" x14ac:dyDescent="0.2">
      <c r="A85" s="1">
        <v>232</v>
      </c>
      <c r="B85" s="29" t="s">
        <v>62</v>
      </c>
      <c r="C85" s="35">
        <v>219688</v>
      </c>
      <c r="G85" s="1">
        <v>232</v>
      </c>
      <c r="H85" s="29" t="s">
        <v>62</v>
      </c>
      <c r="I85" s="20">
        <v>164354</v>
      </c>
      <c r="J85" s="10"/>
      <c r="K85" s="10"/>
    </row>
    <row r="86" spans="1:11" ht="15.75" customHeight="1" x14ac:dyDescent="0.2">
      <c r="A86" s="1">
        <v>241</v>
      </c>
      <c r="B86" s="29" t="s">
        <v>63</v>
      </c>
      <c r="C86" s="35">
        <v>14390</v>
      </c>
      <c r="G86" s="1">
        <v>241</v>
      </c>
      <c r="H86" s="29" t="s">
        <v>63</v>
      </c>
      <c r="I86" s="20">
        <v>36262</v>
      </c>
      <c r="J86" s="10"/>
      <c r="K86" s="10"/>
    </row>
    <row r="87" spans="1:11" ht="15.75" hidden="1" customHeight="1" x14ac:dyDescent="0.2">
      <c r="A87" s="1">
        <v>242</v>
      </c>
      <c r="B87" s="29" t="s">
        <v>64</v>
      </c>
      <c r="C87" s="35"/>
      <c r="G87" s="1">
        <v>242</v>
      </c>
      <c r="H87" s="29" t="s">
        <v>64</v>
      </c>
      <c r="I87" s="20"/>
      <c r="J87" s="10"/>
      <c r="K87" s="10"/>
    </row>
    <row r="88" spans="1:11" ht="15.75" hidden="1" customHeight="1" x14ac:dyDescent="0.2">
      <c r="A88" s="1">
        <v>243</v>
      </c>
      <c r="B88" s="29" t="s">
        <v>65</v>
      </c>
      <c r="C88" s="35"/>
      <c r="G88" s="1">
        <v>243</v>
      </c>
      <c r="H88" s="29" t="s">
        <v>65</v>
      </c>
      <c r="I88" s="20"/>
      <c r="J88" s="10"/>
      <c r="K88" s="10"/>
    </row>
    <row r="89" spans="1:11" ht="15.75" customHeight="1" x14ac:dyDescent="0.2">
      <c r="A89" s="1">
        <v>244</v>
      </c>
      <c r="B89" s="29" t="s">
        <v>66</v>
      </c>
      <c r="C89" s="35">
        <v>6773</v>
      </c>
      <c r="G89" s="1">
        <v>244</v>
      </c>
      <c r="H89" s="29" t="s">
        <v>66</v>
      </c>
      <c r="I89" s="20">
        <v>3048</v>
      </c>
      <c r="J89" s="10"/>
      <c r="K89" s="10"/>
    </row>
    <row r="90" spans="1:11" ht="15.75" hidden="1" customHeight="1" x14ac:dyDescent="0.2">
      <c r="A90" s="1">
        <v>251</v>
      </c>
      <c r="B90" s="29" t="s">
        <v>67</v>
      </c>
      <c r="C90" s="35">
        <v>127038</v>
      </c>
      <c r="G90" s="1">
        <v>251</v>
      </c>
      <c r="H90" s="29" t="s">
        <v>67</v>
      </c>
      <c r="I90" s="20"/>
      <c r="J90" s="10"/>
      <c r="K90" s="10"/>
    </row>
    <row r="91" spans="1:11" ht="15.75" hidden="1" customHeight="1" x14ac:dyDescent="0.2">
      <c r="A91" s="1">
        <v>252</v>
      </c>
      <c r="B91" s="29" t="s">
        <v>68</v>
      </c>
      <c r="C91" s="35">
        <v>164434</v>
      </c>
      <c r="G91" s="1">
        <v>252</v>
      </c>
      <c r="H91" s="29" t="s">
        <v>68</v>
      </c>
      <c r="I91" s="20"/>
      <c r="J91" s="10"/>
      <c r="K91" s="10"/>
    </row>
    <row r="92" spans="1:11" ht="15.75" hidden="1" customHeight="1" x14ac:dyDescent="0.2">
      <c r="A92" s="1">
        <v>253.1</v>
      </c>
      <c r="B92" s="29" t="s">
        <v>69</v>
      </c>
      <c r="C92" s="35"/>
      <c r="G92" s="1">
        <v>253.1</v>
      </c>
      <c r="H92" s="29" t="s">
        <v>69</v>
      </c>
      <c r="I92" s="20"/>
      <c r="J92" s="10"/>
      <c r="K92" s="10"/>
    </row>
    <row r="93" spans="1:11" ht="15.75" hidden="1" customHeight="1" x14ac:dyDescent="0.2">
      <c r="A93" s="1">
        <v>253.2</v>
      </c>
      <c r="B93" s="29" t="s">
        <v>70</v>
      </c>
      <c r="C93" s="35"/>
      <c r="G93" s="1">
        <v>253.2</v>
      </c>
      <c r="H93" s="29" t="s">
        <v>70</v>
      </c>
      <c r="I93" s="20"/>
      <c r="J93" s="10"/>
      <c r="K93" s="10"/>
    </row>
    <row r="94" spans="1:11" ht="15.75" hidden="1" customHeight="1" x14ac:dyDescent="0.2">
      <c r="A94" s="1">
        <v>253.3</v>
      </c>
      <c r="B94" s="29" t="s">
        <v>71</v>
      </c>
      <c r="C94" s="35">
        <v>8851</v>
      </c>
      <c r="G94" s="1">
        <v>253.3</v>
      </c>
      <c r="H94" s="29" t="s">
        <v>71</v>
      </c>
      <c r="I94" s="20"/>
      <c r="J94" s="10"/>
      <c r="K94" s="10"/>
    </row>
    <row r="95" spans="1:11" ht="15.75" customHeight="1" x14ac:dyDescent="0.2">
      <c r="A95" s="1">
        <v>253.4</v>
      </c>
      <c r="B95" s="23" t="s">
        <v>72</v>
      </c>
      <c r="C95" s="35">
        <v>32198</v>
      </c>
      <c r="G95" s="1">
        <v>253.4</v>
      </c>
      <c r="H95" s="23" t="s">
        <v>72</v>
      </c>
      <c r="I95" s="20">
        <v>295</v>
      </c>
      <c r="J95" s="10"/>
      <c r="K95" s="10"/>
    </row>
    <row r="96" spans="1:11" ht="15.75" hidden="1" customHeight="1" x14ac:dyDescent="0.2">
      <c r="A96" s="1">
        <v>253.5</v>
      </c>
      <c r="B96" s="29" t="s">
        <v>73</v>
      </c>
      <c r="C96" s="35"/>
      <c r="G96" s="1">
        <v>253.5</v>
      </c>
      <c r="H96" s="29" t="s">
        <v>73</v>
      </c>
      <c r="I96" s="20"/>
      <c r="J96" s="10"/>
      <c r="K96" s="10"/>
    </row>
    <row r="97" spans="1:11" ht="15.75" customHeight="1" x14ac:dyDescent="0.2">
      <c r="A97" s="1">
        <v>254</v>
      </c>
      <c r="B97" s="29" t="s">
        <v>74</v>
      </c>
      <c r="C97" s="35">
        <v>1344762</v>
      </c>
      <c r="G97" s="1">
        <v>254</v>
      </c>
      <c r="H97" s="29" t="s">
        <v>74</v>
      </c>
      <c r="I97" s="20">
        <v>4571747</v>
      </c>
      <c r="J97" s="10"/>
      <c r="K97" s="10"/>
    </row>
    <row r="98" spans="1:11" ht="15.75" hidden="1" customHeight="1" x14ac:dyDescent="0.2">
      <c r="A98" s="1">
        <v>255</v>
      </c>
      <c r="B98" s="29" t="s">
        <v>75</v>
      </c>
      <c r="C98" s="35"/>
      <c r="G98" s="1">
        <v>255</v>
      </c>
      <c r="H98" s="29" t="s">
        <v>75</v>
      </c>
      <c r="I98" s="20"/>
      <c r="J98" s="10"/>
      <c r="K98" s="10"/>
    </row>
    <row r="99" spans="1:11" ht="15.75" hidden="1" customHeight="1" x14ac:dyDescent="0.2">
      <c r="A99" s="1">
        <v>256</v>
      </c>
      <c r="B99" s="29" t="s">
        <v>76</v>
      </c>
      <c r="C99" s="35"/>
      <c r="G99" s="1">
        <v>256</v>
      </c>
      <c r="H99" s="29" t="s">
        <v>76</v>
      </c>
      <c r="I99" s="20"/>
      <c r="J99" s="10"/>
      <c r="K99" s="10"/>
    </row>
    <row r="100" spans="1:11" ht="15.75" hidden="1" customHeight="1" x14ac:dyDescent="0.2">
      <c r="A100" s="1">
        <v>257</v>
      </c>
      <c r="B100" s="29" t="s">
        <v>77</v>
      </c>
      <c r="C100" s="35">
        <v>340753</v>
      </c>
      <c r="G100" s="1">
        <v>257</v>
      </c>
      <c r="H100" s="29" t="s">
        <v>77</v>
      </c>
      <c r="I100" s="20"/>
      <c r="J100" s="10"/>
      <c r="K100" s="10"/>
    </row>
    <row r="101" spans="1:11" ht="15.75" customHeight="1" x14ac:dyDescent="0.2">
      <c r="A101" s="1">
        <v>258</v>
      </c>
      <c r="B101" s="22" t="s">
        <v>78</v>
      </c>
      <c r="C101" s="35"/>
      <c r="G101" s="1">
        <v>258</v>
      </c>
      <c r="H101" s="22" t="s">
        <v>78</v>
      </c>
      <c r="I101" s="20">
        <v>39550</v>
      </c>
      <c r="J101" s="10"/>
      <c r="K101" s="10"/>
    </row>
    <row r="102" spans="1:11" ht="15.75" hidden="1" customHeight="1" x14ac:dyDescent="0.2">
      <c r="A102" s="1">
        <v>261</v>
      </c>
      <c r="B102" s="29" t="s">
        <v>79</v>
      </c>
      <c r="C102" s="35"/>
      <c r="G102" s="1">
        <v>261</v>
      </c>
      <c r="H102" s="29" t="s">
        <v>79</v>
      </c>
      <c r="I102" s="30"/>
      <c r="J102" s="10"/>
      <c r="K102" s="10"/>
    </row>
    <row r="103" spans="1:11" ht="15.75" customHeight="1" x14ac:dyDescent="0.2">
      <c r="A103" s="1">
        <v>262</v>
      </c>
      <c r="B103" s="29" t="s">
        <v>80</v>
      </c>
      <c r="C103" s="35"/>
      <c r="G103" s="1">
        <v>262</v>
      </c>
      <c r="H103" s="29" t="s">
        <v>80</v>
      </c>
      <c r="I103" s="30">
        <v>956897</v>
      </c>
      <c r="J103" s="10"/>
      <c r="K103" s="10"/>
    </row>
    <row r="104" spans="1:11" ht="15.75" customHeight="1" x14ac:dyDescent="0.2">
      <c r="A104" s="1">
        <v>263</v>
      </c>
      <c r="B104" s="29" t="s">
        <v>81</v>
      </c>
      <c r="C104" s="35">
        <v>4076055</v>
      </c>
      <c r="G104" s="1">
        <v>263</v>
      </c>
      <c r="H104" s="29" t="s">
        <v>81</v>
      </c>
      <c r="I104" s="30">
        <v>1908734</v>
      </c>
      <c r="J104" s="10"/>
      <c r="K104" s="10"/>
    </row>
    <row r="105" spans="1:11" ht="15.75" hidden="1" customHeight="1" x14ac:dyDescent="0.2">
      <c r="A105" s="1">
        <v>264</v>
      </c>
      <c r="B105" s="29" t="s">
        <v>82</v>
      </c>
      <c r="C105" s="35"/>
      <c r="G105" s="1">
        <v>264</v>
      </c>
      <c r="H105" s="29" t="s">
        <v>82</v>
      </c>
      <c r="I105" s="30"/>
      <c r="J105" s="10"/>
      <c r="K105" s="10"/>
    </row>
    <row r="106" spans="1:11" ht="15.75" customHeight="1" x14ac:dyDescent="0.2">
      <c r="A106" s="1">
        <v>271.10000000000002</v>
      </c>
      <c r="B106" s="29" t="s">
        <v>83</v>
      </c>
      <c r="C106" s="35"/>
      <c r="G106" s="1">
        <v>271.10000000000002</v>
      </c>
      <c r="H106" s="29" t="s">
        <v>83</v>
      </c>
      <c r="I106" s="30">
        <v>9373</v>
      </c>
      <c r="J106" s="10"/>
      <c r="K106" s="10"/>
    </row>
    <row r="107" spans="1:11" ht="15.75" customHeight="1" x14ac:dyDescent="0.2">
      <c r="A107" s="1">
        <v>271.2</v>
      </c>
      <c r="B107" s="29" t="s">
        <v>84</v>
      </c>
      <c r="C107" s="35"/>
      <c r="G107" s="1">
        <v>271.2</v>
      </c>
      <c r="H107" s="29" t="s">
        <v>84</v>
      </c>
      <c r="I107" s="30">
        <v>79919</v>
      </c>
      <c r="J107" s="10"/>
      <c r="K107" s="10"/>
    </row>
    <row r="108" spans="1:11" ht="15.75" hidden="1" customHeight="1" x14ac:dyDescent="0.2">
      <c r="A108" s="1">
        <v>271.3</v>
      </c>
      <c r="B108" s="29" t="s">
        <v>85</v>
      </c>
      <c r="C108" s="35"/>
      <c r="G108" s="1">
        <v>271.3</v>
      </c>
      <c r="H108" s="29" t="s">
        <v>85</v>
      </c>
      <c r="I108" s="30"/>
      <c r="J108" s="10"/>
      <c r="K108" s="10"/>
    </row>
    <row r="109" spans="1:11" s="7" customFormat="1" ht="15.75" hidden="1" customHeight="1" x14ac:dyDescent="0.25">
      <c r="A109" s="36">
        <v>271.39999999999998</v>
      </c>
      <c r="B109" s="29" t="s">
        <v>86</v>
      </c>
      <c r="C109" s="37">
        <v>4701</v>
      </c>
      <c r="D109" s="11"/>
      <c r="E109" s="10"/>
      <c r="F109" s="33"/>
      <c r="G109" s="36">
        <v>271.39999999999998</v>
      </c>
      <c r="H109" s="29" t="s">
        <v>86</v>
      </c>
      <c r="I109" s="38"/>
      <c r="J109" s="11"/>
      <c r="K109" s="10"/>
    </row>
    <row r="110" spans="1:11" ht="15.75" hidden="1" customHeight="1" x14ac:dyDescent="0.2">
      <c r="A110" s="1">
        <v>271.5</v>
      </c>
      <c r="B110" s="29" t="s">
        <v>87</v>
      </c>
      <c r="C110" s="37"/>
      <c r="G110" s="1">
        <v>271.5</v>
      </c>
      <c r="H110" s="29" t="s">
        <v>87</v>
      </c>
      <c r="I110" s="30"/>
      <c r="J110" s="10"/>
      <c r="K110" s="10"/>
    </row>
    <row r="111" spans="1:11" ht="15.75" hidden="1" customHeight="1" x14ac:dyDescent="0.2">
      <c r="A111" s="1">
        <v>271.60000000000002</v>
      </c>
      <c r="B111" s="29" t="s">
        <v>88</v>
      </c>
      <c r="C111" s="37">
        <v>231314</v>
      </c>
      <c r="G111" s="1">
        <v>271.60000000000002</v>
      </c>
      <c r="H111" s="29" t="s">
        <v>88</v>
      </c>
      <c r="I111" s="30"/>
      <c r="J111" s="10"/>
      <c r="K111" s="10"/>
    </row>
    <row r="112" spans="1:11" ht="18" customHeight="1" x14ac:dyDescent="0.2">
      <c r="A112" s="39">
        <v>271.7</v>
      </c>
      <c r="B112" s="29" t="s">
        <v>89</v>
      </c>
      <c r="C112" s="40">
        <v>6486</v>
      </c>
      <c r="G112" s="39">
        <v>271.7</v>
      </c>
      <c r="H112" s="29" t="s">
        <v>89</v>
      </c>
      <c r="I112" s="30">
        <v>3065</v>
      </c>
      <c r="J112" s="10"/>
      <c r="K112" s="10"/>
    </row>
    <row r="113" spans="1:11" ht="15.75" customHeight="1" x14ac:dyDescent="0.2">
      <c r="A113" s="1">
        <v>272.10000000000002</v>
      </c>
      <c r="B113" s="29" t="s">
        <v>90</v>
      </c>
      <c r="C113" s="35"/>
      <c r="G113" s="1">
        <v>272.10000000000002</v>
      </c>
      <c r="H113" s="29" t="s">
        <v>90</v>
      </c>
      <c r="I113" s="30">
        <v>228304</v>
      </c>
      <c r="J113" s="10"/>
      <c r="K113" s="10"/>
    </row>
    <row r="114" spans="1:11" ht="15.75" customHeight="1" x14ac:dyDescent="0.2">
      <c r="A114" s="1">
        <v>272.2</v>
      </c>
      <c r="B114" s="29" t="s">
        <v>91</v>
      </c>
      <c r="C114" s="35">
        <v>4539</v>
      </c>
      <c r="G114" s="1">
        <v>272.2</v>
      </c>
      <c r="H114" s="29" t="s">
        <v>91</v>
      </c>
      <c r="I114" s="30">
        <v>12626</v>
      </c>
      <c r="J114" s="10"/>
      <c r="K114" s="10"/>
    </row>
    <row r="115" spans="1:11" ht="15.75" customHeight="1" x14ac:dyDescent="0.2">
      <c r="A115" s="1">
        <v>272.3</v>
      </c>
      <c r="B115" s="29" t="s">
        <v>92</v>
      </c>
      <c r="C115" s="35">
        <v>101061</v>
      </c>
      <c r="G115" s="1">
        <v>272.3</v>
      </c>
      <c r="H115" s="29" t="s">
        <v>92</v>
      </c>
      <c r="I115" s="30">
        <v>25741</v>
      </c>
      <c r="J115" s="10"/>
      <c r="K115" s="10"/>
    </row>
    <row r="116" spans="1:11" ht="15.75" customHeight="1" x14ac:dyDescent="0.2">
      <c r="A116" s="1">
        <v>272.39999999999998</v>
      </c>
      <c r="B116" s="29" t="s">
        <v>93</v>
      </c>
      <c r="C116" s="35">
        <v>231715</v>
      </c>
      <c r="G116" s="1">
        <v>272.39999999999998</v>
      </c>
      <c r="H116" s="29" t="s">
        <v>93</v>
      </c>
      <c r="I116" s="30">
        <v>104911</v>
      </c>
      <c r="J116" s="10"/>
      <c r="K116" s="10"/>
    </row>
    <row r="117" spans="1:11" ht="36.75" hidden="1" customHeight="1" x14ac:dyDescent="0.2">
      <c r="A117" s="39">
        <v>272.5</v>
      </c>
      <c r="B117" s="29" t="s">
        <v>94</v>
      </c>
      <c r="C117" s="40">
        <v>51188</v>
      </c>
      <c r="G117" s="39">
        <v>272.5</v>
      </c>
      <c r="H117" s="29" t="s">
        <v>94</v>
      </c>
      <c r="I117" s="30"/>
      <c r="J117" s="10"/>
      <c r="K117" s="10"/>
    </row>
    <row r="118" spans="1:11" ht="15.75" customHeight="1" x14ac:dyDescent="0.2">
      <c r="A118" s="39">
        <v>272.60000000000002</v>
      </c>
      <c r="B118" s="41" t="s">
        <v>95</v>
      </c>
      <c r="C118" s="40">
        <v>996016</v>
      </c>
      <c r="G118" s="39">
        <v>272.60000000000002</v>
      </c>
      <c r="H118" s="41" t="s">
        <v>95</v>
      </c>
      <c r="I118" s="30">
        <v>489929</v>
      </c>
      <c r="J118" s="10"/>
      <c r="K118" s="10"/>
    </row>
    <row r="119" spans="1:11" ht="15.75" customHeight="1" x14ac:dyDescent="0.2">
      <c r="A119" s="1">
        <v>272.7</v>
      </c>
      <c r="B119" s="41" t="s">
        <v>96</v>
      </c>
      <c r="C119" s="40">
        <v>41513</v>
      </c>
      <c r="G119" s="1">
        <v>272.7</v>
      </c>
      <c r="H119" s="41" t="s">
        <v>96</v>
      </c>
      <c r="I119" s="30">
        <v>65991</v>
      </c>
      <c r="J119" s="10"/>
      <c r="K119" s="10"/>
    </row>
    <row r="120" spans="1:11" ht="15.75" customHeight="1" x14ac:dyDescent="0.2">
      <c r="A120" s="1">
        <v>281</v>
      </c>
      <c r="B120" s="29" t="s">
        <v>97</v>
      </c>
      <c r="C120" s="35">
        <v>202543</v>
      </c>
      <c r="G120" s="1">
        <v>281</v>
      </c>
      <c r="H120" s="29" t="s">
        <v>97</v>
      </c>
      <c r="I120" s="30">
        <v>27746</v>
      </c>
      <c r="J120" s="10"/>
      <c r="K120" s="10"/>
    </row>
    <row r="121" spans="1:11" ht="15.75" hidden="1" customHeight="1" x14ac:dyDescent="0.2">
      <c r="A121" s="1">
        <v>282</v>
      </c>
      <c r="B121" s="29" t="s">
        <v>98</v>
      </c>
      <c r="C121" s="35"/>
      <c r="G121" s="1">
        <v>282</v>
      </c>
      <c r="H121" s="29" t="s">
        <v>98</v>
      </c>
      <c r="I121" s="30"/>
      <c r="J121" s="10"/>
      <c r="K121" s="10"/>
    </row>
    <row r="122" spans="1:11" ht="15.75" hidden="1" customHeight="1" x14ac:dyDescent="0.2">
      <c r="A122" s="1">
        <v>283</v>
      </c>
      <c r="B122" s="29" t="s">
        <v>99</v>
      </c>
      <c r="C122" s="35"/>
      <c r="G122" s="1">
        <v>283</v>
      </c>
      <c r="H122" s="29" t="s">
        <v>99</v>
      </c>
      <c r="I122" s="30"/>
      <c r="J122" s="10"/>
      <c r="K122" s="10"/>
    </row>
    <row r="123" spans="1:11" ht="15.75" hidden="1" customHeight="1" x14ac:dyDescent="0.2">
      <c r="A123" s="1">
        <v>284</v>
      </c>
      <c r="B123" s="29" t="s">
        <v>100</v>
      </c>
      <c r="C123" s="35"/>
      <c r="G123" s="1">
        <v>284</v>
      </c>
      <c r="H123" s="29" t="s">
        <v>100</v>
      </c>
      <c r="I123" s="30"/>
      <c r="J123" s="10"/>
      <c r="K123" s="10"/>
    </row>
    <row r="124" spans="1:11" ht="15.75" customHeight="1" x14ac:dyDescent="0.2">
      <c r="A124" s="1">
        <v>285.10000000000002</v>
      </c>
      <c r="B124" s="29" t="s">
        <v>101</v>
      </c>
      <c r="C124" s="35">
        <v>334740</v>
      </c>
      <c r="G124" s="1">
        <v>285.10000000000002</v>
      </c>
      <c r="H124" s="29" t="s">
        <v>101</v>
      </c>
      <c r="I124" s="30">
        <v>193421</v>
      </c>
      <c r="J124" s="10"/>
      <c r="K124" s="10"/>
    </row>
    <row r="125" spans="1:11" ht="15.75" customHeight="1" x14ac:dyDescent="0.2">
      <c r="A125" s="1">
        <v>285.2</v>
      </c>
      <c r="B125" s="29" t="s">
        <v>102</v>
      </c>
      <c r="C125" s="35">
        <v>4760</v>
      </c>
      <c r="G125" s="1">
        <v>285.2</v>
      </c>
      <c r="H125" s="29" t="s">
        <v>102</v>
      </c>
      <c r="I125" s="30">
        <v>2360</v>
      </c>
      <c r="J125" s="10"/>
      <c r="K125" s="10"/>
    </row>
    <row r="126" spans="1:11" ht="15.75" customHeight="1" x14ac:dyDescent="0.2">
      <c r="A126" s="1">
        <v>285.3</v>
      </c>
      <c r="B126" s="29" t="s">
        <v>103</v>
      </c>
      <c r="C126" s="35">
        <v>34429</v>
      </c>
      <c r="G126" s="1">
        <v>285.3</v>
      </c>
      <c r="H126" s="29" t="s">
        <v>103</v>
      </c>
      <c r="I126" s="30">
        <v>18880</v>
      </c>
      <c r="J126" s="10"/>
      <c r="K126" s="10"/>
    </row>
    <row r="127" spans="1:11" ht="15.75" hidden="1" customHeight="1" x14ac:dyDescent="0.2">
      <c r="A127" s="1">
        <v>286.10000000000002</v>
      </c>
      <c r="B127" s="29" t="s">
        <v>104</v>
      </c>
      <c r="C127" s="35">
        <v>13464</v>
      </c>
      <c r="G127" s="1">
        <v>286.10000000000002</v>
      </c>
      <c r="H127" s="29" t="s">
        <v>104</v>
      </c>
      <c r="I127" s="30"/>
      <c r="J127" s="10"/>
      <c r="K127" s="10"/>
    </row>
    <row r="128" spans="1:11" ht="15.75" hidden="1" customHeight="1" x14ac:dyDescent="0.2">
      <c r="A128" s="1">
        <v>286.2</v>
      </c>
      <c r="B128" s="29" t="s">
        <v>105</v>
      </c>
      <c r="C128" s="35">
        <v>47726</v>
      </c>
      <c r="G128" s="1">
        <v>286.2</v>
      </c>
      <c r="H128" s="29" t="s">
        <v>105</v>
      </c>
      <c r="I128" s="30"/>
      <c r="J128" s="10"/>
      <c r="K128" s="10"/>
    </row>
    <row r="129" spans="1:11" ht="15.75" hidden="1" customHeight="1" x14ac:dyDescent="0.2">
      <c r="A129" s="1">
        <v>286.3</v>
      </c>
      <c r="B129" s="29" t="s">
        <v>106</v>
      </c>
      <c r="C129" s="35"/>
      <c r="G129" s="1">
        <v>286.3</v>
      </c>
      <c r="H129" s="29" t="s">
        <v>106</v>
      </c>
      <c r="I129" s="30"/>
      <c r="J129" s="10"/>
      <c r="K129" s="10"/>
    </row>
    <row r="130" spans="1:11" ht="15.75" hidden="1" customHeight="1" x14ac:dyDescent="0.2">
      <c r="A130" s="1">
        <v>286.39999999999998</v>
      </c>
      <c r="B130" s="29" t="s">
        <v>107</v>
      </c>
      <c r="C130" s="35">
        <v>11300</v>
      </c>
      <c r="G130" s="1">
        <v>286.39999999999998</v>
      </c>
      <c r="H130" s="29" t="s">
        <v>107</v>
      </c>
      <c r="I130" s="30"/>
      <c r="J130" s="10"/>
      <c r="K130" s="10"/>
    </row>
    <row r="131" spans="1:11" ht="15.75" hidden="1" customHeight="1" x14ac:dyDescent="0.2">
      <c r="A131" s="1">
        <v>287.10000000000002</v>
      </c>
      <c r="B131" s="29" t="s">
        <v>108</v>
      </c>
      <c r="C131" s="35"/>
      <c r="G131" s="1">
        <v>287.10000000000002</v>
      </c>
      <c r="H131" s="29" t="s">
        <v>108</v>
      </c>
      <c r="I131" s="30"/>
      <c r="J131" s="10"/>
      <c r="K131" s="10"/>
    </row>
    <row r="132" spans="1:11" ht="15.75" customHeight="1" x14ac:dyDescent="0.2">
      <c r="A132" s="1">
        <v>287.2</v>
      </c>
      <c r="B132" s="29" t="s">
        <v>109</v>
      </c>
      <c r="C132" s="35">
        <v>65750</v>
      </c>
      <c r="G132" s="1">
        <v>287.2</v>
      </c>
      <c r="H132" s="29" t="s">
        <v>109</v>
      </c>
      <c r="I132" s="30">
        <v>171000</v>
      </c>
      <c r="J132" s="10"/>
      <c r="K132" s="10"/>
    </row>
    <row r="133" spans="1:11" ht="15.75" hidden="1" customHeight="1" x14ac:dyDescent="0.2">
      <c r="A133" s="1">
        <v>287.3</v>
      </c>
      <c r="B133" s="29" t="s">
        <v>110</v>
      </c>
      <c r="C133" s="35"/>
      <c r="G133" s="1">
        <v>287.3</v>
      </c>
      <c r="H133" s="29" t="s">
        <v>110</v>
      </c>
      <c r="I133" s="30"/>
      <c r="J133" s="10"/>
      <c r="K133" s="10"/>
    </row>
    <row r="134" spans="1:11" ht="15.75" customHeight="1" x14ac:dyDescent="0.2">
      <c r="A134" s="1">
        <v>287.39999999999998</v>
      </c>
      <c r="B134" s="29" t="s">
        <v>111</v>
      </c>
      <c r="C134" s="35">
        <v>29000</v>
      </c>
      <c r="G134" s="1">
        <v>287.39999999999998</v>
      </c>
      <c r="H134" s="29" t="s">
        <v>111</v>
      </c>
      <c r="I134" s="30">
        <v>313489</v>
      </c>
      <c r="J134" s="10"/>
      <c r="K134" s="10"/>
    </row>
    <row r="135" spans="1:11" ht="15.75" hidden="1" customHeight="1" x14ac:dyDescent="0.2">
      <c r="A135" s="1">
        <v>287.5</v>
      </c>
      <c r="B135" s="29" t="s">
        <v>112</v>
      </c>
      <c r="C135" s="35"/>
      <c r="G135" s="1">
        <v>287.5</v>
      </c>
      <c r="H135" s="29" t="s">
        <v>112</v>
      </c>
      <c r="I135" s="30"/>
      <c r="J135" s="10"/>
      <c r="K135" s="10"/>
    </row>
    <row r="136" spans="1:11" ht="15.75" customHeight="1" x14ac:dyDescent="0.2">
      <c r="A136" s="1">
        <v>287.60000000000002</v>
      </c>
      <c r="B136" s="29" t="s">
        <v>113</v>
      </c>
      <c r="C136" s="35">
        <v>156363</v>
      </c>
      <c r="G136" s="1">
        <v>287.60000000000002</v>
      </c>
      <c r="H136" s="29" t="s">
        <v>113</v>
      </c>
      <c r="I136" s="30">
        <v>303354</v>
      </c>
      <c r="J136" s="10"/>
      <c r="K136" s="10"/>
    </row>
    <row r="137" spans="1:11" ht="15.75" customHeight="1" x14ac:dyDescent="0.2">
      <c r="A137" s="1">
        <v>288.10000000000002</v>
      </c>
      <c r="B137" s="29" t="s">
        <v>114</v>
      </c>
      <c r="C137" s="35">
        <v>5769190</v>
      </c>
      <c r="G137" s="1">
        <v>288.10000000000002</v>
      </c>
      <c r="H137" s="29" t="s">
        <v>114</v>
      </c>
      <c r="I137" s="30">
        <v>4516014</v>
      </c>
      <c r="J137" s="10"/>
      <c r="K137" s="10"/>
    </row>
    <row r="138" spans="1:11" ht="15.75" customHeight="1" x14ac:dyDescent="0.2">
      <c r="A138" s="1">
        <v>288.2</v>
      </c>
      <c r="B138" s="29" t="s">
        <v>115</v>
      </c>
      <c r="C138" s="42">
        <v>119190</v>
      </c>
      <c r="G138" s="1">
        <v>288.2</v>
      </c>
      <c r="H138" s="29" t="s">
        <v>115</v>
      </c>
      <c r="I138" s="30">
        <v>259982</v>
      </c>
      <c r="J138" s="10"/>
      <c r="K138" s="10"/>
    </row>
    <row r="139" spans="1:11" ht="15.75" customHeight="1" x14ac:dyDescent="0.2">
      <c r="A139" s="1">
        <v>288.3</v>
      </c>
      <c r="B139" s="29" t="s">
        <v>116</v>
      </c>
      <c r="C139" s="35"/>
      <c r="D139" s="11">
        <f>SUM(C74:C138)</f>
        <v>18249793</v>
      </c>
      <c r="G139" s="1">
        <v>288.3</v>
      </c>
      <c r="H139" s="29" t="s">
        <v>116</v>
      </c>
      <c r="I139" s="31"/>
      <c r="J139" s="10"/>
      <c r="K139" s="10"/>
    </row>
    <row r="140" spans="1:11" ht="15.75" customHeight="1" x14ac:dyDescent="0.35">
      <c r="B140" s="17" t="s">
        <v>117</v>
      </c>
      <c r="C140" s="43"/>
      <c r="D140" s="11"/>
      <c r="F140" s="33"/>
      <c r="H140" s="17" t="s">
        <v>117</v>
      </c>
      <c r="I140" s="44"/>
      <c r="J140" s="11">
        <f>SUM(I75:I139)</f>
        <v>18552777</v>
      </c>
      <c r="K140" s="10"/>
    </row>
    <row r="141" spans="1:11" ht="15.75" customHeight="1" x14ac:dyDescent="0.35">
      <c r="B141" s="7"/>
      <c r="C141" s="43"/>
      <c r="D141" s="11"/>
      <c r="F141" s="33"/>
      <c r="H141" s="7"/>
      <c r="I141" s="30"/>
      <c r="J141" s="11"/>
      <c r="K141" s="10"/>
    </row>
    <row r="142" spans="1:11" ht="15.75" customHeight="1" x14ac:dyDescent="0.35">
      <c r="B142" s="45" t="s">
        <v>118</v>
      </c>
      <c r="H142" s="45" t="s">
        <v>118</v>
      </c>
      <c r="I142" s="46"/>
      <c r="J142" s="10"/>
      <c r="K142" s="10"/>
    </row>
    <row r="143" spans="1:11" ht="15.75" customHeight="1" x14ac:dyDescent="0.2">
      <c r="I143" s="30"/>
      <c r="J143" s="10"/>
      <c r="K143" s="10"/>
    </row>
    <row r="144" spans="1:11" ht="15.75" customHeight="1" x14ac:dyDescent="0.2">
      <c r="A144" s="21">
        <v>311.10000000000002</v>
      </c>
      <c r="B144" s="29" t="s">
        <v>119</v>
      </c>
      <c r="C144" s="15">
        <v>1244680</v>
      </c>
      <c r="G144" s="21">
        <v>311.10000000000002</v>
      </c>
      <c r="H144" s="29" t="s">
        <v>119</v>
      </c>
      <c r="I144" s="30">
        <v>725528</v>
      </c>
      <c r="J144" s="10"/>
      <c r="K144" s="10"/>
    </row>
    <row r="145" spans="1:11" ht="15.75" hidden="1" customHeight="1" x14ac:dyDescent="0.2">
      <c r="A145" s="21">
        <v>311.2</v>
      </c>
      <c r="B145" s="29" t="s">
        <v>120</v>
      </c>
      <c r="C145" s="15"/>
      <c r="G145" s="21">
        <v>311.2</v>
      </c>
      <c r="H145" s="29" t="s">
        <v>120</v>
      </c>
      <c r="I145" s="30"/>
      <c r="J145" s="10"/>
      <c r="K145" s="10"/>
    </row>
    <row r="146" spans="1:11" ht="15.75" hidden="1" customHeight="1" x14ac:dyDescent="0.2">
      <c r="A146" s="21">
        <v>312</v>
      </c>
      <c r="B146" s="29" t="s">
        <v>121</v>
      </c>
      <c r="C146" s="15"/>
      <c r="G146" s="21">
        <v>312</v>
      </c>
      <c r="H146" s="29" t="s">
        <v>121</v>
      </c>
      <c r="I146" s="30"/>
      <c r="J146" s="10"/>
      <c r="K146" s="10"/>
    </row>
    <row r="147" spans="1:11" ht="15.75" hidden="1" customHeight="1" x14ac:dyDescent="0.35">
      <c r="A147" s="21">
        <v>313.10000000000002</v>
      </c>
      <c r="B147" s="29" t="s">
        <v>122</v>
      </c>
      <c r="C147" s="43"/>
      <c r="G147" s="21">
        <v>313.10000000000002</v>
      </c>
      <c r="H147" s="29" t="s">
        <v>122</v>
      </c>
      <c r="I147" s="30"/>
      <c r="J147" s="10"/>
      <c r="K147" s="10"/>
    </row>
    <row r="148" spans="1:11" ht="15.75" hidden="1" customHeight="1" x14ac:dyDescent="0.2">
      <c r="A148" s="21">
        <v>313.2</v>
      </c>
      <c r="B148" s="29" t="s">
        <v>123</v>
      </c>
      <c r="D148" s="11"/>
      <c r="F148" s="33"/>
      <c r="G148" s="21">
        <v>313.2</v>
      </c>
      <c r="H148" s="29" t="s">
        <v>123</v>
      </c>
      <c r="I148" s="30"/>
      <c r="J148" s="11"/>
      <c r="K148" s="10"/>
    </row>
    <row r="149" spans="1:11" ht="15.75" customHeight="1" x14ac:dyDescent="0.2">
      <c r="A149" s="21">
        <v>213.3</v>
      </c>
      <c r="B149" s="29" t="s">
        <v>124</v>
      </c>
      <c r="C149" s="4">
        <v>85065</v>
      </c>
      <c r="G149" s="21">
        <v>213.3</v>
      </c>
      <c r="H149" s="29" t="s">
        <v>124</v>
      </c>
      <c r="I149" s="30">
        <v>11314</v>
      </c>
      <c r="J149" s="10"/>
      <c r="K149" s="10"/>
    </row>
    <row r="150" spans="1:11" ht="15.75" customHeight="1" x14ac:dyDescent="0.2">
      <c r="A150" s="21">
        <v>314</v>
      </c>
      <c r="B150" s="29" t="s">
        <v>125</v>
      </c>
      <c r="C150" s="4">
        <v>7894</v>
      </c>
      <c r="G150" s="21">
        <v>314</v>
      </c>
      <c r="H150" s="29" t="s">
        <v>125</v>
      </c>
      <c r="I150" s="30">
        <v>9651</v>
      </c>
      <c r="J150" s="10"/>
      <c r="K150" s="10"/>
    </row>
    <row r="151" spans="1:11" ht="15.75" customHeight="1" x14ac:dyDescent="0.2">
      <c r="A151" s="21">
        <v>321</v>
      </c>
      <c r="B151" s="29" t="s">
        <v>126</v>
      </c>
      <c r="C151" s="4">
        <v>45932</v>
      </c>
      <c r="G151" s="21">
        <v>321</v>
      </c>
      <c r="H151" s="29" t="s">
        <v>126</v>
      </c>
      <c r="I151" s="30">
        <v>375</v>
      </c>
      <c r="J151" s="10"/>
      <c r="K151" s="10"/>
    </row>
    <row r="152" spans="1:11" ht="15.75" customHeight="1" x14ac:dyDescent="0.2">
      <c r="A152" s="21">
        <v>322</v>
      </c>
      <c r="B152" s="29" t="s">
        <v>127</v>
      </c>
      <c r="C152" s="15">
        <v>9151</v>
      </c>
      <c r="G152" s="21">
        <v>322</v>
      </c>
      <c r="H152" s="29" t="s">
        <v>127</v>
      </c>
      <c r="I152" s="30">
        <v>14927</v>
      </c>
      <c r="J152" s="10"/>
      <c r="K152" s="10"/>
    </row>
    <row r="153" spans="1:11" ht="15.75" customHeight="1" x14ac:dyDescent="0.2">
      <c r="A153" s="21">
        <v>323</v>
      </c>
      <c r="B153" s="29" t="s">
        <v>128</v>
      </c>
      <c r="C153" s="15">
        <v>62880</v>
      </c>
      <c r="G153" s="21">
        <v>323</v>
      </c>
      <c r="H153" s="29" t="s">
        <v>128</v>
      </c>
      <c r="I153" s="30">
        <v>63550</v>
      </c>
      <c r="J153" s="10"/>
      <c r="K153" s="10"/>
    </row>
    <row r="154" spans="1:11" ht="15.75" customHeight="1" x14ac:dyDescent="0.2">
      <c r="A154" s="21">
        <v>324</v>
      </c>
      <c r="B154" s="29" t="s">
        <v>129</v>
      </c>
      <c r="C154" s="15">
        <v>155516</v>
      </c>
      <c r="G154" s="21">
        <v>324</v>
      </c>
      <c r="H154" s="29" t="s">
        <v>129</v>
      </c>
      <c r="I154" s="30">
        <v>2369</v>
      </c>
      <c r="J154" s="10"/>
      <c r="K154" s="10"/>
    </row>
    <row r="155" spans="1:11" ht="15.75" customHeight="1" x14ac:dyDescent="0.2">
      <c r="A155" s="21">
        <v>331</v>
      </c>
      <c r="B155" s="29" t="s">
        <v>130</v>
      </c>
      <c r="C155" s="15">
        <v>12637</v>
      </c>
      <c r="G155" s="21">
        <v>331</v>
      </c>
      <c r="H155" s="29" t="s">
        <v>130</v>
      </c>
      <c r="I155" s="30">
        <v>300754</v>
      </c>
      <c r="J155" s="10"/>
      <c r="K155" s="10"/>
    </row>
    <row r="156" spans="1:11" ht="15.75" customHeight="1" x14ac:dyDescent="0.2">
      <c r="A156" s="21">
        <v>332</v>
      </c>
      <c r="B156" s="29" t="s">
        <v>131</v>
      </c>
      <c r="C156" s="15">
        <v>86137</v>
      </c>
      <c r="G156" s="21">
        <v>332</v>
      </c>
      <c r="H156" s="29" t="s">
        <v>131</v>
      </c>
      <c r="I156" s="30">
        <v>51476</v>
      </c>
      <c r="J156" s="10"/>
      <c r="K156" s="10"/>
    </row>
    <row r="157" spans="1:11" ht="15.75" customHeight="1" x14ac:dyDescent="0.2">
      <c r="A157" s="21">
        <v>333</v>
      </c>
      <c r="B157" s="29" t="s">
        <v>132</v>
      </c>
      <c r="C157" s="15">
        <v>671132</v>
      </c>
      <c r="G157" s="21">
        <v>333</v>
      </c>
      <c r="H157" s="29" t="s">
        <v>132</v>
      </c>
      <c r="I157" s="30">
        <v>85727</v>
      </c>
      <c r="J157" s="10"/>
      <c r="K157" s="10"/>
    </row>
    <row r="158" spans="1:11" ht="15.75" hidden="1" customHeight="1" x14ac:dyDescent="0.2">
      <c r="A158" s="21">
        <v>334</v>
      </c>
      <c r="B158" s="29" t="s">
        <v>133</v>
      </c>
      <c r="C158" s="15">
        <v>9759</v>
      </c>
      <c r="G158" s="21">
        <v>334</v>
      </c>
      <c r="H158" s="29" t="s">
        <v>133</v>
      </c>
      <c r="I158" s="30"/>
      <c r="J158" s="10"/>
      <c r="K158" s="10"/>
    </row>
    <row r="159" spans="1:11" ht="15.75" hidden="1" customHeight="1" x14ac:dyDescent="0.2">
      <c r="A159" s="21">
        <v>335</v>
      </c>
      <c r="B159" s="29" t="s">
        <v>134</v>
      </c>
      <c r="C159" s="15"/>
      <c r="G159" s="21">
        <v>335</v>
      </c>
      <c r="H159" s="29" t="s">
        <v>134</v>
      </c>
      <c r="I159" s="30"/>
      <c r="J159" s="10"/>
      <c r="K159" s="10"/>
    </row>
    <row r="160" spans="1:11" ht="15.75" hidden="1" customHeight="1" x14ac:dyDescent="0.2">
      <c r="A160" s="21">
        <v>336</v>
      </c>
      <c r="B160" s="29" t="s">
        <v>135</v>
      </c>
      <c r="C160" s="15"/>
      <c r="G160" s="21">
        <v>336</v>
      </c>
      <c r="H160" s="29" t="s">
        <v>135</v>
      </c>
      <c r="I160" s="30"/>
      <c r="J160" s="10"/>
      <c r="K160" s="10"/>
    </row>
    <row r="161" spans="1:11" ht="15.75" customHeight="1" x14ac:dyDescent="0.2">
      <c r="A161" s="21">
        <v>341</v>
      </c>
      <c r="B161" s="22" t="s">
        <v>136</v>
      </c>
      <c r="C161" s="15"/>
      <c r="G161" s="21">
        <v>341</v>
      </c>
      <c r="H161" s="22" t="s">
        <v>136</v>
      </c>
      <c r="I161" s="30">
        <v>332</v>
      </c>
      <c r="J161" s="10"/>
      <c r="K161" s="10"/>
    </row>
    <row r="162" spans="1:11" ht="15.75" hidden="1" customHeight="1" x14ac:dyDescent="0.2">
      <c r="A162" s="21">
        <v>342</v>
      </c>
      <c r="B162" s="22" t="s">
        <v>137</v>
      </c>
      <c r="C162" s="15"/>
      <c r="G162" s="21">
        <v>342</v>
      </c>
      <c r="H162" s="22" t="s">
        <v>137</v>
      </c>
      <c r="I162" s="30"/>
      <c r="J162" s="10"/>
      <c r="K162" s="10"/>
    </row>
    <row r="163" spans="1:11" ht="15.75" hidden="1" customHeight="1" x14ac:dyDescent="0.2">
      <c r="A163" s="21">
        <v>351</v>
      </c>
      <c r="B163" s="29" t="s">
        <v>138</v>
      </c>
      <c r="C163" s="15"/>
      <c r="G163" s="21">
        <v>351</v>
      </c>
      <c r="H163" s="29" t="s">
        <v>138</v>
      </c>
      <c r="I163" s="30"/>
      <c r="J163" s="10"/>
      <c r="K163" s="10"/>
    </row>
    <row r="164" spans="1:11" ht="15.75" customHeight="1" x14ac:dyDescent="0.2">
      <c r="A164" s="21">
        <v>352</v>
      </c>
      <c r="B164" s="29" t="s">
        <v>139</v>
      </c>
      <c r="C164" s="15">
        <v>1330</v>
      </c>
      <c r="G164" s="21">
        <v>352</v>
      </c>
      <c r="H164" s="29" t="s">
        <v>139</v>
      </c>
      <c r="I164" s="30">
        <v>10112</v>
      </c>
      <c r="J164" s="10"/>
      <c r="K164" s="10"/>
    </row>
    <row r="165" spans="1:11" ht="15.75" customHeight="1" x14ac:dyDescent="0.2">
      <c r="A165" s="21">
        <v>353</v>
      </c>
      <c r="B165" s="29" t="s">
        <v>140</v>
      </c>
      <c r="C165" s="15">
        <v>694452</v>
      </c>
      <c r="G165" s="21">
        <v>353</v>
      </c>
      <c r="H165" s="29" t="s">
        <v>140</v>
      </c>
      <c r="I165" s="30">
        <v>838522</v>
      </c>
      <c r="J165" s="10"/>
      <c r="K165" s="10"/>
    </row>
    <row r="166" spans="1:11" ht="15.75" customHeight="1" x14ac:dyDescent="0.2">
      <c r="A166" s="21">
        <v>354</v>
      </c>
      <c r="B166" s="29" t="s">
        <v>141</v>
      </c>
      <c r="C166" s="15">
        <v>359902</v>
      </c>
      <c r="G166" s="21">
        <v>354</v>
      </c>
      <c r="H166" s="29" t="s">
        <v>141</v>
      </c>
      <c r="I166" s="30">
        <v>186119</v>
      </c>
      <c r="J166" s="10"/>
      <c r="K166" s="10"/>
    </row>
    <row r="167" spans="1:11" ht="15.75" customHeight="1" x14ac:dyDescent="0.2">
      <c r="A167" s="21">
        <v>355</v>
      </c>
      <c r="B167" s="29" t="s">
        <v>142</v>
      </c>
      <c r="C167" s="15">
        <v>192858</v>
      </c>
      <c r="G167" s="21">
        <v>355</v>
      </c>
      <c r="H167" s="29" t="s">
        <v>142</v>
      </c>
      <c r="I167" s="30">
        <v>357305</v>
      </c>
      <c r="J167" s="10"/>
      <c r="K167" s="10"/>
    </row>
    <row r="168" spans="1:11" ht="15.75" customHeight="1" x14ac:dyDescent="0.2">
      <c r="A168" s="21">
        <v>361.1</v>
      </c>
      <c r="B168" s="29" t="s">
        <v>143</v>
      </c>
      <c r="C168" s="15">
        <v>26095</v>
      </c>
      <c r="G168" s="21">
        <v>361.1</v>
      </c>
      <c r="H168" s="29" t="s">
        <v>143</v>
      </c>
      <c r="I168" s="30">
        <v>122720</v>
      </c>
      <c r="J168" s="10"/>
      <c r="K168" s="10"/>
    </row>
    <row r="169" spans="1:11" ht="15.75" hidden="1" customHeight="1" x14ac:dyDescent="0.2">
      <c r="A169" s="21">
        <v>361.2</v>
      </c>
      <c r="B169" s="29" t="s">
        <v>144</v>
      </c>
      <c r="C169" s="15"/>
      <c r="G169" s="21">
        <v>361.2</v>
      </c>
      <c r="H169" s="29" t="s">
        <v>144</v>
      </c>
      <c r="I169" s="30"/>
      <c r="J169" s="10"/>
      <c r="K169" s="10"/>
    </row>
    <row r="170" spans="1:11" ht="15.75" hidden="1" customHeight="1" x14ac:dyDescent="0.2">
      <c r="A170" s="21">
        <v>361.3</v>
      </c>
      <c r="B170" s="29" t="s">
        <v>145</v>
      </c>
      <c r="C170" s="15"/>
      <c r="G170" s="21">
        <v>361.3</v>
      </c>
      <c r="H170" s="29" t="s">
        <v>145</v>
      </c>
      <c r="I170" s="30"/>
      <c r="J170" s="10"/>
      <c r="K170" s="10"/>
    </row>
    <row r="171" spans="1:11" ht="15.75" customHeight="1" x14ac:dyDescent="0.2">
      <c r="A171" s="21">
        <v>361.4</v>
      </c>
      <c r="B171" s="29" t="s">
        <v>146</v>
      </c>
      <c r="C171" s="15">
        <v>784</v>
      </c>
      <c r="G171" s="21">
        <v>361.4</v>
      </c>
      <c r="H171" s="29" t="s">
        <v>146</v>
      </c>
      <c r="I171" s="30">
        <v>10075</v>
      </c>
      <c r="J171" s="10"/>
      <c r="K171" s="10"/>
    </row>
    <row r="172" spans="1:11" ht="15.75" hidden="1" customHeight="1" x14ac:dyDescent="0.2">
      <c r="A172" s="21">
        <v>361.5</v>
      </c>
      <c r="B172" s="29" t="s">
        <v>147</v>
      </c>
      <c r="C172" s="15"/>
      <c r="G172" s="21">
        <v>361.5</v>
      </c>
      <c r="H172" s="29" t="s">
        <v>147</v>
      </c>
      <c r="I172" s="30"/>
      <c r="J172" s="10"/>
      <c r="K172" s="10"/>
    </row>
    <row r="173" spans="1:11" ht="15.75" customHeight="1" x14ac:dyDescent="0.2">
      <c r="A173" s="21">
        <v>362.1</v>
      </c>
      <c r="B173" s="29" t="s">
        <v>148</v>
      </c>
      <c r="C173" s="15">
        <v>11684</v>
      </c>
      <c r="G173" s="21">
        <v>362.1</v>
      </c>
      <c r="H173" s="29" t="s">
        <v>148</v>
      </c>
      <c r="I173" s="30">
        <v>84355</v>
      </c>
      <c r="J173" s="10"/>
      <c r="K173" s="10"/>
    </row>
    <row r="174" spans="1:11" ht="15.75" hidden="1" customHeight="1" x14ac:dyDescent="0.2">
      <c r="A174" s="21">
        <v>362.2</v>
      </c>
      <c r="B174" s="29" t="s">
        <v>149</v>
      </c>
      <c r="C174" s="15">
        <v>1023</v>
      </c>
      <c r="G174" s="21">
        <v>362.2</v>
      </c>
      <c r="H174" s="29" t="s">
        <v>149</v>
      </c>
      <c r="I174" s="30"/>
      <c r="J174" s="10"/>
      <c r="K174" s="10"/>
    </row>
    <row r="175" spans="1:11" ht="15.75" customHeight="1" x14ac:dyDescent="0.2">
      <c r="A175" s="21">
        <v>362.3</v>
      </c>
      <c r="B175" s="29" t="s">
        <v>150</v>
      </c>
      <c r="C175" s="15">
        <v>180</v>
      </c>
      <c r="G175" s="21">
        <v>362.3</v>
      </c>
      <c r="H175" s="29" t="s">
        <v>150</v>
      </c>
      <c r="I175" s="30">
        <v>283</v>
      </c>
      <c r="J175" s="10"/>
      <c r="K175" s="10"/>
    </row>
    <row r="176" spans="1:11" ht="15.75" customHeight="1" x14ac:dyDescent="0.2">
      <c r="A176" s="21">
        <v>363.1</v>
      </c>
      <c r="B176" s="29" t="s">
        <v>151</v>
      </c>
      <c r="C176" s="15">
        <v>23525</v>
      </c>
      <c r="G176" s="21">
        <v>363.1</v>
      </c>
      <c r="H176" s="29" t="s">
        <v>151</v>
      </c>
      <c r="I176" s="30">
        <v>40017</v>
      </c>
      <c r="J176" s="10"/>
      <c r="K176" s="10"/>
    </row>
    <row r="177" spans="1:11" ht="15.75" hidden="1" customHeight="1" x14ac:dyDescent="0.2">
      <c r="A177" s="21">
        <v>363.2</v>
      </c>
      <c r="B177" s="29" t="s">
        <v>152</v>
      </c>
      <c r="D177" s="11"/>
      <c r="F177" s="33"/>
      <c r="G177" s="21">
        <v>363.2</v>
      </c>
      <c r="H177" s="29" t="s">
        <v>152</v>
      </c>
      <c r="I177" s="30"/>
      <c r="J177" s="11"/>
      <c r="K177" s="10"/>
    </row>
    <row r="178" spans="1:11" ht="15.75" customHeight="1" x14ac:dyDescent="0.2">
      <c r="A178" s="21">
        <v>362.3</v>
      </c>
      <c r="B178" s="29" t="s">
        <v>153</v>
      </c>
      <c r="C178" s="4">
        <v>91947</v>
      </c>
      <c r="G178" s="21">
        <v>362.3</v>
      </c>
      <c r="H178" s="29" t="s">
        <v>153</v>
      </c>
      <c r="I178" s="30">
        <v>239765</v>
      </c>
      <c r="J178" s="10"/>
      <c r="K178" s="10"/>
    </row>
    <row r="179" spans="1:11" ht="15.75" customHeight="1" x14ac:dyDescent="0.2">
      <c r="A179" s="21">
        <v>363.4</v>
      </c>
      <c r="B179" s="29" t="s">
        <v>154</v>
      </c>
      <c r="C179" s="4">
        <v>321357</v>
      </c>
      <c r="G179" s="21">
        <v>363.4</v>
      </c>
      <c r="H179" s="29" t="s">
        <v>154</v>
      </c>
      <c r="I179" s="30">
        <v>96903</v>
      </c>
      <c r="J179" s="10"/>
      <c r="K179" s="10"/>
    </row>
    <row r="180" spans="1:11" ht="15.75" customHeight="1" x14ac:dyDescent="0.2">
      <c r="A180" s="21">
        <v>363.5</v>
      </c>
      <c r="B180" s="29" t="s">
        <v>155</v>
      </c>
      <c r="C180" s="15">
        <v>2336</v>
      </c>
      <c r="G180" s="21">
        <v>363.5</v>
      </c>
      <c r="H180" s="29" t="s">
        <v>155</v>
      </c>
      <c r="I180" s="30">
        <v>5699</v>
      </c>
      <c r="J180" s="10"/>
      <c r="K180" s="10"/>
    </row>
    <row r="181" spans="1:11" ht="15.75" customHeight="1" x14ac:dyDescent="0.2">
      <c r="A181" s="21">
        <v>363.6</v>
      </c>
      <c r="B181" s="29" t="s">
        <v>156</v>
      </c>
      <c r="C181" s="15">
        <v>459248</v>
      </c>
      <c r="G181" s="21">
        <v>363.6</v>
      </c>
      <c r="H181" s="29" t="s">
        <v>156</v>
      </c>
      <c r="I181" s="30">
        <v>121205</v>
      </c>
      <c r="J181" s="10"/>
      <c r="K181" s="10"/>
    </row>
    <row r="182" spans="1:11" ht="15.75" customHeight="1" x14ac:dyDescent="0.2">
      <c r="A182" s="47">
        <v>363.7</v>
      </c>
      <c r="B182" s="29" t="s">
        <v>157</v>
      </c>
      <c r="C182" s="48">
        <v>752584</v>
      </c>
      <c r="D182" s="11"/>
      <c r="F182" s="33"/>
      <c r="G182" s="47">
        <v>363.7</v>
      </c>
      <c r="H182" s="29" t="s">
        <v>157</v>
      </c>
      <c r="I182" s="30">
        <v>266916</v>
      </c>
      <c r="J182" s="11"/>
      <c r="K182" s="10"/>
    </row>
    <row r="183" spans="1:11" ht="15.75" customHeight="1" x14ac:dyDescent="0.2">
      <c r="A183" s="21">
        <v>363.8</v>
      </c>
      <c r="B183" s="29" t="s">
        <v>158</v>
      </c>
      <c r="C183" s="4">
        <v>564488</v>
      </c>
      <c r="G183" s="21">
        <v>363.8</v>
      </c>
      <c r="H183" s="29" t="s">
        <v>158</v>
      </c>
      <c r="I183" s="30">
        <v>914150</v>
      </c>
      <c r="J183" s="10"/>
      <c r="K183" s="10"/>
    </row>
    <row r="184" spans="1:11" ht="15.75" hidden="1" customHeight="1" x14ac:dyDescent="0.2">
      <c r="A184" s="21">
        <v>364.1</v>
      </c>
      <c r="B184" s="29" t="s">
        <v>159</v>
      </c>
      <c r="G184" s="21">
        <v>364.1</v>
      </c>
      <c r="H184" s="29" t="s">
        <v>159</v>
      </c>
      <c r="I184" s="30"/>
      <c r="J184" s="10"/>
      <c r="K184" s="10"/>
    </row>
    <row r="185" spans="1:11" ht="15.75" hidden="1" customHeight="1" x14ac:dyDescent="0.2">
      <c r="A185" s="21">
        <v>364.2</v>
      </c>
      <c r="B185" s="49" t="s">
        <v>160</v>
      </c>
      <c r="C185" s="15"/>
      <c r="G185" s="21">
        <v>364.2</v>
      </c>
      <c r="H185" s="49" t="s">
        <v>160</v>
      </c>
      <c r="I185" s="30"/>
      <c r="J185" s="10"/>
      <c r="K185" s="10"/>
    </row>
    <row r="186" spans="1:11" ht="15.75" hidden="1" customHeight="1" x14ac:dyDescent="0.35">
      <c r="A186" s="21">
        <v>364.3</v>
      </c>
      <c r="B186" s="29" t="s">
        <v>161</v>
      </c>
      <c r="C186" s="43"/>
      <c r="G186" s="21">
        <v>364.3</v>
      </c>
      <c r="H186" s="29" t="s">
        <v>161</v>
      </c>
      <c r="I186" s="30"/>
      <c r="J186" s="10"/>
      <c r="K186" s="10"/>
    </row>
    <row r="187" spans="1:11" ht="15.75" customHeight="1" x14ac:dyDescent="0.2">
      <c r="A187" s="21">
        <v>364.4</v>
      </c>
      <c r="B187" s="29" t="s">
        <v>162</v>
      </c>
      <c r="C187" s="4">
        <v>110978</v>
      </c>
      <c r="D187" s="11"/>
      <c r="F187" s="33"/>
      <c r="G187" s="21">
        <v>364.4</v>
      </c>
      <c r="H187" s="29" t="s">
        <v>162</v>
      </c>
      <c r="I187" s="30">
        <v>26389</v>
      </c>
      <c r="J187" s="11"/>
      <c r="K187" s="10"/>
    </row>
    <row r="188" spans="1:11" ht="15.75" hidden="1" customHeight="1" x14ac:dyDescent="0.2">
      <c r="A188" s="21">
        <v>364.5</v>
      </c>
      <c r="B188" s="29" t="s">
        <v>163</v>
      </c>
      <c r="G188" s="21">
        <v>364.5</v>
      </c>
      <c r="H188" s="29" t="s">
        <v>163</v>
      </c>
      <c r="I188" s="30"/>
      <c r="J188" s="10"/>
      <c r="K188" s="10"/>
    </row>
    <row r="189" spans="1:11" ht="15.75" hidden="1" customHeight="1" x14ac:dyDescent="0.2">
      <c r="A189" s="21">
        <v>364.6</v>
      </c>
      <c r="B189" s="29" t="s">
        <v>164</v>
      </c>
      <c r="G189" s="21">
        <v>364.6</v>
      </c>
      <c r="H189" s="29" t="s">
        <v>164</v>
      </c>
      <c r="I189" s="30"/>
      <c r="J189" s="10"/>
      <c r="K189" s="10"/>
    </row>
    <row r="190" spans="1:11" ht="15.75" hidden="1" customHeight="1" x14ac:dyDescent="0.2">
      <c r="A190" s="21">
        <v>364.7</v>
      </c>
      <c r="B190" s="29" t="s">
        <v>165</v>
      </c>
      <c r="C190" s="4">
        <v>51520</v>
      </c>
      <c r="E190" s="11"/>
      <c r="G190" s="21">
        <v>364.7</v>
      </c>
      <c r="H190" s="29" t="s">
        <v>165</v>
      </c>
      <c r="I190" s="30"/>
      <c r="J190" s="10"/>
      <c r="K190" s="11"/>
    </row>
    <row r="191" spans="1:11" ht="15.75" hidden="1" customHeight="1" x14ac:dyDescent="0.2">
      <c r="A191" s="21">
        <v>369</v>
      </c>
      <c r="B191" s="29" t="s">
        <v>166</v>
      </c>
      <c r="G191" s="21">
        <v>369</v>
      </c>
      <c r="H191" s="29" t="s">
        <v>166</v>
      </c>
      <c r="I191" s="30"/>
      <c r="J191" s="10"/>
      <c r="K191" s="10"/>
    </row>
    <row r="192" spans="1:11" ht="15.75" customHeight="1" x14ac:dyDescent="0.2">
      <c r="A192" s="21">
        <v>371.1</v>
      </c>
      <c r="B192" s="29" t="s">
        <v>167</v>
      </c>
      <c r="C192" s="4">
        <v>3996740</v>
      </c>
      <c r="E192" s="50"/>
      <c r="G192" s="21">
        <v>371.1</v>
      </c>
      <c r="H192" s="29" t="s">
        <v>167</v>
      </c>
      <c r="I192" s="30">
        <v>6854657</v>
      </c>
      <c r="J192" s="10"/>
      <c r="K192" s="11"/>
    </row>
    <row r="193" spans="1:11" ht="15.75" customHeight="1" x14ac:dyDescent="0.2">
      <c r="A193" s="21">
        <v>371.2</v>
      </c>
      <c r="B193" s="29" t="s">
        <v>168</v>
      </c>
      <c r="C193" s="4">
        <v>13944180</v>
      </c>
      <c r="G193" s="21">
        <v>371.2</v>
      </c>
      <c r="H193" s="29" t="s">
        <v>168</v>
      </c>
      <c r="I193" s="30">
        <v>16298261</v>
      </c>
      <c r="J193" s="7"/>
      <c r="K193" s="18"/>
    </row>
    <row r="194" spans="1:11" ht="15.75" hidden="1" customHeight="1" x14ac:dyDescent="0.2">
      <c r="A194" s="21">
        <v>371.3</v>
      </c>
      <c r="B194" s="29" t="s">
        <v>169</v>
      </c>
      <c r="G194" s="21">
        <v>371.3</v>
      </c>
      <c r="H194" s="29" t="s">
        <v>169</v>
      </c>
      <c r="I194" s="30"/>
      <c r="J194" s="7"/>
      <c r="K194" s="7"/>
    </row>
    <row r="195" spans="1:11" ht="15.75" customHeight="1" x14ac:dyDescent="0.2">
      <c r="A195" s="21">
        <v>371.4</v>
      </c>
      <c r="B195" s="29" t="s">
        <v>170</v>
      </c>
      <c r="C195" s="4">
        <v>16727</v>
      </c>
      <c r="G195" s="21">
        <v>371.4</v>
      </c>
      <c r="H195" s="29" t="s">
        <v>170</v>
      </c>
      <c r="I195" s="30">
        <v>27469</v>
      </c>
      <c r="J195" s="7"/>
      <c r="K195" s="7"/>
    </row>
    <row r="196" spans="1:11" ht="15.75" customHeight="1" x14ac:dyDescent="0.2">
      <c r="A196" s="21">
        <v>371.5</v>
      </c>
      <c r="B196" s="29" t="s">
        <v>171</v>
      </c>
      <c r="C196" s="4">
        <v>303603</v>
      </c>
      <c r="G196" s="21">
        <v>371.5</v>
      </c>
      <c r="H196" s="29" t="s">
        <v>171</v>
      </c>
      <c r="I196" s="30">
        <v>16471</v>
      </c>
      <c r="J196" s="7"/>
      <c r="K196" s="7"/>
    </row>
    <row r="197" spans="1:11" ht="15.75" customHeight="1" x14ac:dyDescent="0.2">
      <c r="A197" s="21">
        <v>371.6</v>
      </c>
      <c r="B197" s="29" t="s">
        <v>172</v>
      </c>
      <c r="C197" s="4">
        <v>3405</v>
      </c>
      <c r="G197" s="21">
        <v>371.6</v>
      </c>
      <c r="H197" s="29" t="s">
        <v>172</v>
      </c>
      <c r="I197" s="30">
        <v>6215</v>
      </c>
      <c r="J197" s="7"/>
      <c r="K197" s="7"/>
    </row>
    <row r="198" spans="1:11" ht="15.75" customHeight="1" x14ac:dyDescent="0.2">
      <c r="A198" s="21">
        <v>371.7</v>
      </c>
      <c r="B198" s="29" t="s">
        <v>173</v>
      </c>
      <c r="C198" s="4">
        <v>1922</v>
      </c>
      <c r="G198" s="21">
        <v>371.7</v>
      </c>
      <c r="H198" s="29" t="s">
        <v>173</v>
      </c>
      <c r="I198" s="30">
        <v>25833</v>
      </c>
      <c r="J198" s="7"/>
      <c r="K198" s="7"/>
    </row>
    <row r="199" spans="1:11" ht="15.75" hidden="1" customHeight="1" x14ac:dyDescent="0.2">
      <c r="A199" s="21">
        <v>372.1</v>
      </c>
      <c r="B199" s="29" t="s">
        <v>174</v>
      </c>
      <c r="G199" s="21">
        <v>372.1</v>
      </c>
      <c r="H199" s="29" t="s">
        <v>174</v>
      </c>
      <c r="I199" s="30"/>
      <c r="J199" s="7"/>
      <c r="K199" s="7"/>
    </row>
    <row r="200" spans="1:11" s="52" customFormat="1" ht="15.75" customHeight="1" x14ac:dyDescent="0.2">
      <c r="A200" s="21">
        <v>372.2</v>
      </c>
      <c r="B200" s="29" t="s">
        <v>175</v>
      </c>
      <c r="C200" s="15">
        <v>542</v>
      </c>
      <c r="D200" s="51"/>
      <c r="E200" s="51"/>
      <c r="G200" s="21">
        <v>372.2</v>
      </c>
      <c r="H200" s="29" t="s">
        <v>175</v>
      </c>
      <c r="I200" s="30">
        <v>477</v>
      </c>
      <c r="J200" s="53"/>
      <c r="K200" s="53"/>
    </row>
    <row r="201" spans="1:11" s="52" customFormat="1" ht="15.75" customHeight="1" x14ac:dyDescent="0.2">
      <c r="A201" s="21">
        <v>372.3</v>
      </c>
      <c r="B201" s="29" t="s">
        <v>176</v>
      </c>
      <c r="C201" s="15">
        <v>24995442</v>
      </c>
      <c r="D201" s="51"/>
      <c r="E201" s="51"/>
      <c r="G201" s="21">
        <v>372.3</v>
      </c>
      <c r="H201" s="29" t="s">
        <v>176</v>
      </c>
      <c r="I201" s="30">
        <v>30035376</v>
      </c>
      <c r="J201" s="53"/>
      <c r="K201" s="53"/>
    </row>
    <row r="202" spans="1:11" s="52" customFormat="1" ht="15.75" customHeight="1" x14ac:dyDescent="0.2">
      <c r="A202" s="21">
        <v>372.4</v>
      </c>
      <c r="B202" s="29" t="s">
        <v>177</v>
      </c>
      <c r="C202" s="15">
        <v>2124</v>
      </c>
      <c r="D202" s="51"/>
      <c r="E202" s="51"/>
      <c r="G202" s="21">
        <v>372.4</v>
      </c>
      <c r="H202" s="29" t="s">
        <v>177</v>
      </c>
      <c r="I202" s="30">
        <v>8496</v>
      </c>
      <c r="J202" s="53"/>
      <c r="K202" s="53"/>
    </row>
    <row r="203" spans="1:11" s="52" customFormat="1" ht="15.75" customHeight="1" x14ac:dyDescent="0.2">
      <c r="A203" s="21">
        <v>372.5</v>
      </c>
      <c r="B203" s="29" t="s">
        <v>178</v>
      </c>
      <c r="C203" s="15">
        <v>30790</v>
      </c>
      <c r="D203" s="51"/>
      <c r="E203" s="51"/>
      <c r="G203" s="21">
        <v>372.5</v>
      </c>
      <c r="H203" s="29" t="s">
        <v>178</v>
      </c>
      <c r="I203" s="30">
        <v>11224</v>
      </c>
      <c r="J203" s="53"/>
      <c r="K203" s="53"/>
    </row>
    <row r="204" spans="1:11" s="52" customFormat="1" ht="15.75" customHeight="1" x14ac:dyDescent="0.2">
      <c r="A204" s="47">
        <v>372.6</v>
      </c>
      <c r="B204" s="29" t="s">
        <v>179</v>
      </c>
      <c r="C204" s="54">
        <v>1988</v>
      </c>
      <c r="D204" s="51"/>
      <c r="E204" s="51"/>
      <c r="G204" s="47">
        <v>372.6</v>
      </c>
      <c r="H204" s="29" t="s">
        <v>179</v>
      </c>
      <c r="I204" s="30">
        <v>65016</v>
      </c>
      <c r="J204" s="53"/>
      <c r="K204" s="53"/>
    </row>
    <row r="205" spans="1:11" s="52" customFormat="1" ht="15.75" customHeight="1" x14ac:dyDescent="0.2">
      <c r="A205" s="47">
        <v>372.7</v>
      </c>
      <c r="B205" s="29"/>
      <c r="C205" s="54"/>
      <c r="D205" s="51"/>
      <c r="E205" s="51"/>
      <c r="G205" s="47">
        <v>372.7</v>
      </c>
      <c r="H205" s="29" t="s">
        <v>180</v>
      </c>
      <c r="I205" s="30">
        <v>11800</v>
      </c>
      <c r="J205" s="53"/>
      <c r="K205" s="53"/>
    </row>
    <row r="206" spans="1:11" s="52" customFormat="1" ht="15.75" customHeight="1" x14ac:dyDescent="0.2">
      <c r="A206" s="21">
        <v>391</v>
      </c>
      <c r="B206" s="29" t="s">
        <v>181</v>
      </c>
      <c r="C206" s="15">
        <v>49755</v>
      </c>
      <c r="D206" s="51"/>
      <c r="E206" s="51"/>
      <c r="G206" s="21">
        <v>391</v>
      </c>
      <c r="H206" s="29" t="s">
        <v>181</v>
      </c>
      <c r="I206" s="30">
        <v>212797</v>
      </c>
      <c r="J206" s="53"/>
      <c r="K206" s="53"/>
    </row>
    <row r="207" spans="1:11" s="52" customFormat="1" ht="15.75" customHeight="1" x14ac:dyDescent="0.25">
      <c r="A207" s="55">
        <v>392</v>
      </c>
      <c r="B207" s="29" t="s">
        <v>182</v>
      </c>
      <c r="C207" s="56">
        <v>1241489</v>
      </c>
      <c r="D207" s="57"/>
      <c r="E207" s="57"/>
      <c r="G207" s="55">
        <v>392</v>
      </c>
      <c r="H207" s="29" t="s">
        <v>182</v>
      </c>
      <c r="I207" s="30">
        <v>262646</v>
      </c>
      <c r="J207" s="53"/>
      <c r="K207" s="53"/>
    </row>
    <row r="208" spans="1:11" s="52" customFormat="1" ht="15.75" customHeight="1" x14ac:dyDescent="0.25">
      <c r="A208" s="55">
        <v>393</v>
      </c>
      <c r="B208" s="29" t="s">
        <v>183</v>
      </c>
      <c r="C208" s="56">
        <v>4900</v>
      </c>
      <c r="D208" s="57"/>
      <c r="E208" s="57"/>
      <c r="G208" s="55">
        <v>393</v>
      </c>
      <c r="H208" s="29" t="s">
        <v>183</v>
      </c>
      <c r="I208" s="30">
        <v>26713</v>
      </c>
      <c r="J208" s="53"/>
      <c r="K208" s="53"/>
    </row>
    <row r="209" spans="1:11" s="52" customFormat="1" ht="15.75" hidden="1" customHeight="1" x14ac:dyDescent="0.3">
      <c r="A209" s="55">
        <v>394</v>
      </c>
      <c r="B209" s="29" t="s">
        <v>184</v>
      </c>
      <c r="C209" s="56"/>
      <c r="D209" s="58"/>
      <c r="E209" s="58"/>
      <c r="G209" s="55">
        <v>394</v>
      </c>
      <c r="H209" s="29" t="s">
        <v>184</v>
      </c>
      <c r="I209" s="30"/>
      <c r="J209" s="53"/>
      <c r="K209" s="53"/>
    </row>
    <row r="210" spans="1:11" s="52" customFormat="1" ht="15.75" customHeight="1" x14ac:dyDescent="0.25">
      <c r="A210" s="55">
        <v>395</v>
      </c>
      <c r="B210" s="29" t="s">
        <v>185</v>
      </c>
      <c r="C210" s="56">
        <v>23257</v>
      </c>
      <c r="D210" s="57"/>
      <c r="E210" s="57"/>
      <c r="G210" s="55">
        <v>395</v>
      </c>
      <c r="H210" s="29" t="s">
        <v>185</v>
      </c>
      <c r="I210" s="30">
        <v>5992</v>
      </c>
      <c r="J210" s="53"/>
      <c r="K210" s="53"/>
    </row>
    <row r="211" spans="1:11" s="52" customFormat="1" ht="15.75" customHeight="1" x14ac:dyDescent="0.25">
      <c r="A211" s="55">
        <v>396</v>
      </c>
      <c r="B211" s="29" t="s">
        <v>186</v>
      </c>
      <c r="C211" s="56">
        <v>1335513</v>
      </c>
      <c r="D211" s="57"/>
      <c r="E211" s="57"/>
      <c r="G211" s="55">
        <v>396</v>
      </c>
      <c r="H211" s="29" t="s">
        <v>186</v>
      </c>
      <c r="I211" s="30">
        <v>1435077</v>
      </c>
      <c r="J211" s="53"/>
      <c r="K211" s="53"/>
    </row>
    <row r="212" spans="1:11" s="52" customFormat="1" ht="15.75" hidden="1" customHeight="1" x14ac:dyDescent="0.2">
      <c r="A212" s="55">
        <v>397</v>
      </c>
      <c r="B212" s="29" t="s">
        <v>187</v>
      </c>
      <c r="C212" s="15"/>
      <c r="D212" s="51"/>
      <c r="E212" s="51"/>
      <c r="G212" s="55">
        <v>397</v>
      </c>
      <c r="H212" s="29" t="s">
        <v>187</v>
      </c>
      <c r="I212" s="30"/>
      <c r="J212" s="53"/>
      <c r="K212" s="53"/>
    </row>
    <row r="213" spans="1:11" s="52" customFormat="1" ht="15.75" hidden="1" customHeight="1" x14ac:dyDescent="0.2">
      <c r="A213" s="55">
        <v>398</v>
      </c>
      <c r="B213" s="29" t="s">
        <v>188</v>
      </c>
      <c r="C213" s="15">
        <v>139972</v>
      </c>
      <c r="D213" s="51"/>
      <c r="E213" s="51"/>
      <c r="G213" s="55">
        <v>398</v>
      </c>
      <c r="H213" s="29" t="s">
        <v>188</v>
      </c>
      <c r="I213" s="30"/>
      <c r="J213" s="53"/>
      <c r="K213" s="53"/>
    </row>
    <row r="214" spans="1:11" s="52" customFormat="1" ht="15.75" customHeight="1" x14ac:dyDescent="0.2">
      <c r="A214" s="55">
        <v>399</v>
      </c>
      <c r="B214" s="29" t="s">
        <v>189</v>
      </c>
      <c r="C214" s="15">
        <v>568102</v>
      </c>
      <c r="D214" s="51"/>
      <c r="E214" s="51"/>
      <c r="G214" s="55">
        <v>399</v>
      </c>
      <c r="H214" s="29" t="s">
        <v>189</v>
      </c>
      <c r="I214" s="30">
        <v>59088</v>
      </c>
      <c r="J214" s="53"/>
      <c r="K214" s="53"/>
    </row>
    <row r="215" spans="1:11" s="52" customFormat="1" ht="15.75" customHeight="1" x14ac:dyDescent="0.2">
      <c r="A215" s="21"/>
      <c r="B215" s="59" t="s">
        <v>190</v>
      </c>
      <c r="C215" s="16"/>
      <c r="D215" s="51"/>
      <c r="E215" s="51"/>
      <c r="G215" s="21"/>
      <c r="H215" s="59" t="s">
        <v>190</v>
      </c>
      <c r="I215" s="31"/>
      <c r="J215" s="53"/>
      <c r="K215" s="53"/>
    </row>
    <row r="216" spans="1:11" s="52" customFormat="1" ht="15.75" customHeight="1" x14ac:dyDescent="0.2">
      <c r="A216" s="21"/>
      <c r="B216" s="60"/>
      <c r="C216" s="15"/>
      <c r="D216" s="51">
        <f>SUM(C144:C215)</f>
        <v>52717525</v>
      </c>
      <c r="E216" s="51"/>
      <c r="G216" s="21"/>
      <c r="H216" s="60"/>
      <c r="I216" s="30"/>
      <c r="J216" s="61">
        <f>SUM(I144:I215)</f>
        <v>59950146</v>
      </c>
      <c r="K216" s="61">
        <f>+J216-59950146</f>
        <v>0</v>
      </c>
    </row>
    <row r="217" spans="1:11" s="52" customFormat="1" ht="15.75" customHeight="1" x14ac:dyDescent="0.2">
      <c r="A217" s="21"/>
      <c r="B217" s="60"/>
      <c r="C217" s="15"/>
      <c r="D217" s="51"/>
      <c r="E217" s="51">
        <f>+D216-52717525</f>
        <v>0</v>
      </c>
      <c r="G217" s="21"/>
      <c r="H217" s="60"/>
      <c r="I217" s="30"/>
      <c r="J217" s="53"/>
      <c r="K217" s="53"/>
    </row>
    <row r="218" spans="1:11" s="52" customFormat="1" ht="15.75" customHeight="1" x14ac:dyDescent="0.25">
      <c r="A218" s="62"/>
      <c r="B218" s="63" t="s">
        <v>191</v>
      </c>
      <c r="C218" s="64"/>
      <c r="D218" s="65"/>
      <c r="E218" s="66"/>
      <c r="G218" s="62"/>
      <c r="H218" s="63" t="s">
        <v>191</v>
      </c>
      <c r="I218" s="30"/>
      <c r="J218" s="53"/>
      <c r="K218" s="53"/>
    </row>
    <row r="219" spans="1:11" s="52" customFormat="1" ht="15.75" customHeight="1" x14ac:dyDescent="0.2">
      <c r="A219" s="21"/>
      <c r="C219" s="15"/>
      <c r="D219" s="51"/>
      <c r="E219" s="51"/>
      <c r="G219" s="21"/>
      <c r="I219" s="30"/>
      <c r="J219" s="53"/>
      <c r="K219" s="53"/>
    </row>
    <row r="220" spans="1:11" s="52" customFormat="1" ht="15.75" customHeight="1" x14ac:dyDescent="0.2">
      <c r="A220" s="21">
        <v>411.1</v>
      </c>
      <c r="B220" s="29" t="s">
        <v>192</v>
      </c>
      <c r="C220" s="35">
        <v>9753721</v>
      </c>
      <c r="D220" s="51"/>
      <c r="E220" s="51"/>
      <c r="G220" s="21">
        <v>411.1</v>
      </c>
      <c r="H220" s="29" t="s">
        <v>192</v>
      </c>
      <c r="I220" s="30">
        <v>9587675</v>
      </c>
      <c r="J220" s="53"/>
      <c r="K220" s="53"/>
    </row>
    <row r="221" spans="1:11" s="52" customFormat="1" ht="15.75" customHeight="1" x14ac:dyDescent="0.2">
      <c r="A221" s="21">
        <v>411.2</v>
      </c>
      <c r="B221" s="22" t="s">
        <v>193</v>
      </c>
      <c r="C221" s="35"/>
      <c r="D221" s="51"/>
      <c r="E221" s="51"/>
      <c r="G221" s="21">
        <v>411.2</v>
      </c>
      <c r="H221" s="22" t="s">
        <v>193</v>
      </c>
      <c r="I221" s="30"/>
      <c r="J221" s="53"/>
      <c r="K221" s="53"/>
    </row>
    <row r="222" spans="1:11" s="52" customFormat="1" ht="15.75" customHeight="1" x14ac:dyDescent="0.2">
      <c r="A222" s="21">
        <v>412.1</v>
      </c>
      <c r="B222" s="29" t="s">
        <v>194</v>
      </c>
      <c r="C222" s="35">
        <v>2000</v>
      </c>
      <c r="D222" s="51"/>
      <c r="E222" s="51"/>
      <c r="G222" s="21">
        <v>412.1</v>
      </c>
      <c r="H222" s="29" t="s">
        <v>194</v>
      </c>
      <c r="I222" s="30"/>
      <c r="J222" s="53"/>
      <c r="K222" s="53"/>
    </row>
    <row r="223" spans="1:11" s="52" customFormat="1" ht="15.75" customHeight="1" x14ac:dyDescent="0.2">
      <c r="A223" s="67">
        <v>412.2</v>
      </c>
      <c r="B223" s="29" t="s">
        <v>195</v>
      </c>
      <c r="C223" s="35">
        <v>30000</v>
      </c>
      <c r="D223" s="65"/>
      <c r="E223" s="66"/>
      <c r="G223" s="67">
        <v>412.2</v>
      </c>
      <c r="H223" s="29" t="s">
        <v>195</v>
      </c>
      <c r="I223" s="30"/>
      <c r="J223" s="53"/>
      <c r="K223" s="53"/>
    </row>
    <row r="224" spans="1:11" s="52" customFormat="1" ht="15.75" customHeight="1" x14ac:dyDescent="0.35">
      <c r="A224" s="67">
        <v>414.1</v>
      </c>
      <c r="B224" s="29" t="s">
        <v>196</v>
      </c>
      <c r="C224" s="68">
        <v>80000</v>
      </c>
      <c r="D224" s="65"/>
      <c r="E224" s="66"/>
      <c r="G224" s="67">
        <v>414.1</v>
      </c>
      <c r="H224" s="29" t="s">
        <v>196</v>
      </c>
      <c r="I224" s="30"/>
      <c r="J224" s="53"/>
      <c r="K224" s="53"/>
    </row>
    <row r="225" spans="1:11" s="52" customFormat="1" ht="15.75" customHeight="1" x14ac:dyDescent="0.2">
      <c r="A225" s="67">
        <v>414.2</v>
      </c>
      <c r="B225" s="29" t="s">
        <v>197</v>
      </c>
      <c r="C225" s="35"/>
      <c r="D225" s="65"/>
      <c r="E225" s="66"/>
      <c r="G225" s="67">
        <v>414.2</v>
      </c>
      <c r="H225" s="29" t="s">
        <v>197</v>
      </c>
      <c r="I225" s="30"/>
      <c r="J225" s="53"/>
      <c r="K225" s="53"/>
    </row>
    <row r="226" spans="1:11" s="52" customFormat="1" ht="15.75" customHeight="1" x14ac:dyDescent="0.2">
      <c r="A226" s="67"/>
      <c r="B226" s="29"/>
      <c r="C226" s="35"/>
      <c r="D226" s="65"/>
      <c r="E226" s="66"/>
      <c r="G226" s="67"/>
      <c r="H226" s="29"/>
      <c r="I226" s="30"/>
      <c r="J226" s="53"/>
      <c r="K226" s="53"/>
    </row>
    <row r="227" spans="1:11" s="52" customFormat="1" ht="14.25" x14ac:dyDescent="0.2">
      <c r="A227" s="21"/>
      <c r="B227" s="63" t="s">
        <v>198</v>
      </c>
      <c r="C227" s="15"/>
      <c r="D227" s="51">
        <f>SUM(C220:C225)</f>
        <v>9865721</v>
      </c>
      <c r="E227" s="51"/>
      <c r="G227" s="21"/>
      <c r="H227" s="63" t="s">
        <v>198</v>
      </c>
      <c r="I227" s="31"/>
      <c r="J227" s="53"/>
      <c r="K227" s="53"/>
    </row>
    <row r="228" spans="1:11" s="52" customFormat="1" x14ac:dyDescent="0.25">
      <c r="A228" s="62"/>
      <c r="B228" s="53"/>
      <c r="C228" s="64"/>
      <c r="D228" s="66"/>
      <c r="E228" s="65"/>
      <c r="G228" s="62"/>
      <c r="H228" s="53"/>
      <c r="I228" s="30"/>
      <c r="J228" s="61">
        <f>+I220</f>
        <v>9587675</v>
      </c>
      <c r="K228" s="53"/>
    </row>
    <row r="229" spans="1:11" s="52" customFormat="1" ht="14.25" x14ac:dyDescent="0.2">
      <c r="A229" s="21"/>
      <c r="C229" s="15"/>
      <c r="D229" s="51"/>
      <c r="E229" s="51"/>
      <c r="G229" s="21"/>
      <c r="I229" s="30"/>
      <c r="J229" s="53"/>
      <c r="K229" s="53"/>
    </row>
    <row r="230" spans="1:11" s="52" customFormat="1" ht="14.25" x14ac:dyDescent="0.2">
      <c r="A230" s="21"/>
      <c r="B230" s="63" t="s">
        <v>199</v>
      </c>
      <c r="C230" s="15"/>
      <c r="D230" s="51"/>
      <c r="E230" s="51"/>
      <c r="G230" s="21"/>
      <c r="H230" s="63" t="s">
        <v>199</v>
      </c>
      <c r="I230" s="30"/>
      <c r="J230" s="53"/>
      <c r="K230" s="53"/>
    </row>
    <row r="231" spans="1:11" s="52" customFormat="1" ht="14.25" x14ac:dyDescent="0.2">
      <c r="A231" s="21"/>
      <c r="B231" s="60"/>
      <c r="C231" s="15"/>
      <c r="D231" s="51"/>
      <c r="E231" s="51"/>
      <c r="G231" s="21"/>
      <c r="H231" s="60"/>
      <c r="I231" s="30"/>
      <c r="J231" s="53"/>
      <c r="K231" s="53"/>
    </row>
    <row r="232" spans="1:11" s="52" customFormat="1" x14ac:dyDescent="0.2">
      <c r="A232" s="21"/>
      <c r="B232" s="69"/>
      <c r="C232" s="15"/>
      <c r="D232" s="51"/>
      <c r="E232" s="51"/>
      <c r="G232" s="21"/>
      <c r="H232" s="69"/>
      <c r="I232" s="30"/>
      <c r="J232" s="53"/>
      <c r="K232" s="53"/>
    </row>
    <row r="233" spans="1:11" s="52" customFormat="1" x14ac:dyDescent="0.2">
      <c r="A233" s="21">
        <v>611</v>
      </c>
      <c r="B233" s="29" t="s">
        <v>200</v>
      </c>
      <c r="C233" s="15">
        <v>2427023</v>
      </c>
      <c r="D233" s="51"/>
      <c r="E233" s="51"/>
      <c r="G233" s="21">
        <v>611</v>
      </c>
      <c r="H233" s="29" t="s">
        <v>200</v>
      </c>
      <c r="I233" s="30">
        <v>460052</v>
      </c>
      <c r="J233" s="53"/>
      <c r="K233" s="53"/>
    </row>
    <row r="234" spans="1:11" s="52" customFormat="1" x14ac:dyDescent="0.2">
      <c r="A234" s="21">
        <v>612</v>
      </c>
      <c r="B234" s="29" t="s">
        <v>201</v>
      </c>
      <c r="C234" s="15"/>
      <c r="D234" s="51"/>
      <c r="E234" s="51"/>
      <c r="G234" s="21">
        <v>612</v>
      </c>
      <c r="H234" s="29" t="s">
        <v>201</v>
      </c>
      <c r="I234" s="30"/>
      <c r="J234" s="53"/>
      <c r="K234" s="53"/>
    </row>
    <row r="235" spans="1:11" s="52" customFormat="1" x14ac:dyDescent="0.2">
      <c r="A235" s="21">
        <v>613</v>
      </c>
      <c r="B235" s="29" t="s">
        <v>202</v>
      </c>
      <c r="C235" s="15">
        <v>192945</v>
      </c>
      <c r="D235" s="51"/>
      <c r="E235" s="51"/>
      <c r="G235" s="21">
        <v>613</v>
      </c>
      <c r="H235" s="29" t="s">
        <v>202</v>
      </c>
      <c r="I235" s="30">
        <v>1174114</v>
      </c>
      <c r="J235" s="53"/>
      <c r="K235" s="53"/>
    </row>
    <row r="236" spans="1:11" s="52" customFormat="1" x14ac:dyDescent="0.2">
      <c r="A236" s="21">
        <v>614</v>
      </c>
      <c r="B236" s="29" t="s">
        <v>203</v>
      </c>
      <c r="C236" s="15">
        <v>1034549</v>
      </c>
      <c r="D236" s="51"/>
      <c r="E236" s="51"/>
      <c r="G236" s="21">
        <v>614</v>
      </c>
      <c r="H236" s="29" t="s">
        <v>203</v>
      </c>
      <c r="I236" s="30">
        <v>988259</v>
      </c>
      <c r="J236" s="53"/>
      <c r="K236" s="53"/>
    </row>
    <row r="237" spans="1:11" s="52" customFormat="1" x14ac:dyDescent="0.2">
      <c r="A237" s="21">
        <v>619</v>
      </c>
      <c r="B237" s="29" t="s">
        <v>204</v>
      </c>
      <c r="C237" s="15">
        <v>31602</v>
      </c>
      <c r="D237" s="51"/>
      <c r="E237" s="51"/>
      <c r="G237" s="21">
        <v>619</v>
      </c>
      <c r="H237" s="29" t="s">
        <v>204</v>
      </c>
      <c r="I237" s="30">
        <v>74695</v>
      </c>
      <c r="J237" s="53"/>
      <c r="K237" s="53"/>
    </row>
    <row r="238" spans="1:11" s="52" customFormat="1" ht="135" hidden="1" customHeight="1" x14ac:dyDescent="0.2">
      <c r="A238" s="21"/>
      <c r="B238" s="29" t="s">
        <v>205</v>
      </c>
      <c r="C238" s="15"/>
      <c r="D238" s="51"/>
      <c r="E238" s="51"/>
      <c r="G238" s="21"/>
      <c r="H238" s="29" t="s">
        <v>205</v>
      </c>
      <c r="I238" s="30"/>
      <c r="J238" s="53"/>
      <c r="K238" s="53"/>
    </row>
    <row r="239" spans="1:11" s="52" customFormat="1" ht="90" hidden="1" customHeight="1" x14ac:dyDescent="0.2">
      <c r="A239" s="21"/>
      <c r="B239" s="29" t="s">
        <v>206</v>
      </c>
      <c r="C239" s="15"/>
      <c r="D239" s="51"/>
      <c r="E239" s="51"/>
      <c r="G239" s="21"/>
      <c r="H239" s="29" t="s">
        <v>206</v>
      </c>
      <c r="I239" s="30"/>
      <c r="J239" s="53"/>
      <c r="K239" s="53"/>
    </row>
    <row r="240" spans="1:11" s="52" customFormat="1" x14ac:dyDescent="0.2">
      <c r="A240" s="21">
        <v>623</v>
      </c>
      <c r="B240" s="29" t="s">
        <v>207</v>
      </c>
      <c r="C240" s="15"/>
      <c r="D240" s="51"/>
      <c r="E240" s="51"/>
      <c r="G240" s="21">
        <v>623</v>
      </c>
      <c r="H240" s="29" t="s">
        <v>207</v>
      </c>
      <c r="I240" s="30">
        <v>8619</v>
      </c>
      <c r="J240" s="53"/>
      <c r="K240" s="53"/>
    </row>
    <row r="241" spans="1:11" s="52" customFormat="1" ht="75" hidden="1" customHeight="1" x14ac:dyDescent="0.2">
      <c r="A241" s="21"/>
      <c r="B241" s="29" t="s">
        <v>208</v>
      </c>
      <c r="C241" s="15"/>
      <c r="D241" s="51"/>
      <c r="E241" s="51"/>
      <c r="G241" s="21"/>
      <c r="H241" s="29" t="s">
        <v>208</v>
      </c>
      <c r="I241" s="30"/>
      <c r="J241" s="53"/>
      <c r="K241" s="53"/>
    </row>
    <row r="242" spans="1:11" s="52" customFormat="1" ht="105" hidden="1" customHeight="1" x14ac:dyDescent="0.2">
      <c r="A242" s="21"/>
      <c r="B242" s="29" t="s">
        <v>209</v>
      </c>
      <c r="C242" s="15"/>
      <c r="D242" s="51"/>
      <c r="E242" s="51"/>
      <c r="G242" s="21"/>
      <c r="H242" s="29" t="s">
        <v>209</v>
      </c>
      <c r="I242" s="30"/>
      <c r="J242" s="53"/>
      <c r="K242" s="53"/>
    </row>
    <row r="243" spans="1:11" s="71" customFormat="1" ht="16.5" customHeight="1" x14ac:dyDescent="0.2">
      <c r="A243" s="67">
        <v>632</v>
      </c>
      <c r="B243" s="29" t="s">
        <v>210</v>
      </c>
      <c r="C243" s="15">
        <v>67009</v>
      </c>
      <c r="D243" s="70"/>
      <c r="E243" s="70"/>
      <c r="G243" s="67">
        <v>632</v>
      </c>
      <c r="H243" s="29" t="s">
        <v>210</v>
      </c>
      <c r="I243" s="30">
        <v>118650</v>
      </c>
      <c r="J243" s="53"/>
      <c r="K243" s="53"/>
    </row>
    <row r="244" spans="1:11" s="71" customFormat="1" ht="16.5" hidden="1" customHeight="1" x14ac:dyDescent="0.2">
      <c r="A244" s="67"/>
      <c r="B244" s="29" t="s">
        <v>211</v>
      </c>
      <c r="C244" s="15"/>
      <c r="D244" s="70"/>
      <c r="E244" s="70"/>
      <c r="G244" s="67"/>
      <c r="H244" s="29" t="s">
        <v>211</v>
      </c>
      <c r="I244" s="30"/>
      <c r="J244" s="53"/>
      <c r="K244" s="53"/>
    </row>
    <row r="245" spans="1:11" s="71" customFormat="1" ht="16.5" hidden="1" customHeight="1" x14ac:dyDescent="0.2">
      <c r="A245" s="67"/>
      <c r="B245" s="29" t="s">
        <v>212</v>
      </c>
      <c r="C245" s="15"/>
      <c r="D245" s="70"/>
      <c r="E245" s="70"/>
      <c r="G245" s="67"/>
      <c r="H245" s="29" t="s">
        <v>212</v>
      </c>
      <c r="I245" s="30"/>
      <c r="J245" s="53"/>
      <c r="K245" s="53"/>
    </row>
    <row r="246" spans="1:11" s="52" customFormat="1" x14ac:dyDescent="0.2">
      <c r="A246" s="21">
        <v>641</v>
      </c>
      <c r="B246" s="29" t="s">
        <v>213</v>
      </c>
      <c r="C246" s="15">
        <v>13585</v>
      </c>
      <c r="D246" s="51"/>
      <c r="E246" s="51"/>
      <c r="G246" s="21">
        <v>641</v>
      </c>
      <c r="H246" s="29" t="s">
        <v>213</v>
      </c>
      <c r="I246" s="30">
        <v>2355525</v>
      </c>
      <c r="J246" s="53"/>
      <c r="K246" s="53"/>
    </row>
    <row r="247" spans="1:11" s="52" customFormat="1" ht="90" hidden="1" customHeight="1" x14ac:dyDescent="0.2">
      <c r="A247" s="21"/>
      <c r="B247" s="29" t="s">
        <v>214</v>
      </c>
      <c r="C247" s="15"/>
      <c r="D247" s="51"/>
      <c r="E247" s="51"/>
      <c r="G247" s="21"/>
      <c r="H247" s="29" t="s">
        <v>214</v>
      </c>
      <c r="I247" s="30"/>
      <c r="J247" s="53"/>
      <c r="K247" s="53"/>
    </row>
    <row r="248" spans="1:11" s="52" customFormat="1" ht="75" hidden="1" customHeight="1" x14ac:dyDescent="0.2">
      <c r="A248" s="21"/>
      <c r="B248" s="29" t="s">
        <v>215</v>
      </c>
      <c r="C248" s="15"/>
      <c r="D248" s="51"/>
      <c r="E248" s="51"/>
      <c r="G248" s="21"/>
      <c r="H248" s="29" t="s">
        <v>215</v>
      </c>
      <c r="I248" s="30"/>
      <c r="J248" s="53"/>
      <c r="K248" s="53"/>
    </row>
    <row r="249" spans="1:11" s="52" customFormat="1" ht="75" hidden="1" customHeight="1" x14ac:dyDescent="0.2">
      <c r="A249" s="21"/>
      <c r="B249" s="29" t="s">
        <v>216</v>
      </c>
      <c r="C249" s="15"/>
      <c r="D249" s="51"/>
      <c r="E249" s="51"/>
      <c r="G249" s="21"/>
      <c r="H249" s="29" t="s">
        <v>216</v>
      </c>
      <c r="I249" s="30"/>
      <c r="J249" s="53"/>
      <c r="K249" s="53"/>
    </row>
    <row r="250" spans="1:11" s="52" customFormat="1" ht="60.75" hidden="1" customHeight="1" x14ac:dyDescent="0.25">
      <c r="A250" s="62"/>
      <c r="B250" s="29" t="s">
        <v>217</v>
      </c>
      <c r="C250" s="64"/>
      <c r="D250" s="65"/>
      <c r="E250" s="66"/>
      <c r="G250" s="62"/>
      <c r="H250" s="29" t="s">
        <v>217</v>
      </c>
      <c r="I250" s="30"/>
      <c r="J250" s="53"/>
      <c r="K250" s="53"/>
    </row>
    <row r="251" spans="1:11" s="52" customFormat="1" ht="75" hidden="1" customHeight="1" x14ac:dyDescent="0.2">
      <c r="A251" s="21"/>
      <c r="B251" s="29" t="s">
        <v>218</v>
      </c>
      <c r="C251" s="15"/>
      <c r="D251" s="51"/>
      <c r="E251" s="51"/>
      <c r="G251" s="21"/>
      <c r="H251" s="29" t="s">
        <v>218</v>
      </c>
      <c r="I251" s="30"/>
      <c r="J251" s="53"/>
      <c r="K251" s="53"/>
    </row>
    <row r="252" spans="1:11" s="52" customFormat="1" ht="90" hidden="1" customHeight="1" x14ac:dyDescent="0.2">
      <c r="A252" s="21"/>
      <c r="B252" s="29" t="s">
        <v>219</v>
      </c>
      <c r="C252" s="15"/>
      <c r="D252" s="51"/>
      <c r="E252" s="51"/>
      <c r="G252" s="21"/>
      <c r="H252" s="29" t="s">
        <v>219</v>
      </c>
      <c r="I252" s="30"/>
      <c r="J252" s="53"/>
      <c r="K252" s="53"/>
    </row>
    <row r="253" spans="1:11" s="52" customFormat="1" ht="120" hidden="1" customHeight="1" x14ac:dyDescent="0.2">
      <c r="A253" s="21"/>
      <c r="B253" s="29" t="s">
        <v>220</v>
      </c>
      <c r="C253" s="15"/>
      <c r="D253" s="51"/>
      <c r="E253" s="51"/>
      <c r="G253" s="21"/>
      <c r="H253" s="29" t="s">
        <v>220</v>
      </c>
      <c r="I253" s="30"/>
      <c r="J253" s="53"/>
      <c r="K253" s="53"/>
    </row>
    <row r="254" spans="1:11" s="52" customFormat="1" ht="135" hidden="1" customHeight="1" x14ac:dyDescent="0.2">
      <c r="A254" s="21"/>
      <c r="B254" s="29" t="s">
        <v>221</v>
      </c>
      <c r="C254" s="15"/>
      <c r="D254" s="51"/>
      <c r="E254" s="51"/>
      <c r="G254" s="21"/>
      <c r="H254" s="29" t="s">
        <v>221</v>
      </c>
      <c r="I254" s="30"/>
      <c r="J254" s="53"/>
      <c r="K254" s="53"/>
    </row>
    <row r="255" spans="1:11" s="52" customFormat="1" ht="180" hidden="1" customHeight="1" x14ac:dyDescent="0.2">
      <c r="A255" s="21"/>
      <c r="B255" s="29" t="s">
        <v>222</v>
      </c>
      <c r="C255" s="15"/>
      <c r="D255" s="51"/>
      <c r="E255" s="51"/>
      <c r="G255" s="21"/>
      <c r="H255" s="29" t="s">
        <v>222</v>
      </c>
      <c r="I255" s="30"/>
      <c r="J255" s="53"/>
      <c r="K255" s="53"/>
    </row>
    <row r="256" spans="1:11" s="52" customFormat="1" ht="150" hidden="1" customHeight="1" x14ac:dyDescent="0.2">
      <c r="A256" s="21"/>
      <c r="B256" s="29" t="s">
        <v>223</v>
      </c>
      <c r="C256" s="15"/>
      <c r="D256" s="51"/>
      <c r="E256" s="51"/>
      <c r="G256" s="21"/>
      <c r="H256" s="29" t="s">
        <v>223</v>
      </c>
      <c r="I256" s="30"/>
      <c r="J256" s="53"/>
      <c r="K256" s="53"/>
    </row>
    <row r="257" spans="1:11" s="52" customFormat="1" ht="30" x14ac:dyDescent="0.2">
      <c r="A257" s="47">
        <v>654</v>
      </c>
      <c r="B257" s="29" t="s">
        <v>224</v>
      </c>
      <c r="C257" s="15">
        <v>11800</v>
      </c>
      <c r="D257" s="51"/>
      <c r="E257" s="51"/>
      <c r="G257" s="47">
        <v>654</v>
      </c>
      <c r="H257" s="29" t="s">
        <v>224</v>
      </c>
      <c r="I257" s="30">
        <v>964638</v>
      </c>
      <c r="J257" s="53"/>
      <c r="K257" s="53"/>
    </row>
    <row r="258" spans="1:11" s="52" customFormat="1" x14ac:dyDescent="0.2">
      <c r="A258" s="21">
        <v>655</v>
      </c>
      <c r="B258" s="29" t="s">
        <v>225</v>
      </c>
      <c r="C258" s="15">
        <v>2885</v>
      </c>
      <c r="D258" s="51"/>
      <c r="E258" s="51"/>
      <c r="G258" s="21">
        <v>655</v>
      </c>
      <c r="H258" s="29" t="s">
        <v>225</v>
      </c>
      <c r="I258" s="30">
        <v>136550</v>
      </c>
      <c r="J258" s="53"/>
      <c r="K258" s="53"/>
    </row>
    <row r="259" spans="1:11" s="52" customFormat="1" x14ac:dyDescent="0.2">
      <c r="A259" s="47">
        <v>656</v>
      </c>
      <c r="B259" s="29" t="s">
        <v>226</v>
      </c>
      <c r="C259" s="15">
        <v>22440804</v>
      </c>
      <c r="D259" s="51"/>
      <c r="E259" s="51"/>
      <c r="G259" s="47">
        <v>656</v>
      </c>
      <c r="H259" s="29" t="s">
        <v>226</v>
      </c>
      <c r="I259" s="30">
        <v>8136011</v>
      </c>
      <c r="J259" s="53"/>
      <c r="K259" s="53"/>
    </row>
    <row r="260" spans="1:11" s="52" customFormat="1" ht="165" hidden="1" customHeight="1" x14ac:dyDescent="0.2">
      <c r="A260" s="21">
        <v>657</v>
      </c>
      <c r="B260" s="29" t="s">
        <v>227</v>
      </c>
      <c r="C260" s="15">
        <v>27823</v>
      </c>
      <c r="D260" s="51"/>
      <c r="E260" s="51"/>
      <c r="G260" s="21">
        <v>657</v>
      </c>
      <c r="H260" s="29" t="s">
        <v>227</v>
      </c>
      <c r="I260" s="30"/>
      <c r="J260" s="53"/>
      <c r="K260" s="53"/>
    </row>
    <row r="261" spans="1:11" s="52" customFormat="1" x14ac:dyDescent="0.2">
      <c r="A261" s="21">
        <v>658</v>
      </c>
      <c r="B261" s="29" t="s">
        <v>228</v>
      </c>
      <c r="C261" s="15">
        <v>61199</v>
      </c>
      <c r="D261" s="51"/>
      <c r="E261" s="51"/>
      <c r="G261" s="21">
        <v>658</v>
      </c>
      <c r="H261" s="29" t="s">
        <v>228</v>
      </c>
      <c r="I261" s="30">
        <v>128513</v>
      </c>
      <c r="J261" s="53"/>
      <c r="K261" s="53"/>
    </row>
    <row r="262" spans="1:11" s="52" customFormat="1" x14ac:dyDescent="0.2">
      <c r="A262" s="21">
        <v>659</v>
      </c>
      <c r="B262" s="29" t="s">
        <v>229</v>
      </c>
      <c r="C262" s="15">
        <v>1881391</v>
      </c>
      <c r="D262" s="51"/>
      <c r="E262" s="51"/>
      <c r="G262" s="21">
        <v>659</v>
      </c>
      <c r="H262" s="29" t="s">
        <v>229</v>
      </c>
      <c r="I262" s="30">
        <v>1902418</v>
      </c>
      <c r="J262" s="53"/>
      <c r="K262" s="53"/>
    </row>
    <row r="263" spans="1:11" s="52" customFormat="1" x14ac:dyDescent="0.2">
      <c r="A263" s="21">
        <v>671</v>
      </c>
      <c r="B263" s="29"/>
      <c r="C263" s="16"/>
      <c r="D263" s="51"/>
      <c r="E263" s="51"/>
      <c r="G263" s="21">
        <v>671</v>
      </c>
      <c r="H263" s="29" t="s">
        <v>230</v>
      </c>
      <c r="I263" s="30">
        <v>3562500</v>
      </c>
      <c r="J263" s="53"/>
      <c r="K263" s="53"/>
    </row>
    <row r="264" spans="1:11" s="52" customFormat="1" ht="17.25" hidden="1" customHeight="1" x14ac:dyDescent="0.2">
      <c r="A264" s="21">
        <v>683.1</v>
      </c>
      <c r="B264" s="29" t="s">
        <v>231</v>
      </c>
      <c r="C264" s="15">
        <v>1040883</v>
      </c>
      <c r="D264" s="51"/>
      <c r="E264" s="51"/>
      <c r="G264" s="21">
        <v>683.1</v>
      </c>
      <c r="H264" s="29" t="s">
        <v>231</v>
      </c>
      <c r="I264" s="30"/>
      <c r="J264" s="53"/>
      <c r="K264" s="53"/>
    </row>
    <row r="265" spans="1:11" s="52" customFormat="1" ht="18.75" customHeight="1" x14ac:dyDescent="0.2">
      <c r="A265" s="21">
        <v>685</v>
      </c>
      <c r="B265" s="29"/>
      <c r="C265" s="16"/>
      <c r="D265" s="51"/>
      <c r="E265" s="51"/>
      <c r="G265" s="21">
        <v>685</v>
      </c>
      <c r="H265" s="29" t="s">
        <v>232</v>
      </c>
      <c r="I265" s="30">
        <v>4609947</v>
      </c>
      <c r="J265" s="53"/>
      <c r="K265" s="53"/>
    </row>
    <row r="266" spans="1:11" s="52" customFormat="1" ht="15" customHeight="1" x14ac:dyDescent="0.2">
      <c r="A266" s="21"/>
      <c r="B266" s="63" t="s">
        <v>233</v>
      </c>
      <c r="C266" s="15"/>
      <c r="D266" s="72">
        <f>SUM(C233:C265)</f>
        <v>29233498</v>
      </c>
      <c r="E266" s="51"/>
      <c r="G266" s="21"/>
      <c r="H266" s="63" t="s">
        <v>233</v>
      </c>
      <c r="I266" s="31"/>
      <c r="J266" s="53"/>
      <c r="K266" s="53"/>
    </row>
    <row r="267" spans="1:11" s="52" customFormat="1" ht="15" customHeight="1" x14ac:dyDescent="0.2">
      <c r="A267" s="21"/>
      <c r="B267" s="63"/>
      <c r="C267" s="15"/>
      <c r="D267" s="51"/>
      <c r="E267" s="51"/>
      <c r="G267" s="21"/>
      <c r="H267" s="63"/>
      <c r="I267" s="30"/>
      <c r="J267" s="61">
        <f>SUM(I233:I265)</f>
        <v>24620491</v>
      </c>
      <c r="K267" s="53"/>
    </row>
    <row r="268" spans="1:11" s="52" customFormat="1" x14ac:dyDescent="0.2">
      <c r="A268" s="21"/>
      <c r="B268" s="29"/>
      <c r="C268" s="15"/>
      <c r="D268" s="51"/>
      <c r="E268" s="51"/>
      <c r="G268" s="21"/>
      <c r="H268" s="29"/>
      <c r="I268" s="30"/>
      <c r="J268" s="53"/>
      <c r="K268" s="53"/>
    </row>
    <row r="269" spans="1:11" s="52" customFormat="1" ht="15.75" x14ac:dyDescent="0.25">
      <c r="A269" s="21"/>
      <c r="B269" s="73" t="s">
        <v>234</v>
      </c>
      <c r="C269" s="15"/>
      <c r="D269" s="51"/>
      <c r="E269" s="51"/>
      <c r="G269" s="21"/>
      <c r="H269" s="73" t="s">
        <v>234</v>
      </c>
      <c r="I269" s="30"/>
      <c r="J269" s="53"/>
      <c r="K269" s="53"/>
    </row>
    <row r="270" spans="1:11" s="52" customFormat="1" ht="24" customHeight="1" x14ac:dyDescent="0.2">
      <c r="A270" s="21">
        <v>71</v>
      </c>
      <c r="B270" s="29" t="s">
        <v>235</v>
      </c>
      <c r="C270" s="15"/>
      <c r="D270" s="51"/>
      <c r="E270" s="51"/>
      <c r="G270" s="21">
        <v>71</v>
      </c>
      <c r="H270" s="29" t="s">
        <v>235</v>
      </c>
      <c r="I270" s="30"/>
      <c r="J270" s="53"/>
      <c r="K270" s="53"/>
    </row>
    <row r="271" spans="1:11" s="52" customFormat="1" x14ac:dyDescent="0.2">
      <c r="A271" s="21">
        <v>711</v>
      </c>
      <c r="B271" s="29" t="s">
        <v>236</v>
      </c>
      <c r="C271" s="15"/>
      <c r="D271" s="51"/>
      <c r="E271" s="51"/>
      <c r="G271" s="21">
        <v>711</v>
      </c>
      <c r="H271" s="29" t="s">
        <v>236</v>
      </c>
      <c r="I271" s="30"/>
      <c r="J271" s="53"/>
      <c r="K271" s="53"/>
    </row>
    <row r="272" spans="1:11" s="52" customFormat="1" x14ac:dyDescent="0.2">
      <c r="A272" s="21">
        <v>712</v>
      </c>
      <c r="B272" s="29" t="s">
        <v>237</v>
      </c>
      <c r="C272" s="15">
        <v>7940110</v>
      </c>
      <c r="D272" s="51"/>
      <c r="E272" s="51"/>
      <c r="G272" s="21">
        <v>712</v>
      </c>
      <c r="H272" s="29" t="s">
        <v>237</v>
      </c>
      <c r="I272" s="30">
        <v>523669</v>
      </c>
      <c r="J272" s="53"/>
      <c r="K272" s="53"/>
    </row>
    <row r="273" spans="1:11" s="52" customFormat="1" ht="17.25" customHeight="1" x14ac:dyDescent="0.2">
      <c r="A273" s="21">
        <v>721</v>
      </c>
      <c r="B273" s="29" t="s">
        <v>238</v>
      </c>
      <c r="C273" s="15">
        <v>32397074</v>
      </c>
      <c r="D273" s="51"/>
      <c r="E273" s="51"/>
      <c r="G273" s="21">
        <v>721</v>
      </c>
      <c r="H273" s="29" t="s">
        <v>238</v>
      </c>
      <c r="I273" s="31">
        <v>22427827</v>
      </c>
      <c r="J273" s="53"/>
      <c r="K273" s="53"/>
    </row>
    <row r="274" spans="1:11" s="52" customFormat="1" ht="105.75" hidden="1" customHeight="1" x14ac:dyDescent="0.2">
      <c r="A274" s="21"/>
      <c r="B274" s="29" t="s">
        <v>239</v>
      </c>
      <c r="C274" s="15">
        <v>3727794</v>
      </c>
      <c r="D274" s="51"/>
      <c r="E274" s="51"/>
      <c r="G274" s="21"/>
      <c r="H274" s="29" t="s">
        <v>239</v>
      </c>
      <c r="I274" s="30"/>
      <c r="J274" s="53"/>
      <c r="K274" s="53"/>
    </row>
    <row r="275" spans="1:11" s="52" customFormat="1" ht="15" hidden="1" customHeight="1" x14ac:dyDescent="0.2">
      <c r="A275" s="21"/>
      <c r="B275" s="74"/>
      <c r="C275" s="16"/>
      <c r="D275" s="51"/>
      <c r="E275" s="51"/>
      <c r="G275" s="21"/>
      <c r="H275" s="74"/>
      <c r="I275" s="30"/>
      <c r="J275" s="53"/>
      <c r="K275" s="53"/>
    </row>
    <row r="276" spans="1:11" s="52" customFormat="1" ht="15.75" x14ac:dyDescent="0.25">
      <c r="A276" s="21"/>
      <c r="B276" s="17" t="s">
        <v>240</v>
      </c>
      <c r="C276" s="15"/>
      <c r="D276" s="51">
        <f>SUM(C270:C275)</f>
        <v>44064978</v>
      </c>
      <c r="E276" s="51"/>
      <c r="G276" s="21"/>
      <c r="H276" s="17" t="s">
        <v>240</v>
      </c>
      <c r="I276" s="30"/>
      <c r="J276" s="61">
        <f>SUM(I270:I273)</f>
        <v>22951496</v>
      </c>
      <c r="K276" s="53"/>
    </row>
    <row r="277" spans="1:11" s="52" customFormat="1" ht="14.25" x14ac:dyDescent="0.2">
      <c r="A277" s="21"/>
      <c r="B277"/>
      <c r="C277" s="15"/>
      <c r="D277" s="51"/>
      <c r="E277" s="51"/>
      <c r="G277" s="21"/>
      <c r="H277"/>
      <c r="I277" s="30"/>
      <c r="J277" s="53"/>
      <c r="K277" s="53"/>
    </row>
    <row r="278" spans="1:11" s="52" customFormat="1" ht="14.25" x14ac:dyDescent="0.2">
      <c r="A278" s="21"/>
      <c r="B278" s="75"/>
      <c r="C278" s="15"/>
      <c r="D278" s="51"/>
      <c r="E278" s="51"/>
      <c r="G278" s="21"/>
      <c r="H278" s="75"/>
      <c r="I278" s="30"/>
      <c r="J278" s="53"/>
      <c r="K278" s="53"/>
    </row>
    <row r="279" spans="1:11" s="52" customFormat="1" ht="14.25" x14ac:dyDescent="0.2">
      <c r="A279" s="21"/>
      <c r="B279" s="63" t="s">
        <v>241</v>
      </c>
      <c r="C279" s="15"/>
      <c r="D279" s="51"/>
      <c r="E279" s="51"/>
      <c r="G279" s="21"/>
      <c r="H279" s="63" t="s">
        <v>241</v>
      </c>
      <c r="I279" s="30"/>
      <c r="J279" s="53"/>
      <c r="K279" s="53"/>
    </row>
    <row r="280" spans="1:11" s="52" customFormat="1" x14ac:dyDescent="0.2">
      <c r="A280" s="21"/>
      <c r="B280" s="74"/>
      <c r="C280" s="15"/>
      <c r="D280" s="51"/>
      <c r="E280" s="51"/>
      <c r="G280" s="21"/>
      <c r="H280" s="74"/>
      <c r="I280" s="30"/>
      <c r="J280" s="53"/>
      <c r="K280" s="53"/>
    </row>
    <row r="281" spans="1:11" s="52" customFormat="1" ht="15.75" customHeight="1" x14ac:dyDescent="0.2">
      <c r="A281" s="21">
        <v>4211.1000000000004</v>
      </c>
      <c r="B281" s="29" t="s">
        <v>242</v>
      </c>
      <c r="C281" s="54">
        <v>116319587</v>
      </c>
      <c r="D281" s="51"/>
      <c r="E281" s="51"/>
      <c r="G281" s="21">
        <v>4211.1000000000004</v>
      </c>
      <c r="H281" s="29" t="s">
        <v>242</v>
      </c>
      <c r="I281" s="30">
        <v>127994710</v>
      </c>
      <c r="J281" s="53"/>
      <c r="K281" s="53"/>
    </row>
    <row r="282" spans="1:11" s="52" customFormat="1" ht="19.5" customHeight="1" x14ac:dyDescent="0.2">
      <c r="A282" s="21">
        <v>4213.1000000000004</v>
      </c>
      <c r="B282" s="29" t="s">
        <v>243</v>
      </c>
      <c r="C282" s="15">
        <v>55000000</v>
      </c>
      <c r="D282" s="51"/>
      <c r="E282" s="51"/>
      <c r="G282" s="21">
        <v>4213.1000000000004</v>
      </c>
      <c r="H282" s="29" t="s">
        <v>243</v>
      </c>
      <c r="I282" s="30">
        <v>73276855</v>
      </c>
      <c r="J282" s="53"/>
      <c r="K282" s="53"/>
    </row>
    <row r="283" spans="1:11" s="52" customFormat="1" ht="15" hidden="1" customHeight="1" x14ac:dyDescent="0.2">
      <c r="A283" s="21"/>
      <c r="B283" s="74"/>
      <c r="C283" s="16"/>
      <c r="D283" s="51"/>
      <c r="E283" s="51"/>
      <c r="G283" s="21"/>
      <c r="H283" s="74"/>
      <c r="I283" s="30"/>
      <c r="J283" s="53"/>
      <c r="K283" s="53"/>
    </row>
    <row r="284" spans="1:11" s="52" customFormat="1" ht="14.25" x14ac:dyDescent="0.2">
      <c r="A284" s="21"/>
      <c r="B284" s="63" t="s">
        <v>244</v>
      </c>
      <c r="C284" s="15"/>
      <c r="D284" s="51">
        <f>SUM(C281:C282)</f>
        <v>171319587</v>
      </c>
      <c r="E284" s="51"/>
      <c r="G284" s="21"/>
      <c r="H284" s="63" t="s">
        <v>244</v>
      </c>
      <c r="I284" s="31"/>
      <c r="J284" s="53"/>
      <c r="K284" s="53"/>
    </row>
    <row r="285" spans="1:11" s="52" customFormat="1" x14ac:dyDescent="0.2">
      <c r="A285" s="21"/>
      <c r="B285" s="74"/>
      <c r="C285" s="15"/>
      <c r="D285" s="51"/>
      <c r="E285" s="51"/>
      <c r="G285" s="21"/>
      <c r="H285" s="74"/>
      <c r="I285" s="30"/>
      <c r="J285" s="76">
        <f>+I281+I282</f>
        <v>201271565</v>
      </c>
      <c r="K285" s="53"/>
    </row>
    <row r="286" spans="1:11" s="52" customFormat="1" x14ac:dyDescent="0.2">
      <c r="A286" s="21"/>
      <c r="B286" s="74"/>
      <c r="C286" s="15"/>
      <c r="D286" s="51"/>
      <c r="E286" s="51"/>
      <c r="G286" s="21"/>
      <c r="H286" s="74"/>
      <c r="I286" s="30"/>
      <c r="J286" s="53"/>
      <c r="K286" s="53"/>
    </row>
    <row r="287" spans="1:11" s="52" customFormat="1" x14ac:dyDescent="0.25">
      <c r="A287" s="21"/>
      <c r="B287" s="77" t="s">
        <v>245</v>
      </c>
      <c r="C287" s="15"/>
      <c r="D287" s="51"/>
      <c r="E287" s="51"/>
      <c r="G287" s="21"/>
      <c r="H287" s="77" t="s">
        <v>245</v>
      </c>
      <c r="I287" s="30"/>
      <c r="J287" s="53"/>
      <c r="K287" s="53"/>
    </row>
    <row r="288" spans="1:11" s="52" customFormat="1" x14ac:dyDescent="0.2">
      <c r="A288" s="21"/>
      <c r="B288" s="74"/>
      <c r="C288" s="15"/>
      <c r="D288" s="51"/>
      <c r="E288" s="51"/>
      <c r="G288" s="21"/>
      <c r="H288" s="74"/>
      <c r="I288" s="30"/>
      <c r="J288" s="53"/>
      <c r="K288" s="53"/>
    </row>
    <row r="289" spans="1:11" s="52" customFormat="1" x14ac:dyDescent="0.2">
      <c r="A289" s="21">
        <v>911</v>
      </c>
      <c r="B289" s="29" t="s">
        <v>246</v>
      </c>
      <c r="C289" s="15">
        <v>1050369</v>
      </c>
      <c r="D289" s="51"/>
      <c r="E289" s="51"/>
      <c r="G289" s="21">
        <v>911</v>
      </c>
      <c r="H289" s="29" t="s">
        <v>246</v>
      </c>
      <c r="I289" s="30">
        <v>1050368</v>
      </c>
      <c r="J289" s="53"/>
      <c r="K289" s="53"/>
    </row>
    <row r="290" spans="1:11" s="52" customFormat="1" x14ac:dyDescent="0.2">
      <c r="A290" s="21">
        <v>941</v>
      </c>
      <c r="B290" s="29" t="s">
        <v>247</v>
      </c>
      <c r="C290" s="15">
        <v>2445558</v>
      </c>
      <c r="D290" s="51"/>
      <c r="E290" s="51"/>
      <c r="G290" s="21">
        <v>941</v>
      </c>
      <c r="H290" s="29" t="s">
        <v>247</v>
      </c>
      <c r="I290" s="31">
        <v>1404619</v>
      </c>
      <c r="J290" s="53"/>
      <c r="K290" s="53"/>
    </row>
    <row r="291" spans="1:11" s="52" customFormat="1" ht="15" hidden="1" customHeight="1" x14ac:dyDescent="0.2">
      <c r="A291" s="21"/>
      <c r="B291" s="74"/>
      <c r="C291" s="16"/>
      <c r="D291" s="51"/>
      <c r="E291" s="51"/>
      <c r="G291" s="21"/>
      <c r="H291" s="74"/>
      <c r="I291" s="30"/>
      <c r="J291" s="53"/>
      <c r="K291" s="53"/>
    </row>
    <row r="292" spans="1:11" s="52" customFormat="1" ht="15.75" x14ac:dyDescent="0.25">
      <c r="A292" s="21"/>
      <c r="B292" s="3" t="s">
        <v>248</v>
      </c>
      <c r="C292" s="15"/>
      <c r="D292" s="51">
        <f>SUM(C289:C290)</f>
        <v>3495927</v>
      </c>
      <c r="E292" s="51"/>
      <c r="G292" s="21"/>
      <c r="H292" s="17" t="s">
        <v>248</v>
      </c>
      <c r="I292" s="30"/>
      <c r="J292" s="76">
        <f>+I289+I290</f>
        <v>2454987</v>
      </c>
      <c r="K292" s="53"/>
    </row>
    <row r="293" spans="1:11" s="52" customFormat="1" ht="15.75" x14ac:dyDescent="0.25">
      <c r="A293" s="62"/>
      <c r="B293" s="74"/>
      <c r="C293" s="64"/>
      <c r="D293" s="65"/>
      <c r="E293" s="66"/>
      <c r="G293" s="21"/>
      <c r="H293" s="74"/>
      <c r="I293" s="30"/>
      <c r="J293" s="53"/>
      <c r="K293" s="53"/>
    </row>
    <row r="294" spans="1:11" s="52" customFormat="1" ht="15.75" x14ac:dyDescent="0.25">
      <c r="A294" s="21"/>
      <c r="B294" s="78"/>
      <c r="C294" s="15"/>
      <c r="D294" s="51"/>
      <c r="E294" s="51"/>
      <c r="G294" s="21"/>
      <c r="H294" s="78"/>
      <c r="I294" s="30"/>
      <c r="J294" s="53"/>
      <c r="K294" s="53"/>
    </row>
    <row r="295" spans="1:11" s="52" customFormat="1" x14ac:dyDescent="0.2">
      <c r="A295" s="21"/>
      <c r="B295" s="74"/>
      <c r="C295" s="15"/>
      <c r="D295" s="51"/>
      <c r="E295" s="51"/>
      <c r="G295" s="21"/>
      <c r="H295" s="74"/>
      <c r="I295" s="30"/>
      <c r="J295" s="53"/>
      <c r="K295" s="53"/>
    </row>
    <row r="296" spans="1:11" s="52" customFormat="1" x14ac:dyDescent="0.25">
      <c r="A296" s="21"/>
      <c r="B296" s="7" t="s">
        <v>249</v>
      </c>
      <c r="C296" s="79"/>
      <c r="D296" s="66"/>
      <c r="E296" s="66">
        <f>SUM(D70:D292)</f>
        <v>589733746</v>
      </c>
      <c r="G296" s="21"/>
      <c r="H296" s="7" t="s">
        <v>249</v>
      </c>
      <c r="I296" s="30"/>
      <c r="J296" s="53"/>
      <c r="K296" s="76">
        <f>+J70+J140+J216+J228+J267+J276+J285+J292</f>
        <v>609276263</v>
      </c>
    </row>
    <row r="297" spans="1:11" s="52" customFormat="1" x14ac:dyDescent="0.2">
      <c r="A297" s="21"/>
      <c r="B297" s="74"/>
      <c r="C297" s="15"/>
      <c r="D297" s="51"/>
      <c r="E297" s="51"/>
      <c r="G297" s="21"/>
      <c r="I297" s="30"/>
      <c r="K297" s="80">
        <f>+K34-K296</f>
        <v>30246042</v>
      </c>
    </row>
    <row r="298" spans="1:11" s="52" customFormat="1" x14ac:dyDescent="0.2">
      <c r="A298" s="21"/>
      <c r="B298" s="74"/>
      <c r="C298" s="15"/>
      <c r="D298" s="51"/>
      <c r="E298" s="51">
        <f>+E34-E296</f>
        <v>48857537</v>
      </c>
      <c r="G298" s="21"/>
      <c r="I298" s="30"/>
      <c r="K298" s="80">
        <f>+K297-30246042</f>
        <v>0</v>
      </c>
    </row>
    <row r="299" spans="1:11" s="52" customFormat="1" x14ac:dyDescent="0.2">
      <c r="A299" s="21"/>
      <c r="B299" s="74"/>
      <c r="C299" s="15"/>
      <c r="D299" s="51"/>
      <c r="E299" s="51"/>
      <c r="G299" s="21"/>
      <c r="I299" s="30"/>
    </row>
    <row r="300" spans="1:11" s="52" customFormat="1" x14ac:dyDescent="0.2">
      <c r="A300" s="21"/>
      <c r="B300" s="74"/>
      <c r="C300" s="15"/>
      <c r="D300" s="51"/>
      <c r="E300" s="51"/>
      <c r="G300" s="21"/>
      <c r="I300" s="30"/>
    </row>
    <row r="301" spans="1:11" s="52" customFormat="1" x14ac:dyDescent="0.2">
      <c r="A301" s="21"/>
      <c r="B301" s="74"/>
      <c r="C301" s="15"/>
      <c r="D301" s="51"/>
      <c r="E301" s="51"/>
      <c r="G301" s="21"/>
      <c r="I301" s="30"/>
    </row>
    <row r="302" spans="1:11" s="52" customFormat="1" x14ac:dyDescent="0.2">
      <c r="A302" s="21"/>
      <c r="B302" s="74"/>
      <c r="C302" s="15"/>
      <c r="D302" s="51"/>
      <c r="E302" s="51"/>
      <c r="G302" s="21"/>
      <c r="I302" s="30"/>
    </row>
    <row r="303" spans="1:11" s="52" customFormat="1" x14ac:dyDescent="0.2">
      <c r="A303" s="21"/>
      <c r="B303" s="74"/>
      <c r="C303" s="15"/>
      <c r="D303" s="51"/>
      <c r="E303" s="51"/>
      <c r="G303" s="21"/>
      <c r="I303" s="30"/>
    </row>
    <row r="304" spans="1:11" s="52" customFormat="1" x14ac:dyDescent="0.2">
      <c r="A304" s="21"/>
      <c r="B304" s="74"/>
      <c r="C304" s="15"/>
      <c r="D304" s="51"/>
      <c r="E304" s="51"/>
      <c r="G304" s="21"/>
      <c r="I304" s="30"/>
    </row>
    <row r="305" spans="1:9" s="52" customFormat="1" x14ac:dyDescent="0.2">
      <c r="A305" s="21"/>
      <c r="B305" s="74"/>
      <c r="C305" s="15"/>
      <c r="D305" s="51"/>
      <c r="E305" s="51"/>
      <c r="G305" s="21"/>
      <c r="I305" s="30"/>
    </row>
    <row r="306" spans="1:9" s="52" customFormat="1" x14ac:dyDescent="0.2">
      <c r="A306" s="21"/>
      <c r="B306" s="74"/>
      <c r="C306" s="15"/>
      <c r="D306" s="51"/>
      <c r="E306" s="51"/>
      <c r="G306" s="21"/>
      <c r="I306" s="30"/>
    </row>
    <row r="307" spans="1:9" s="52" customFormat="1" x14ac:dyDescent="0.2">
      <c r="A307" s="21"/>
      <c r="B307" s="74"/>
      <c r="C307" s="15"/>
      <c r="D307" s="51"/>
      <c r="E307" s="51"/>
      <c r="G307" s="21"/>
      <c r="I307" s="30"/>
    </row>
    <row r="308" spans="1:9" s="52" customFormat="1" x14ac:dyDescent="0.2">
      <c r="A308" s="21"/>
      <c r="B308" s="74"/>
      <c r="C308" s="15"/>
      <c r="D308" s="51"/>
      <c r="E308" s="51"/>
      <c r="G308" s="21"/>
      <c r="I308" s="30"/>
    </row>
    <row r="309" spans="1:9" s="52" customFormat="1" x14ac:dyDescent="0.2">
      <c r="A309" s="21"/>
      <c r="B309" s="74"/>
      <c r="C309" s="15"/>
      <c r="D309" s="51"/>
      <c r="E309" s="51"/>
      <c r="G309" s="21"/>
      <c r="I309" s="30"/>
    </row>
    <row r="310" spans="1:9" s="52" customFormat="1" x14ac:dyDescent="0.2">
      <c r="A310" s="21"/>
      <c r="B310" s="74"/>
      <c r="C310" s="15"/>
      <c r="D310" s="51"/>
      <c r="E310" s="51"/>
      <c r="G310" s="21"/>
      <c r="I310" s="30"/>
    </row>
    <row r="311" spans="1:9" s="52" customFormat="1" x14ac:dyDescent="0.2">
      <c r="A311" s="21"/>
      <c r="B311" s="74"/>
      <c r="C311" s="15"/>
      <c r="D311" s="51"/>
      <c r="E311" s="51"/>
      <c r="G311" s="21"/>
      <c r="I311" s="30"/>
    </row>
    <row r="312" spans="1:9" s="52" customFormat="1" x14ac:dyDescent="0.2">
      <c r="A312" s="21"/>
      <c r="B312" s="74"/>
      <c r="C312" s="15"/>
      <c r="D312" s="51"/>
      <c r="E312" s="51"/>
      <c r="G312" s="21"/>
      <c r="I312" s="30"/>
    </row>
    <row r="313" spans="1:9" s="52" customFormat="1" x14ac:dyDescent="0.2">
      <c r="A313" s="21"/>
      <c r="B313" s="74"/>
      <c r="C313" s="15"/>
      <c r="D313" s="51"/>
      <c r="E313" s="51"/>
      <c r="G313" s="21"/>
      <c r="I313" s="30"/>
    </row>
    <row r="314" spans="1:9" s="52" customFormat="1" x14ac:dyDescent="0.2">
      <c r="A314" s="21"/>
      <c r="B314" s="74"/>
      <c r="C314" s="15"/>
      <c r="D314" s="51"/>
      <c r="E314" s="51"/>
      <c r="G314" s="21"/>
      <c r="I314" s="30"/>
    </row>
    <row r="315" spans="1:9" s="52" customFormat="1" x14ac:dyDescent="0.2">
      <c r="A315" s="21"/>
      <c r="B315" s="74"/>
      <c r="C315" s="15"/>
      <c r="D315" s="51"/>
      <c r="E315" s="51"/>
      <c r="G315" s="21"/>
      <c r="I315" s="30"/>
    </row>
    <row r="316" spans="1:9" s="52" customFormat="1" x14ac:dyDescent="0.2">
      <c r="A316" s="21"/>
      <c r="B316" s="74"/>
      <c r="C316" s="15"/>
      <c r="D316" s="51"/>
      <c r="E316" s="51"/>
      <c r="G316" s="21"/>
      <c r="I316" s="30"/>
    </row>
    <row r="317" spans="1:9" s="52" customFormat="1" x14ac:dyDescent="0.2">
      <c r="A317" s="21"/>
      <c r="B317" s="74"/>
      <c r="C317" s="15"/>
      <c r="D317" s="51"/>
      <c r="E317" s="51"/>
      <c r="G317" s="21"/>
      <c r="I317" s="30"/>
    </row>
    <row r="318" spans="1:9" s="52" customFormat="1" x14ac:dyDescent="0.2">
      <c r="A318" s="21"/>
      <c r="B318" s="74"/>
      <c r="C318" s="15"/>
      <c r="D318" s="51"/>
      <c r="E318" s="51"/>
      <c r="G318" s="21"/>
      <c r="I318" s="30"/>
    </row>
    <row r="319" spans="1:9" s="52" customFormat="1" x14ac:dyDescent="0.2">
      <c r="A319" s="21"/>
      <c r="B319" s="74"/>
      <c r="C319" s="15"/>
      <c r="D319" s="51"/>
      <c r="E319" s="51"/>
      <c r="G319" s="21"/>
      <c r="I319" s="30"/>
    </row>
    <row r="320" spans="1:9" s="52" customFormat="1" x14ac:dyDescent="0.2">
      <c r="A320" s="21"/>
      <c r="B320" s="74"/>
      <c r="C320" s="15"/>
      <c r="D320" s="51"/>
      <c r="E320" s="51"/>
      <c r="G320" s="21"/>
      <c r="I320" s="30"/>
    </row>
    <row r="321" spans="1:9" s="52" customFormat="1" x14ac:dyDescent="0.2">
      <c r="A321" s="21"/>
      <c r="B321" s="74"/>
      <c r="C321" s="15"/>
      <c r="D321" s="51"/>
      <c r="E321" s="51"/>
      <c r="G321" s="21"/>
      <c r="I321" s="30"/>
    </row>
    <row r="322" spans="1:9" s="52" customFormat="1" x14ac:dyDescent="0.2">
      <c r="A322" s="21"/>
      <c r="B322" s="74"/>
      <c r="C322" s="15"/>
      <c r="D322" s="51"/>
      <c r="E322" s="51"/>
      <c r="G322" s="21"/>
      <c r="I322" s="30"/>
    </row>
    <row r="323" spans="1:9" s="52" customFormat="1" x14ac:dyDescent="0.2">
      <c r="A323" s="21"/>
      <c r="B323" s="74"/>
      <c r="C323" s="15"/>
      <c r="D323" s="51"/>
      <c r="E323" s="51"/>
      <c r="G323" s="21"/>
      <c r="I323" s="30"/>
    </row>
    <row r="324" spans="1:9" s="52" customFormat="1" x14ac:dyDescent="0.2">
      <c r="A324" s="21"/>
      <c r="B324" s="74"/>
      <c r="C324" s="15"/>
      <c r="D324" s="51"/>
      <c r="E324" s="51"/>
      <c r="G324" s="21"/>
      <c r="I324" s="30"/>
    </row>
    <row r="325" spans="1:9" s="52" customFormat="1" x14ac:dyDescent="0.2">
      <c r="A325" s="21"/>
      <c r="B325" s="74"/>
      <c r="C325" s="15"/>
      <c r="D325" s="51"/>
      <c r="E325" s="51"/>
      <c r="G325" s="21"/>
      <c r="I325" s="30"/>
    </row>
    <row r="326" spans="1:9" s="52" customFormat="1" x14ac:dyDescent="0.2">
      <c r="A326" s="21"/>
      <c r="B326" s="74"/>
      <c r="C326" s="15"/>
      <c r="D326" s="51"/>
      <c r="E326" s="51"/>
      <c r="G326" s="21"/>
      <c r="I326" s="30"/>
    </row>
    <row r="327" spans="1:9" s="52" customFormat="1" x14ac:dyDescent="0.2">
      <c r="A327" s="21"/>
      <c r="B327" s="74"/>
      <c r="C327" s="15"/>
      <c r="D327" s="51"/>
      <c r="E327" s="51"/>
      <c r="G327" s="21"/>
      <c r="I327" s="30"/>
    </row>
    <row r="328" spans="1:9" s="52" customFormat="1" x14ac:dyDescent="0.2">
      <c r="A328" s="21"/>
      <c r="B328" s="74"/>
      <c r="C328" s="15"/>
      <c r="D328" s="51"/>
      <c r="E328" s="51"/>
      <c r="G328" s="21"/>
      <c r="I328" s="30"/>
    </row>
    <row r="329" spans="1:9" s="52" customFormat="1" x14ac:dyDescent="0.2">
      <c r="A329" s="21"/>
      <c r="B329" s="74"/>
      <c r="C329" s="15"/>
      <c r="D329" s="51"/>
      <c r="E329" s="51"/>
      <c r="G329" s="21"/>
      <c r="I329" s="30"/>
    </row>
    <row r="330" spans="1:9" s="52" customFormat="1" x14ac:dyDescent="0.2">
      <c r="A330" s="21"/>
      <c r="B330" s="74"/>
      <c r="C330" s="15"/>
      <c r="D330" s="65"/>
      <c r="E330" s="51"/>
      <c r="G330" s="21"/>
      <c r="I330" s="30"/>
    </row>
    <row r="331" spans="1:9" s="52" customFormat="1" ht="15.75" x14ac:dyDescent="0.25">
      <c r="A331" s="21"/>
      <c r="B331" s="78"/>
      <c r="C331" s="15"/>
      <c r="D331" s="51"/>
      <c r="E331" s="51"/>
      <c r="G331" s="21"/>
      <c r="I331" s="30"/>
    </row>
    <row r="332" spans="1:9" s="52" customFormat="1" x14ac:dyDescent="0.2">
      <c r="A332" s="21"/>
      <c r="B332" s="74"/>
      <c r="C332" s="15"/>
      <c r="D332" s="51"/>
      <c r="E332" s="51"/>
      <c r="G332" s="21"/>
      <c r="I332" s="30"/>
    </row>
    <row r="333" spans="1:9" s="52" customFormat="1" x14ac:dyDescent="0.2">
      <c r="A333" s="21"/>
      <c r="B333" s="74"/>
      <c r="C333" s="15"/>
      <c r="D333" s="51"/>
      <c r="E333" s="51"/>
      <c r="G333" s="21"/>
      <c r="I333" s="30"/>
    </row>
    <row r="334" spans="1:9" s="52" customFormat="1" x14ac:dyDescent="0.2">
      <c r="A334" s="21"/>
      <c r="B334" s="74"/>
      <c r="C334" s="15"/>
      <c r="D334" s="51"/>
      <c r="E334" s="51"/>
      <c r="G334" s="21"/>
      <c r="I334" s="30"/>
    </row>
    <row r="335" spans="1:9" s="52" customFormat="1" x14ac:dyDescent="0.2">
      <c r="A335" s="21"/>
      <c r="B335" s="74"/>
      <c r="C335" s="15"/>
      <c r="D335" s="51"/>
      <c r="E335" s="51"/>
      <c r="G335" s="21"/>
      <c r="I335" s="30"/>
    </row>
    <row r="336" spans="1:9" s="52" customFormat="1" x14ac:dyDescent="0.2">
      <c r="A336" s="21"/>
      <c r="B336" s="74"/>
      <c r="C336" s="15"/>
      <c r="D336" s="51"/>
      <c r="E336" s="51"/>
      <c r="G336" s="21"/>
      <c r="I336" s="30"/>
    </row>
    <row r="337" spans="1:9" s="52" customFormat="1" x14ac:dyDescent="0.2">
      <c r="A337" s="21"/>
      <c r="B337" s="74"/>
      <c r="C337" s="15"/>
      <c r="D337" s="65"/>
      <c r="E337" s="51"/>
      <c r="G337" s="21"/>
      <c r="I337" s="30"/>
    </row>
    <row r="338" spans="1:9" s="52" customFormat="1" ht="15.75" x14ac:dyDescent="0.25">
      <c r="A338" s="21"/>
      <c r="B338" s="78"/>
      <c r="C338" s="15"/>
      <c r="D338" s="51"/>
      <c r="E338" s="51"/>
      <c r="G338" s="21"/>
      <c r="I338" s="30"/>
    </row>
    <row r="339" spans="1:9" s="52" customFormat="1" x14ac:dyDescent="0.2">
      <c r="A339" s="21"/>
      <c r="B339" s="74"/>
      <c r="C339" s="15"/>
      <c r="D339" s="51"/>
      <c r="E339" s="51"/>
      <c r="G339" s="21"/>
      <c r="I339" s="30"/>
    </row>
    <row r="340" spans="1:9" s="52" customFormat="1" x14ac:dyDescent="0.2">
      <c r="A340" s="21"/>
      <c r="B340" s="74"/>
      <c r="C340" s="15"/>
      <c r="D340" s="51"/>
      <c r="E340" s="51"/>
      <c r="G340" s="21"/>
      <c r="I340" s="30"/>
    </row>
    <row r="341" spans="1:9" s="52" customFormat="1" x14ac:dyDescent="0.2">
      <c r="A341" s="21"/>
      <c r="B341" s="74"/>
      <c r="C341" s="15"/>
      <c r="D341" s="51"/>
      <c r="E341" s="51"/>
      <c r="G341" s="21"/>
      <c r="I341" s="30"/>
    </row>
    <row r="342" spans="1:9" s="52" customFormat="1" x14ac:dyDescent="0.2">
      <c r="A342" s="21"/>
      <c r="B342" s="74"/>
      <c r="C342" s="15"/>
      <c r="D342" s="51"/>
      <c r="E342" s="51"/>
      <c r="G342" s="21"/>
      <c r="I342" s="30"/>
    </row>
    <row r="343" spans="1:9" s="52" customFormat="1" x14ac:dyDescent="0.2">
      <c r="A343" s="21"/>
      <c r="B343" s="74"/>
      <c r="C343" s="15"/>
      <c r="D343" s="51"/>
      <c r="E343" s="51"/>
      <c r="G343" s="21"/>
      <c r="I343" s="30"/>
    </row>
    <row r="344" spans="1:9" s="52" customFormat="1" x14ac:dyDescent="0.2">
      <c r="A344" s="21"/>
      <c r="B344" s="74"/>
      <c r="C344" s="15"/>
      <c r="D344" s="51"/>
      <c r="E344" s="51"/>
      <c r="G344" s="21"/>
      <c r="I344" s="30"/>
    </row>
    <row r="345" spans="1:9" s="52" customFormat="1" x14ac:dyDescent="0.2">
      <c r="A345" s="21"/>
      <c r="B345" s="74"/>
      <c r="C345" s="15"/>
      <c r="D345" s="51"/>
      <c r="E345" s="51"/>
      <c r="G345" s="21"/>
      <c r="I345" s="30"/>
    </row>
    <row r="346" spans="1:9" s="52" customFormat="1" x14ac:dyDescent="0.2">
      <c r="A346" s="21"/>
      <c r="B346" s="74"/>
      <c r="C346" s="15"/>
      <c r="D346" s="51"/>
      <c r="E346" s="51"/>
      <c r="G346" s="21"/>
      <c r="I346" s="30"/>
    </row>
    <row r="347" spans="1:9" s="52" customFormat="1" x14ac:dyDescent="0.2">
      <c r="A347" s="21"/>
      <c r="B347" s="74"/>
      <c r="C347" s="15"/>
      <c r="D347" s="51"/>
      <c r="E347" s="51"/>
      <c r="G347" s="21"/>
      <c r="I347" s="30"/>
    </row>
    <row r="348" spans="1:9" s="52" customFormat="1" x14ac:dyDescent="0.2">
      <c r="A348" s="21"/>
      <c r="B348" s="74"/>
      <c r="C348" s="15"/>
      <c r="D348" s="51"/>
      <c r="E348" s="51"/>
      <c r="G348" s="21"/>
      <c r="I348" s="30"/>
    </row>
    <row r="349" spans="1:9" s="52" customFormat="1" x14ac:dyDescent="0.2">
      <c r="A349" s="21"/>
      <c r="B349" s="74"/>
      <c r="C349" s="15"/>
      <c r="D349" s="51"/>
      <c r="E349" s="51"/>
      <c r="G349" s="21"/>
      <c r="I349" s="30"/>
    </row>
    <row r="350" spans="1:9" s="52" customFormat="1" x14ac:dyDescent="0.2">
      <c r="A350" s="21"/>
      <c r="B350" s="74"/>
      <c r="C350" s="15"/>
      <c r="D350" s="51"/>
      <c r="E350" s="51"/>
      <c r="G350" s="21"/>
      <c r="I350" s="30"/>
    </row>
    <row r="351" spans="1:9" s="52" customFormat="1" x14ac:dyDescent="0.2">
      <c r="A351" s="21"/>
      <c r="B351" s="74"/>
      <c r="C351" s="15"/>
      <c r="D351" s="51"/>
      <c r="E351" s="51"/>
      <c r="G351" s="21"/>
      <c r="I351" s="30"/>
    </row>
    <row r="352" spans="1:9" s="52" customFormat="1" x14ac:dyDescent="0.2">
      <c r="A352" s="21"/>
      <c r="B352" s="74"/>
      <c r="C352" s="15"/>
      <c r="D352" s="51"/>
      <c r="E352" s="51"/>
      <c r="G352" s="21"/>
      <c r="I352" s="30"/>
    </row>
    <row r="353" spans="1:9" s="52" customFormat="1" x14ac:dyDescent="0.2">
      <c r="A353" s="21"/>
      <c r="B353" s="74"/>
      <c r="C353" s="15"/>
      <c r="D353" s="51"/>
      <c r="E353" s="51"/>
      <c r="G353" s="21"/>
      <c r="I353" s="30"/>
    </row>
    <row r="354" spans="1:9" s="52" customFormat="1" x14ac:dyDescent="0.2">
      <c r="A354" s="21"/>
      <c r="B354" s="74"/>
      <c r="C354" s="15"/>
      <c r="D354" s="51"/>
      <c r="E354" s="51"/>
      <c r="G354" s="21"/>
      <c r="I354" s="30"/>
    </row>
    <row r="355" spans="1:9" s="52" customFormat="1" x14ac:dyDescent="0.2">
      <c r="A355" s="21"/>
      <c r="B355" s="74"/>
      <c r="C355" s="15"/>
      <c r="D355" s="51"/>
      <c r="E355" s="51"/>
      <c r="G355" s="21"/>
      <c r="I355" s="30"/>
    </row>
    <row r="356" spans="1:9" s="52" customFormat="1" x14ac:dyDescent="0.2">
      <c r="A356" s="21"/>
      <c r="B356" s="74"/>
      <c r="C356" s="15"/>
      <c r="D356" s="51"/>
      <c r="E356" s="51"/>
      <c r="G356" s="21"/>
      <c r="I356" s="30"/>
    </row>
    <row r="357" spans="1:9" s="52" customFormat="1" x14ac:dyDescent="0.2">
      <c r="A357" s="21"/>
      <c r="B357" s="74"/>
      <c r="C357" s="15"/>
      <c r="D357" s="51"/>
      <c r="E357" s="51"/>
      <c r="G357" s="21"/>
      <c r="I357" s="30"/>
    </row>
    <row r="358" spans="1:9" s="52" customFormat="1" x14ac:dyDescent="0.2">
      <c r="A358" s="21"/>
      <c r="B358" s="74"/>
      <c r="C358" s="15"/>
      <c r="D358" s="51"/>
      <c r="E358" s="51"/>
      <c r="G358" s="21"/>
      <c r="I358" s="30"/>
    </row>
    <row r="359" spans="1:9" s="52" customFormat="1" x14ac:dyDescent="0.2">
      <c r="A359" s="21"/>
      <c r="B359" s="74"/>
      <c r="C359" s="15"/>
      <c r="D359" s="65"/>
      <c r="E359" s="51"/>
      <c r="G359" s="21"/>
      <c r="I359" s="30"/>
    </row>
    <row r="360" spans="1:9" s="52" customFormat="1" ht="15.75" x14ac:dyDescent="0.25">
      <c r="A360" s="21"/>
      <c r="B360" s="78"/>
      <c r="C360" s="15"/>
      <c r="D360" s="51"/>
      <c r="E360" s="51"/>
      <c r="G360" s="21"/>
      <c r="I360" s="30"/>
    </row>
    <row r="361" spans="1:9" s="52" customFormat="1" x14ac:dyDescent="0.2">
      <c r="A361" s="21"/>
      <c r="B361" s="74"/>
      <c r="C361" s="15"/>
      <c r="D361" s="51"/>
      <c r="E361" s="51"/>
      <c r="G361" s="21"/>
      <c r="I361" s="30"/>
    </row>
    <row r="362" spans="1:9" s="52" customFormat="1" x14ac:dyDescent="0.2">
      <c r="A362" s="21"/>
      <c r="B362" s="74"/>
      <c r="C362" s="15"/>
      <c r="D362" s="51"/>
      <c r="E362" s="51"/>
      <c r="G362" s="21"/>
      <c r="I362" s="30"/>
    </row>
    <row r="363" spans="1:9" s="52" customFormat="1" x14ac:dyDescent="0.2">
      <c r="A363" s="21"/>
      <c r="B363" s="74"/>
      <c r="C363" s="15"/>
      <c r="D363" s="51"/>
      <c r="E363" s="51"/>
      <c r="G363" s="21"/>
      <c r="I363" s="30"/>
    </row>
    <row r="364" spans="1:9" s="52" customFormat="1" x14ac:dyDescent="0.2">
      <c r="A364" s="21"/>
      <c r="B364" s="74"/>
      <c r="C364" s="15"/>
      <c r="D364" s="65"/>
      <c r="E364" s="51"/>
      <c r="G364" s="21"/>
      <c r="I364" s="30"/>
    </row>
    <row r="365" spans="1:9" s="52" customFormat="1" ht="15.75" x14ac:dyDescent="0.25">
      <c r="A365" s="21"/>
      <c r="B365" s="78"/>
      <c r="C365" s="15"/>
      <c r="D365" s="51"/>
      <c r="E365" s="51"/>
      <c r="G365" s="21"/>
      <c r="I365" s="30"/>
    </row>
    <row r="366" spans="1:9" s="52" customFormat="1" x14ac:dyDescent="0.2">
      <c r="A366" s="21"/>
      <c r="B366" s="74"/>
      <c r="C366" s="15"/>
      <c r="D366" s="51"/>
      <c r="E366" s="51"/>
      <c r="G366" s="21"/>
      <c r="I366" s="30"/>
    </row>
    <row r="367" spans="1:9" s="52" customFormat="1" x14ac:dyDescent="0.2">
      <c r="A367" s="21"/>
      <c r="B367" s="74"/>
      <c r="C367" s="15"/>
      <c r="D367" s="51"/>
      <c r="E367" s="51"/>
      <c r="G367" s="21"/>
      <c r="I367" s="30"/>
    </row>
    <row r="368" spans="1:9" s="52" customFormat="1" x14ac:dyDescent="0.2">
      <c r="A368" s="21"/>
      <c r="B368" s="74"/>
      <c r="C368" s="15"/>
      <c r="D368" s="51"/>
      <c r="E368" s="51"/>
      <c r="G368" s="21"/>
      <c r="I368" s="30"/>
    </row>
    <row r="369" spans="1:9" s="52" customFormat="1" x14ac:dyDescent="0.2">
      <c r="A369" s="21"/>
      <c r="B369" s="74"/>
      <c r="C369" s="15"/>
      <c r="D369" s="65"/>
      <c r="E369" s="51"/>
      <c r="G369" s="21"/>
      <c r="I369" s="30"/>
    </row>
    <row r="370" spans="1:9" s="52" customFormat="1" ht="15.75" x14ac:dyDescent="0.25">
      <c r="A370" s="21"/>
      <c r="B370" s="78"/>
      <c r="C370" s="15"/>
      <c r="D370" s="51"/>
      <c r="E370" s="51"/>
      <c r="G370" s="21"/>
      <c r="I370" s="30"/>
    </row>
    <row r="371" spans="1:9" s="52" customFormat="1" x14ac:dyDescent="0.2">
      <c r="A371" s="21"/>
      <c r="B371" s="74"/>
      <c r="C371" s="15"/>
      <c r="D371" s="51"/>
      <c r="E371" s="51"/>
      <c r="G371" s="21"/>
      <c r="I371" s="30"/>
    </row>
    <row r="372" spans="1:9" s="52" customFormat="1" x14ac:dyDescent="0.2">
      <c r="A372" s="21"/>
      <c r="B372" s="74"/>
      <c r="C372" s="15"/>
      <c r="D372" s="51"/>
      <c r="E372" s="65"/>
      <c r="G372" s="21"/>
      <c r="I372" s="74"/>
    </row>
    <row r="373" spans="1:9" s="52" customFormat="1" ht="15.75" x14ac:dyDescent="0.25">
      <c r="A373" s="21"/>
      <c r="B373" s="78"/>
      <c r="C373" s="15"/>
      <c r="D373" s="51"/>
      <c r="E373" s="51"/>
      <c r="G373" s="21"/>
      <c r="I373" s="74"/>
    </row>
    <row r="374" spans="1:9" s="52" customFormat="1" x14ac:dyDescent="0.2">
      <c r="A374" s="21"/>
      <c r="B374" s="74"/>
      <c r="C374" s="15"/>
      <c r="D374" s="51"/>
      <c r="E374" s="51"/>
      <c r="G374" s="21"/>
      <c r="I374" s="74"/>
    </row>
    <row r="375" spans="1:9" s="52" customFormat="1" x14ac:dyDescent="0.2">
      <c r="A375" s="21"/>
      <c r="B375" s="74"/>
      <c r="C375" s="15"/>
      <c r="D375" s="51"/>
      <c r="E375" s="51"/>
      <c r="G375" s="21"/>
      <c r="I375" s="74"/>
    </row>
    <row r="376" spans="1:9" s="52" customFormat="1" x14ac:dyDescent="0.2">
      <c r="A376" s="21"/>
      <c r="B376" s="74"/>
      <c r="C376" s="15"/>
      <c r="D376" s="51"/>
      <c r="E376" s="51"/>
      <c r="G376" s="21"/>
      <c r="I376" s="74"/>
    </row>
    <row r="377" spans="1:9" s="52" customFormat="1" x14ac:dyDescent="0.2">
      <c r="A377" s="21"/>
      <c r="B377" s="74"/>
      <c r="C377" s="15"/>
      <c r="D377" s="51"/>
      <c r="E377" s="51"/>
      <c r="G377" s="21"/>
      <c r="I377" s="74"/>
    </row>
    <row r="378" spans="1:9" s="52" customFormat="1" x14ac:dyDescent="0.2">
      <c r="A378" s="21"/>
      <c r="B378" s="74"/>
      <c r="C378" s="15"/>
      <c r="D378" s="51"/>
      <c r="E378" s="51"/>
      <c r="G378" s="21"/>
      <c r="I378" s="74"/>
    </row>
    <row r="379" spans="1:9" s="52" customFormat="1" x14ac:dyDescent="0.2">
      <c r="A379" s="21"/>
      <c r="B379" s="74"/>
      <c r="C379" s="15"/>
      <c r="D379" s="51"/>
      <c r="E379" s="51"/>
      <c r="G379" s="21"/>
      <c r="I379" s="74"/>
    </row>
    <row r="380" spans="1:9" s="52" customFormat="1" x14ac:dyDescent="0.2">
      <c r="A380" s="21"/>
      <c r="B380" s="74"/>
      <c r="C380" s="15"/>
      <c r="D380" s="51"/>
      <c r="E380" s="51"/>
      <c r="G380" s="21"/>
      <c r="I380" s="74"/>
    </row>
    <row r="381" spans="1:9" s="52" customFormat="1" x14ac:dyDescent="0.2">
      <c r="A381" s="21"/>
      <c r="B381" s="74"/>
      <c r="C381" s="15"/>
      <c r="D381" s="51"/>
      <c r="E381" s="51"/>
      <c r="G381" s="21"/>
      <c r="I381" s="74"/>
    </row>
    <row r="382" spans="1:9" s="52" customFormat="1" x14ac:dyDescent="0.2">
      <c r="A382" s="21"/>
      <c r="B382" s="74"/>
      <c r="C382" s="15"/>
      <c r="D382" s="51"/>
      <c r="E382" s="51"/>
      <c r="G382" s="21"/>
      <c r="I382" s="74"/>
    </row>
    <row r="383" spans="1:9" s="52" customFormat="1" x14ac:dyDescent="0.2">
      <c r="A383" s="21"/>
      <c r="B383" s="74"/>
      <c r="C383" s="15"/>
      <c r="D383" s="51"/>
      <c r="E383" s="51"/>
      <c r="G383" s="21"/>
      <c r="I383" s="74"/>
    </row>
    <row r="384" spans="1:9" s="52" customFormat="1" x14ac:dyDescent="0.2">
      <c r="A384" s="21"/>
      <c r="B384" s="74"/>
      <c r="C384" s="15"/>
      <c r="D384" s="51"/>
      <c r="E384" s="51"/>
      <c r="G384" s="21"/>
      <c r="I384" s="74"/>
    </row>
    <row r="385" spans="1:9" s="52" customFormat="1" x14ac:dyDescent="0.2">
      <c r="A385" s="21"/>
      <c r="B385" s="74"/>
      <c r="C385" s="15"/>
      <c r="D385" s="51"/>
      <c r="E385" s="51"/>
      <c r="G385" s="21"/>
      <c r="I385" s="74"/>
    </row>
    <row r="386" spans="1:9" s="52" customFormat="1" x14ac:dyDescent="0.2">
      <c r="A386" s="21"/>
      <c r="B386" s="74"/>
      <c r="C386" s="15"/>
      <c r="D386" s="51"/>
      <c r="E386" s="51"/>
      <c r="G386" s="21"/>
      <c r="I386" s="74"/>
    </row>
    <row r="387" spans="1:9" s="52" customFormat="1" x14ac:dyDescent="0.2">
      <c r="A387" s="21"/>
      <c r="B387" s="74"/>
      <c r="C387" s="15"/>
      <c r="D387" s="51"/>
      <c r="E387" s="51"/>
      <c r="G387" s="21"/>
      <c r="I387" s="74"/>
    </row>
    <row r="388" spans="1:9" s="52" customFormat="1" x14ac:dyDescent="0.2">
      <c r="A388" s="21"/>
      <c r="B388" s="74"/>
      <c r="C388" s="15"/>
      <c r="D388" s="51"/>
      <c r="E388" s="51"/>
      <c r="G388" s="21"/>
      <c r="I388" s="74"/>
    </row>
    <row r="389" spans="1:9" s="52" customFormat="1" x14ac:dyDescent="0.2">
      <c r="A389" s="21"/>
      <c r="C389" s="15"/>
      <c r="D389" s="51"/>
      <c r="E389" s="51"/>
      <c r="G389" s="21"/>
      <c r="I389" s="74"/>
    </row>
    <row r="390" spans="1:9" s="52" customFormat="1" x14ac:dyDescent="0.2">
      <c r="A390" s="21"/>
      <c r="C390" s="15"/>
      <c r="D390" s="51"/>
      <c r="E390" s="51"/>
      <c r="G390" s="21"/>
      <c r="I390" s="74"/>
    </row>
    <row r="391" spans="1:9" s="52" customFormat="1" x14ac:dyDescent="0.2">
      <c r="A391" s="21"/>
      <c r="C391" s="15"/>
      <c r="D391" s="51"/>
      <c r="E391" s="51"/>
      <c r="G391" s="21"/>
      <c r="I391" s="74"/>
    </row>
    <row r="392" spans="1:9" s="52" customFormat="1" x14ac:dyDescent="0.2">
      <c r="A392" s="21"/>
      <c r="C392" s="15"/>
      <c r="D392" s="51"/>
      <c r="E392" s="51"/>
      <c r="G392" s="21"/>
      <c r="I392" s="74"/>
    </row>
    <row r="393" spans="1:9" s="52" customFormat="1" x14ac:dyDescent="0.2">
      <c r="A393" s="21"/>
      <c r="C393" s="15"/>
      <c r="D393" s="51"/>
      <c r="E393" s="51"/>
      <c r="G393" s="21"/>
      <c r="I393" s="74"/>
    </row>
    <row r="394" spans="1:9" x14ac:dyDescent="0.2">
      <c r="B394" s="52"/>
    </row>
  </sheetData>
  <mergeCells count="14">
    <mergeCell ref="A6:F6"/>
    <mergeCell ref="G6:K6"/>
    <mergeCell ref="A7:F7"/>
    <mergeCell ref="G7:K7"/>
    <mergeCell ref="A8:F8"/>
    <mergeCell ref="G8:K8"/>
    <mergeCell ref="A12:F12"/>
    <mergeCell ref="G12:K12"/>
    <mergeCell ref="A9:F9"/>
    <mergeCell ref="G9:K9"/>
    <mergeCell ref="A10:E10"/>
    <mergeCell ref="G10:K10"/>
    <mergeCell ref="A11:F11"/>
    <mergeCell ref="G11:K11"/>
  </mergeCells>
  <printOptions horizontalCentered="1"/>
  <pageMargins left="0.39370078740157483" right="0.27559055118110237" top="0.39370078740157483" bottom="0.39370078740157483" header="0.23622047244094491" footer="0"/>
  <pageSetup scale="62" orientation="portrait" verticalDpi="1200" r:id="rId1"/>
  <headerFooter alignWithMargins="0"/>
  <colBreaks count="1" manualBreakCount="1">
    <brk id="6" max="29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93"/>
  <sheetViews>
    <sheetView showGridLines="0" tabSelected="1" view="pageBreakPreview" zoomScale="60" zoomScaleNormal="62" workbookViewId="0">
      <selection activeCell="AD27" sqref="AD27"/>
    </sheetView>
  </sheetViews>
  <sheetFormatPr baseColWidth="10" defaultRowHeight="15" x14ac:dyDescent="0.2"/>
  <cols>
    <col min="1" max="1" width="8.42578125" style="1" customWidth="1"/>
    <col min="2" max="2" width="72.5703125" customWidth="1"/>
    <col min="3" max="3" width="21.85546875" style="4" customWidth="1"/>
    <col min="4" max="4" width="24.140625" style="5" customWidth="1"/>
    <col min="5" max="5" width="23.85546875" style="5" customWidth="1"/>
    <col min="6" max="6" width="17.28515625" hidden="1" customWidth="1"/>
    <col min="7" max="7" width="7.28515625" style="1" hidden="1" customWidth="1"/>
    <col min="8" max="8" width="81.28515625" hidden="1" customWidth="1"/>
    <col min="9" max="9" width="27" style="3" hidden="1" customWidth="1"/>
    <col min="10" max="10" width="22" hidden="1" customWidth="1"/>
    <col min="11" max="11" width="11.28515625" hidden="1" customWidth="1"/>
    <col min="12" max="12" width="2.85546875" hidden="1" customWidth="1"/>
    <col min="13" max="13" width="8" hidden="1" customWidth="1"/>
    <col min="14" max="14" width="86.7109375" hidden="1" customWidth="1"/>
    <col min="15" max="15" width="20.85546875" style="81" hidden="1" customWidth="1"/>
    <col min="16" max="16" width="26.85546875" hidden="1" customWidth="1"/>
    <col min="17" max="17" width="28.5703125" hidden="1" customWidth="1"/>
    <col min="18" max="18" width="23.5703125" hidden="1" customWidth="1"/>
    <col min="19" max="22" width="11.42578125" hidden="1" customWidth="1"/>
    <col min="23" max="23" width="15.140625" bestFit="1" customWidth="1"/>
  </cols>
  <sheetData>
    <row r="1" spans="1:23" x14ac:dyDescent="0.2">
      <c r="C1" s="2"/>
      <c r="D1"/>
      <c r="E1"/>
      <c r="L1" s="52"/>
      <c r="M1" s="21"/>
      <c r="N1" s="52"/>
      <c r="O1" s="92"/>
      <c r="P1" s="52"/>
      <c r="Q1" s="52"/>
      <c r="S1" s="1"/>
      <c r="U1" s="3"/>
    </row>
    <row r="2" spans="1:23" x14ac:dyDescent="0.2">
      <c r="I2" s="6"/>
      <c r="J2" s="5"/>
      <c r="K2" s="5"/>
      <c r="L2" s="52"/>
      <c r="M2" s="21"/>
      <c r="N2" s="52"/>
      <c r="O2" s="92"/>
      <c r="P2" s="51"/>
      <c r="Q2" s="51"/>
      <c r="S2" s="1"/>
      <c r="U2" s="6"/>
      <c r="V2" s="5"/>
      <c r="W2" s="5"/>
    </row>
    <row r="3" spans="1:23" x14ac:dyDescent="0.2">
      <c r="I3" s="6"/>
      <c r="J3" s="5"/>
      <c r="K3" s="5"/>
      <c r="L3" s="52"/>
      <c r="M3" s="21"/>
      <c r="N3" s="52"/>
      <c r="O3" s="92"/>
      <c r="P3" s="51"/>
      <c r="Q3" s="51"/>
      <c r="S3" s="1"/>
      <c r="U3" s="6"/>
      <c r="V3" s="5"/>
      <c r="W3" s="5"/>
    </row>
    <row r="4" spans="1:23" x14ac:dyDescent="0.2">
      <c r="I4" s="6"/>
      <c r="J4" s="5"/>
      <c r="K4" s="5"/>
      <c r="L4" s="52"/>
      <c r="M4" s="21"/>
      <c r="N4" s="52"/>
      <c r="O4" s="92"/>
      <c r="P4" s="51"/>
      <c r="Q4" s="51"/>
      <c r="S4" s="1"/>
      <c r="U4" s="6"/>
      <c r="V4" s="5"/>
      <c r="W4" s="5"/>
    </row>
    <row r="5" spans="1:23" x14ac:dyDescent="0.2">
      <c r="I5" s="6"/>
      <c r="J5" s="5"/>
      <c r="K5" s="5"/>
      <c r="L5" s="52"/>
      <c r="M5" s="21"/>
      <c r="N5" s="52"/>
      <c r="O5" s="92"/>
      <c r="P5" s="51"/>
      <c r="Q5" s="51"/>
      <c r="S5" s="1"/>
      <c r="U5" s="6"/>
      <c r="V5" s="5"/>
      <c r="W5" s="5"/>
    </row>
    <row r="6" spans="1:23" ht="15.75" x14ac:dyDescent="0.25">
      <c r="A6" s="104" t="s">
        <v>0</v>
      </c>
      <c r="B6" s="104"/>
      <c r="C6" s="104"/>
      <c r="D6" s="104"/>
      <c r="E6" s="104"/>
      <c r="F6" s="104"/>
      <c r="G6" s="104" t="s">
        <v>0</v>
      </c>
      <c r="H6" s="104"/>
      <c r="I6" s="104"/>
      <c r="J6" s="104"/>
      <c r="K6" s="104"/>
      <c r="L6" s="52"/>
      <c r="M6" s="106" t="s">
        <v>0</v>
      </c>
      <c r="N6" s="106"/>
      <c r="O6" s="106"/>
      <c r="P6" s="106"/>
      <c r="Q6" s="106"/>
      <c r="R6" s="87"/>
      <c r="S6" s="104"/>
      <c r="T6" s="104"/>
      <c r="U6" s="104"/>
      <c r="V6" s="104"/>
      <c r="W6" s="104"/>
    </row>
    <row r="7" spans="1:23" ht="20.25" x14ac:dyDescent="0.3">
      <c r="A7" s="105" t="s">
        <v>1</v>
      </c>
      <c r="B7" s="105"/>
      <c r="C7" s="105"/>
      <c r="D7" s="105"/>
      <c r="E7" s="105"/>
      <c r="F7" s="105"/>
      <c r="G7" s="105" t="s">
        <v>1</v>
      </c>
      <c r="H7" s="105"/>
      <c r="I7" s="105"/>
      <c r="J7" s="105"/>
      <c r="K7" s="105"/>
      <c r="L7" s="52"/>
      <c r="M7" s="107" t="s">
        <v>1</v>
      </c>
      <c r="N7" s="107"/>
      <c r="O7" s="107"/>
      <c r="P7" s="107"/>
      <c r="Q7" s="107"/>
      <c r="R7" s="88"/>
      <c r="S7" s="105"/>
      <c r="T7" s="105"/>
      <c r="U7" s="105"/>
      <c r="V7" s="105"/>
      <c r="W7" s="105"/>
    </row>
    <row r="8" spans="1:23" ht="15.75" x14ac:dyDescent="0.25">
      <c r="A8" s="104" t="s">
        <v>2</v>
      </c>
      <c r="B8" s="104"/>
      <c r="C8" s="104"/>
      <c r="D8" s="104"/>
      <c r="E8" s="104"/>
      <c r="F8" s="104"/>
      <c r="G8" s="104" t="s">
        <v>2</v>
      </c>
      <c r="H8" s="104"/>
      <c r="I8" s="104"/>
      <c r="J8" s="104"/>
      <c r="K8" s="104"/>
      <c r="L8" s="52"/>
      <c r="M8" s="106" t="s">
        <v>2</v>
      </c>
      <c r="N8" s="106"/>
      <c r="O8" s="106"/>
      <c r="P8" s="106"/>
      <c r="Q8" s="106"/>
      <c r="R8" s="87"/>
      <c r="S8" s="104"/>
      <c r="T8" s="104"/>
      <c r="U8" s="104"/>
      <c r="V8" s="104"/>
      <c r="W8" s="104"/>
    </row>
    <row r="9" spans="1:23" ht="15.75" x14ac:dyDescent="0.25">
      <c r="A9" s="104" t="s">
        <v>3</v>
      </c>
      <c r="B9" s="104"/>
      <c r="C9" s="104"/>
      <c r="D9" s="104"/>
      <c r="E9" s="104"/>
      <c r="F9" s="104"/>
      <c r="G9" s="104" t="s">
        <v>3</v>
      </c>
      <c r="H9" s="104"/>
      <c r="I9" s="104"/>
      <c r="J9" s="104"/>
      <c r="K9" s="104"/>
      <c r="L9" s="52"/>
      <c r="M9" s="106" t="s">
        <v>3</v>
      </c>
      <c r="N9" s="106"/>
      <c r="O9" s="106"/>
      <c r="P9" s="106"/>
      <c r="Q9" s="106"/>
      <c r="R9" s="87"/>
      <c r="S9" s="104"/>
      <c r="T9" s="104"/>
      <c r="U9" s="104"/>
      <c r="V9" s="104"/>
      <c r="W9" s="104"/>
    </row>
    <row r="10" spans="1:23" ht="15.75" x14ac:dyDescent="0.25">
      <c r="A10" s="104" t="s">
        <v>258</v>
      </c>
      <c r="B10" s="104"/>
      <c r="C10" s="104"/>
      <c r="D10" s="104"/>
      <c r="E10" s="104"/>
      <c r="F10" s="104"/>
      <c r="G10" s="104" t="s">
        <v>256</v>
      </c>
      <c r="H10" s="104"/>
      <c r="I10" s="104"/>
      <c r="J10" s="104"/>
      <c r="K10" s="104"/>
      <c r="L10" s="52"/>
      <c r="M10" s="106" t="s">
        <v>257</v>
      </c>
      <c r="N10" s="106"/>
      <c r="O10" s="106"/>
      <c r="P10" s="106"/>
      <c r="Q10" s="106"/>
      <c r="R10" s="87"/>
      <c r="S10" s="104"/>
      <c r="T10" s="104"/>
      <c r="U10" s="104"/>
      <c r="V10" s="104"/>
      <c r="W10" s="104"/>
    </row>
    <row r="11" spans="1:23" ht="15.75" x14ac:dyDescent="0.25">
      <c r="A11" s="104" t="s">
        <v>6</v>
      </c>
      <c r="B11" s="104"/>
      <c r="C11" s="104"/>
      <c r="D11" s="104"/>
      <c r="E11" s="104"/>
      <c r="F11" s="104"/>
      <c r="G11" s="104" t="s">
        <v>6</v>
      </c>
      <c r="H11" s="104"/>
      <c r="I11" s="104"/>
      <c r="J11" s="104"/>
      <c r="K11" s="104"/>
      <c r="L11" s="52"/>
      <c r="M11" s="106" t="s">
        <v>6</v>
      </c>
      <c r="N11" s="106"/>
      <c r="O11" s="106"/>
      <c r="P11" s="106"/>
      <c r="Q11" s="106"/>
      <c r="R11" s="87"/>
      <c r="S11" s="104"/>
      <c r="T11" s="104"/>
      <c r="U11" s="104"/>
      <c r="V11" s="104"/>
      <c r="W11" s="104"/>
    </row>
    <row r="12" spans="1:23" x14ac:dyDescent="0.2">
      <c r="I12" s="6"/>
      <c r="J12" s="5"/>
      <c r="K12" s="5"/>
      <c r="L12" s="52"/>
      <c r="M12" s="21"/>
      <c r="N12" s="52"/>
      <c r="O12" s="30"/>
      <c r="P12" s="51"/>
      <c r="Q12" s="51"/>
      <c r="S12" s="1"/>
      <c r="U12" s="6"/>
      <c r="V12" s="5"/>
      <c r="W12" s="5"/>
    </row>
    <row r="13" spans="1:23" x14ac:dyDescent="0.2">
      <c r="L13" s="52"/>
      <c r="M13" s="52"/>
      <c r="N13" s="52"/>
      <c r="O13" s="89"/>
      <c r="P13" s="52"/>
      <c r="Q13" s="52"/>
    </row>
    <row r="14" spans="1:23" x14ac:dyDescent="0.2">
      <c r="L14" s="52"/>
      <c r="M14" s="52"/>
      <c r="N14" s="52"/>
      <c r="O14" s="89"/>
      <c r="P14" s="52"/>
      <c r="Q14" s="52"/>
    </row>
    <row r="15" spans="1:23" x14ac:dyDescent="0.2">
      <c r="L15" s="52"/>
      <c r="M15" s="52"/>
      <c r="N15" s="52"/>
      <c r="O15" s="89"/>
      <c r="P15" s="52"/>
      <c r="Q15" s="52"/>
    </row>
    <row r="16" spans="1:23" ht="3" customHeight="1" x14ac:dyDescent="0.2">
      <c r="L16" s="52"/>
      <c r="M16" s="52"/>
      <c r="N16" s="52"/>
      <c r="O16" s="89"/>
      <c r="P16" s="52"/>
      <c r="Q16" s="52"/>
    </row>
    <row r="17" spans="1:17" ht="22.5" customHeight="1" x14ac:dyDescent="0.2">
      <c r="J17" s="7"/>
      <c r="K17" s="7"/>
      <c r="L17" s="52"/>
      <c r="M17" s="52"/>
      <c r="N17" s="52"/>
      <c r="O17" s="89"/>
      <c r="P17" s="52"/>
      <c r="Q17" s="52"/>
    </row>
    <row r="18" spans="1:17" s="7" customFormat="1" ht="15.75" x14ac:dyDescent="0.25">
      <c r="A18" s="8"/>
      <c r="B18" s="7" t="s">
        <v>7</v>
      </c>
      <c r="C18" s="9"/>
      <c r="D18" s="10"/>
      <c r="E18" s="11">
        <f>+Q18</f>
        <v>2339546</v>
      </c>
      <c r="G18" s="8"/>
      <c r="H18" s="7" t="s">
        <v>7</v>
      </c>
      <c r="I18" s="12"/>
      <c r="J18" s="10">
        <f>+E297</f>
        <v>58611815</v>
      </c>
      <c r="K18" s="11">
        <v>30246042</v>
      </c>
      <c r="L18" s="53"/>
      <c r="M18" s="62"/>
      <c r="N18" s="53" t="s">
        <v>7</v>
      </c>
      <c r="O18" s="93"/>
      <c r="P18" s="66"/>
      <c r="Q18" s="65">
        <f>+'[2]CXP Y EJEC. PRES. (2)'!$C$15</f>
        <v>2339546</v>
      </c>
    </row>
    <row r="19" spans="1:17" x14ac:dyDescent="0.2">
      <c r="I19" s="6"/>
      <c r="J19" s="10"/>
      <c r="K19" s="10"/>
      <c r="L19" s="52"/>
      <c r="M19" s="21"/>
      <c r="N19" s="52"/>
      <c r="O19" s="92"/>
      <c r="P19" s="66"/>
      <c r="Q19" s="66"/>
    </row>
    <row r="20" spans="1:17" x14ac:dyDescent="0.2">
      <c r="B20" s="13" t="s">
        <v>8</v>
      </c>
      <c r="H20" t="s">
        <v>8</v>
      </c>
      <c r="I20" s="6"/>
      <c r="J20" s="10"/>
      <c r="K20" s="10"/>
      <c r="L20" s="52"/>
      <c r="M20" s="21"/>
      <c r="N20" s="52" t="s">
        <v>8</v>
      </c>
      <c r="O20" s="92"/>
      <c r="P20" s="66"/>
      <c r="Q20" s="66"/>
    </row>
    <row r="21" spans="1:17" ht="14.25" x14ac:dyDescent="0.2">
      <c r="B21" s="14" t="str">
        <f>+'[1]FORM. GASTO 2010 SIGEF'!F17</f>
        <v>VENTA DE SERVICIOS</v>
      </c>
      <c r="C21" s="30">
        <f>+'[3]1ER TRIMESTRE INGRESO'!$F$36</f>
        <v>249475041</v>
      </c>
      <c r="H21" t="s">
        <v>9</v>
      </c>
      <c r="I21" s="15"/>
      <c r="J21" s="10"/>
      <c r="K21" s="10"/>
      <c r="L21" s="52"/>
      <c r="M21" s="21"/>
      <c r="N21" s="52" t="s">
        <v>9</v>
      </c>
      <c r="O21" s="30"/>
      <c r="P21" s="66"/>
      <c r="Q21" s="66"/>
    </row>
    <row r="22" spans="1:17" ht="14.25" x14ac:dyDescent="0.2">
      <c r="B22" s="14" t="s">
        <v>10</v>
      </c>
      <c r="C22" s="31">
        <f>+'[3]1ER TRIMESTRE INGRESO'!$F$46+'[3]1ER TRIMESTRE INGRESO'!$F$51</f>
        <v>64000365</v>
      </c>
      <c r="H22" t="s">
        <v>10</v>
      </c>
      <c r="I22" s="16"/>
      <c r="J22" s="10"/>
      <c r="K22" s="10"/>
      <c r="L22" s="52"/>
      <c r="M22" s="21"/>
      <c r="N22" s="52" t="s">
        <v>10</v>
      </c>
      <c r="O22" s="31"/>
      <c r="P22" s="66"/>
      <c r="Q22" s="66"/>
    </row>
    <row r="23" spans="1:17" s="7" customFormat="1" x14ac:dyDescent="0.25">
      <c r="A23" s="8"/>
      <c r="B23" s="7" t="s">
        <v>11</v>
      </c>
      <c r="C23" s="38"/>
      <c r="D23" s="11">
        <f>SUM(C21:C22)</f>
        <v>313475406</v>
      </c>
      <c r="E23" s="10"/>
      <c r="G23" s="8"/>
      <c r="H23" s="7" t="s">
        <v>11</v>
      </c>
      <c r="I23" s="9"/>
      <c r="J23" s="11">
        <f>SUM(I21:I22)</f>
        <v>0</v>
      </c>
      <c r="K23" s="10"/>
      <c r="L23" s="53"/>
      <c r="M23" s="62"/>
      <c r="N23" s="53" t="s">
        <v>11</v>
      </c>
      <c r="O23" s="38"/>
      <c r="P23" s="65">
        <f>SUM(O21:O22)</f>
        <v>0</v>
      </c>
      <c r="Q23" s="66"/>
    </row>
    <row r="24" spans="1:17" ht="14.25" x14ac:dyDescent="0.2">
      <c r="C24" s="30"/>
      <c r="I24" s="4"/>
      <c r="J24" s="10"/>
      <c r="K24" s="10"/>
      <c r="L24" s="52"/>
      <c r="M24" s="21"/>
      <c r="N24" s="52"/>
      <c r="O24" s="30"/>
      <c r="P24" s="66"/>
      <c r="Q24" s="66"/>
    </row>
    <row r="25" spans="1:17" ht="14.25" x14ac:dyDescent="0.2">
      <c r="B25" t="s">
        <v>12</v>
      </c>
      <c r="C25" s="30"/>
      <c r="H25" t="s">
        <v>12</v>
      </c>
      <c r="I25" s="4"/>
      <c r="J25" s="10"/>
      <c r="K25" s="10"/>
      <c r="L25" s="52"/>
      <c r="M25" s="21"/>
      <c r="N25" s="52" t="s">
        <v>12</v>
      </c>
      <c r="O25" s="30"/>
      <c r="P25" s="66"/>
      <c r="Q25" s="66"/>
    </row>
    <row r="26" spans="1:17" ht="14.25" x14ac:dyDescent="0.2">
      <c r="B26" s="14" t="s">
        <v>13</v>
      </c>
      <c r="C26" s="30">
        <f>+'[3]1ER TRIMESTRE INGRESO'!$F$28</f>
        <v>285010006</v>
      </c>
      <c r="H26" t="s">
        <v>13</v>
      </c>
      <c r="I26" s="4"/>
      <c r="J26" s="10"/>
      <c r="K26" s="10"/>
      <c r="L26" s="52"/>
      <c r="M26" s="21"/>
      <c r="N26" s="52" t="s">
        <v>13</v>
      </c>
      <c r="O26" s="30"/>
      <c r="P26" s="66"/>
      <c r="Q26" s="66"/>
    </row>
    <row r="27" spans="1:17" ht="14.25" x14ac:dyDescent="0.2">
      <c r="B27" s="14" t="s">
        <v>14</v>
      </c>
      <c r="C27" s="31">
        <f>+'[3]1ER TRIMESTRE INGRESO'!$F$57</f>
        <v>377322599</v>
      </c>
      <c r="H27" t="s">
        <v>14</v>
      </c>
      <c r="I27" s="16"/>
      <c r="J27" s="10"/>
      <c r="K27" s="10"/>
      <c r="L27" s="52"/>
      <c r="M27" s="21"/>
      <c r="N27" s="52" t="s">
        <v>14</v>
      </c>
      <c r="O27" s="31"/>
      <c r="P27" s="66"/>
      <c r="Q27" s="66"/>
    </row>
    <row r="28" spans="1:17" s="7" customFormat="1" ht="15.75" x14ac:dyDescent="0.25">
      <c r="A28" s="8"/>
      <c r="B28" s="7" t="s">
        <v>15</v>
      </c>
      <c r="C28" s="9"/>
      <c r="D28" s="11">
        <f>SUM(C26:C27)</f>
        <v>662332605</v>
      </c>
      <c r="E28" s="10"/>
      <c r="G28" s="8"/>
      <c r="H28" s="7" t="s">
        <v>15</v>
      </c>
      <c r="I28" s="17"/>
      <c r="J28" s="11">
        <f>SUM(I26:I27)</f>
        <v>0</v>
      </c>
      <c r="K28" s="10"/>
      <c r="L28" s="53"/>
      <c r="M28" s="62"/>
      <c r="N28" s="53" t="s">
        <v>15</v>
      </c>
      <c r="O28" s="93"/>
      <c r="P28" s="65">
        <f>SUM(O26:O27)</f>
        <v>0</v>
      </c>
      <c r="Q28" s="66">
        <f>+P28+P23-676373540</f>
        <v>-676373540</v>
      </c>
    </row>
    <row r="29" spans="1:17" s="7" customFormat="1" ht="15.75" x14ac:dyDescent="0.25">
      <c r="A29" s="8"/>
      <c r="C29" s="9"/>
      <c r="D29" s="11"/>
      <c r="E29" s="10"/>
      <c r="G29" s="8"/>
      <c r="I29" s="17"/>
      <c r="J29" s="11"/>
      <c r="K29" s="10"/>
      <c r="L29" s="53"/>
      <c r="M29" s="62"/>
      <c r="N29" s="53"/>
      <c r="O29" s="93"/>
      <c r="P29" s="65"/>
      <c r="Q29" s="66"/>
    </row>
    <row r="30" spans="1:17" s="7" customFormat="1" ht="15.75" x14ac:dyDescent="0.25">
      <c r="A30" s="8"/>
      <c r="C30" s="9"/>
      <c r="D30" s="11"/>
      <c r="E30" s="10"/>
      <c r="G30" s="8"/>
      <c r="I30" s="17"/>
      <c r="J30" s="11"/>
      <c r="K30" s="10"/>
      <c r="L30" s="53"/>
      <c r="M30" s="62"/>
      <c r="N30" s="53"/>
      <c r="O30" s="93"/>
      <c r="P30" s="65"/>
      <c r="Q30" s="66"/>
    </row>
    <row r="31" spans="1:17" s="7" customFormat="1" ht="15.75" x14ac:dyDescent="0.25">
      <c r="A31" s="8"/>
      <c r="C31" s="9"/>
      <c r="D31" s="11"/>
      <c r="E31" s="10"/>
      <c r="G31" s="8"/>
      <c r="I31" s="17"/>
      <c r="J31" s="11"/>
      <c r="K31" s="10"/>
      <c r="L31" s="53"/>
      <c r="M31" s="62"/>
      <c r="N31" s="53"/>
      <c r="O31" s="93"/>
      <c r="P31" s="65"/>
      <c r="Q31" s="66"/>
    </row>
    <row r="32" spans="1:17" x14ac:dyDescent="0.2">
      <c r="I32" s="6"/>
      <c r="J32" s="10"/>
      <c r="K32" s="10"/>
      <c r="L32" s="94"/>
      <c r="M32" s="21"/>
      <c r="N32" s="52"/>
      <c r="O32" s="92"/>
      <c r="P32" s="66"/>
      <c r="Q32" s="66"/>
    </row>
    <row r="33" spans="1:17" s="7" customFormat="1" ht="15.75" x14ac:dyDescent="0.25">
      <c r="A33" s="8"/>
      <c r="B33" s="7" t="s">
        <v>16</v>
      </c>
      <c r="C33" s="9"/>
      <c r="D33" s="10"/>
      <c r="E33" s="11">
        <f>+D28+D23+E18</f>
        <v>978147557</v>
      </c>
      <c r="G33" s="8"/>
      <c r="H33" s="7" t="s">
        <v>16</v>
      </c>
      <c r="I33" s="17"/>
      <c r="J33" s="10"/>
      <c r="K33" s="11">
        <f>+J28+J23+K18</f>
        <v>30246042</v>
      </c>
      <c r="L33" s="53"/>
      <c r="M33" s="62"/>
      <c r="N33" s="53" t="s">
        <v>16</v>
      </c>
      <c r="O33" s="93"/>
      <c r="P33" s="66"/>
      <c r="Q33" s="65">
        <f>+P28+P23+Q18</f>
        <v>2339546</v>
      </c>
    </row>
    <row r="34" spans="1:17" x14ac:dyDescent="0.2">
      <c r="J34" s="7"/>
      <c r="K34" s="7"/>
      <c r="L34" s="89"/>
      <c r="M34" s="21"/>
      <c r="N34" s="52"/>
      <c r="O34" s="92"/>
      <c r="P34" s="53"/>
      <c r="Q34" s="53"/>
    </row>
    <row r="35" spans="1:17" ht="15.75" x14ac:dyDescent="0.25">
      <c r="B35" s="17" t="s">
        <v>17</v>
      </c>
      <c r="H35" s="9" t="s">
        <v>17</v>
      </c>
      <c r="J35" s="7"/>
      <c r="K35" s="7"/>
      <c r="L35" s="52"/>
      <c r="M35" s="21"/>
      <c r="N35" s="64" t="s">
        <v>17</v>
      </c>
      <c r="O35" s="92"/>
      <c r="P35" s="53"/>
      <c r="Q35" s="53"/>
    </row>
    <row r="36" spans="1:17" ht="15.75" x14ac:dyDescent="0.25">
      <c r="B36" s="17" t="s">
        <v>18</v>
      </c>
      <c r="H36" s="17" t="s">
        <v>18</v>
      </c>
      <c r="J36" s="7"/>
      <c r="K36" s="18"/>
      <c r="L36" s="89"/>
      <c r="M36" s="21"/>
      <c r="N36" s="78" t="s">
        <v>18</v>
      </c>
      <c r="O36" s="92"/>
      <c r="P36" s="53"/>
      <c r="Q36" s="95"/>
    </row>
    <row r="37" spans="1:17" x14ac:dyDescent="0.2">
      <c r="A37" s="1">
        <v>1111</v>
      </c>
      <c r="B37" s="19" t="str">
        <f>+'[1]FORM. GASTO 2010 SIGEF'!F23</f>
        <v>Sueldos Fijos</v>
      </c>
      <c r="C37" s="4">
        <v>201062926</v>
      </c>
      <c r="G37" s="1">
        <v>1111</v>
      </c>
      <c r="H37" s="19" t="str">
        <f>+B37</f>
        <v>Sueldos Fijos</v>
      </c>
      <c r="I37" s="30"/>
      <c r="J37" s="10"/>
      <c r="K37" s="10"/>
      <c r="L37" s="85"/>
      <c r="M37" s="21">
        <v>1111</v>
      </c>
      <c r="N37" s="69" t="str">
        <f>+H37</f>
        <v>Sueldos Fijos</v>
      </c>
      <c r="O37" s="30"/>
      <c r="P37" s="66"/>
      <c r="Q37" s="66"/>
    </row>
    <row r="38" spans="1:17" x14ac:dyDescent="0.2">
      <c r="A38" s="21">
        <v>1115</v>
      </c>
      <c r="B38" s="22" t="s">
        <v>19</v>
      </c>
      <c r="C38" s="4">
        <v>45903</v>
      </c>
      <c r="G38" s="21">
        <v>1115</v>
      </c>
      <c r="H38" s="22" t="s">
        <v>19</v>
      </c>
      <c r="I38" s="30"/>
      <c r="J38" s="10"/>
      <c r="K38" s="10"/>
      <c r="L38" s="52"/>
      <c r="M38" s="21">
        <v>1115</v>
      </c>
      <c r="N38" s="22" t="s">
        <v>19</v>
      </c>
      <c r="O38" s="30"/>
      <c r="P38" s="66"/>
      <c r="Q38" s="66"/>
    </row>
    <row r="39" spans="1:17" ht="18.75" customHeight="1" x14ac:dyDescent="0.2">
      <c r="A39" s="21">
        <v>1121</v>
      </c>
      <c r="B39" s="23" t="s">
        <v>20</v>
      </c>
      <c r="C39" s="4">
        <v>1634500</v>
      </c>
      <c r="G39" s="21">
        <v>1121</v>
      </c>
      <c r="H39" s="23" t="s">
        <v>20</v>
      </c>
      <c r="I39" s="30"/>
      <c r="J39" s="10"/>
      <c r="K39" s="10"/>
      <c r="L39" s="94"/>
      <c r="M39" s="21">
        <v>1121</v>
      </c>
      <c r="N39" s="23" t="s">
        <v>20</v>
      </c>
      <c r="O39" s="30"/>
      <c r="P39" s="66"/>
      <c r="Q39" s="66"/>
    </row>
    <row r="40" spans="1:17" ht="16.5" customHeight="1" x14ac:dyDescent="0.2">
      <c r="A40" s="1">
        <v>1122</v>
      </c>
      <c r="B40" s="23" t="s">
        <v>21</v>
      </c>
      <c r="C40" s="4">
        <v>2979000</v>
      </c>
      <c r="G40" s="1">
        <v>1122</v>
      </c>
      <c r="H40" s="23" t="s">
        <v>21</v>
      </c>
      <c r="I40" s="30"/>
      <c r="J40" s="10"/>
      <c r="K40" s="10"/>
      <c r="L40" s="52"/>
      <c r="M40" s="21">
        <v>1122</v>
      </c>
      <c r="N40" s="23" t="s">
        <v>21</v>
      </c>
      <c r="O40" s="30"/>
      <c r="P40" s="66"/>
      <c r="Q40" s="66"/>
    </row>
    <row r="41" spans="1:17" s="26" customFormat="1" ht="30" hidden="1" customHeight="1" x14ac:dyDescent="0.2">
      <c r="A41" s="24"/>
      <c r="B41" s="23" t="s">
        <v>22</v>
      </c>
      <c r="C41" s="4"/>
      <c r="D41" s="25"/>
      <c r="E41" s="25"/>
      <c r="G41" s="24"/>
      <c r="H41" s="23" t="s">
        <v>22</v>
      </c>
      <c r="I41" s="86"/>
      <c r="J41" s="28"/>
      <c r="K41" s="28"/>
      <c r="L41" s="96"/>
      <c r="M41" s="97"/>
      <c r="N41" s="23" t="s">
        <v>22</v>
      </c>
      <c r="O41" s="86"/>
      <c r="P41" s="90"/>
      <c r="Q41" s="90"/>
    </row>
    <row r="42" spans="1:17" s="26" customFormat="1" ht="75" hidden="1" customHeight="1" x14ac:dyDescent="0.2">
      <c r="A42" s="24"/>
      <c r="B42" s="23" t="s">
        <v>23</v>
      </c>
      <c r="C42" s="4"/>
      <c r="D42" s="25"/>
      <c r="E42" s="25"/>
      <c r="G42" s="24"/>
      <c r="H42" s="23" t="s">
        <v>23</v>
      </c>
      <c r="I42" s="86"/>
      <c r="J42" s="28"/>
      <c r="K42" s="28"/>
      <c r="L42" s="96"/>
      <c r="M42" s="97"/>
      <c r="N42" s="23" t="s">
        <v>23</v>
      </c>
      <c r="O42" s="86"/>
      <c r="P42" s="90"/>
      <c r="Q42" s="90"/>
    </row>
    <row r="43" spans="1:17" s="26" customFormat="1" ht="105" hidden="1" customHeight="1" x14ac:dyDescent="0.2">
      <c r="A43" s="24"/>
      <c r="B43" s="23" t="s">
        <v>24</v>
      </c>
      <c r="C43" s="4"/>
      <c r="D43" s="25"/>
      <c r="E43" s="25"/>
      <c r="G43" s="24"/>
      <c r="H43" s="23" t="s">
        <v>24</v>
      </c>
      <c r="I43" s="86"/>
      <c r="J43" s="28"/>
      <c r="K43" s="28"/>
      <c r="L43" s="96"/>
      <c r="M43" s="97"/>
      <c r="N43" s="23" t="s">
        <v>24</v>
      </c>
      <c r="O43" s="86"/>
      <c r="P43" s="90"/>
      <c r="Q43" s="90"/>
    </row>
    <row r="44" spans="1:17" x14ac:dyDescent="0.2">
      <c r="A44" s="1">
        <v>1126</v>
      </c>
      <c r="B44" s="23" t="s">
        <v>25</v>
      </c>
      <c r="C44" s="4">
        <v>216730</v>
      </c>
      <c r="G44" s="1">
        <v>1126</v>
      </c>
      <c r="H44" s="23" t="s">
        <v>25</v>
      </c>
      <c r="I44" s="82"/>
      <c r="J44" s="10"/>
      <c r="K44" s="10"/>
      <c r="L44" s="52"/>
      <c r="M44" s="21">
        <v>1126</v>
      </c>
      <c r="N44" s="23" t="s">
        <v>25</v>
      </c>
      <c r="O44" s="84"/>
      <c r="P44" s="66"/>
      <c r="Q44" s="66"/>
    </row>
    <row r="45" spans="1:17" ht="0.75" customHeight="1" x14ac:dyDescent="0.2">
      <c r="A45" s="1">
        <v>1127</v>
      </c>
      <c r="B45" s="29" t="s">
        <v>26</v>
      </c>
      <c r="G45" s="1">
        <v>1127</v>
      </c>
      <c r="H45" s="29" t="s">
        <v>26</v>
      </c>
      <c r="I45" s="30"/>
      <c r="J45" s="10"/>
      <c r="K45" s="10"/>
      <c r="L45" s="52"/>
      <c r="M45" s="21">
        <v>1127</v>
      </c>
      <c r="N45" s="29" t="s">
        <v>26</v>
      </c>
      <c r="O45" s="30"/>
      <c r="P45" s="66"/>
      <c r="Q45" s="66"/>
    </row>
    <row r="46" spans="1:17" ht="90" hidden="1" customHeight="1" x14ac:dyDescent="0.2">
      <c r="B46" s="29" t="s">
        <v>27</v>
      </c>
      <c r="H46" s="29" t="s">
        <v>27</v>
      </c>
      <c r="I46" s="30"/>
      <c r="J46" s="10"/>
      <c r="K46" s="10"/>
      <c r="L46" s="52"/>
      <c r="M46" s="21"/>
      <c r="N46" s="29" t="s">
        <v>27</v>
      </c>
      <c r="O46" s="30"/>
      <c r="P46" s="66"/>
      <c r="Q46" s="66"/>
    </row>
    <row r="47" spans="1:17" ht="20.25" customHeight="1" x14ac:dyDescent="0.2">
      <c r="B47" s="29" t="s">
        <v>28</v>
      </c>
      <c r="H47" s="29" t="s">
        <v>28</v>
      </c>
      <c r="I47" s="30"/>
      <c r="J47" s="10"/>
      <c r="K47" s="10"/>
      <c r="L47" s="52"/>
      <c r="M47" s="21">
        <v>114</v>
      </c>
      <c r="N47" s="29" t="s">
        <v>28</v>
      </c>
      <c r="O47" s="30"/>
      <c r="P47" s="66"/>
      <c r="Q47" s="66"/>
    </row>
    <row r="48" spans="1:17" ht="11.25" hidden="1" customHeight="1" x14ac:dyDescent="0.2">
      <c r="B48" s="29" t="s">
        <v>29</v>
      </c>
      <c r="H48" s="29" t="s">
        <v>29</v>
      </c>
      <c r="I48" s="30"/>
      <c r="J48" s="10"/>
      <c r="K48" s="10"/>
      <c r="L48" s="52"/>
      <c r="M48" s="21"/>
      <c r="N48" s="29" t="s">
        <v>29</v>
      </c>
      <c r="O48" s="30"/>
      <c r="P48" s="66"/>
      <c r="Q48" s="66"/>
    </row>
    <row r="49" spans="1:17" ht="13.5" customHeight="1" x14ac:dyDescent="0.2">
      <c r="A49" s="1">
        <v>1151</v>
      </c>
      <c r="B49" s="23" t="s">
        <v>29</v>
      </c>
      <c r="C49" s="4">
        <v>731238</v>
      </c>
      <c r="G49" s="1">
        <v>1151</v>
      </c>
      <c r="H49" s="23" t="s">
        <v>29</v>
      </c>
      <c r="I49" s="30"/>
      <c r="J49" s="10"/>
      <c r="K49" s="10"/>
      <c r="L49" s="52"/>
      <c r="M49" s="21">
        <v>1151</v>
      </c>
      <c r="N49" s="23" t="s">
        <v>29</v>
      </c>
      <c r="O49" s="30"/>
      <c r="P49" s="66"/>
      <c r="Q49" s="66"/>
    </row>
    <row r="50" spans="1:17" ht="90" hidden="1" customHeight="1" x14ac:dyDescent="0.2">
      <c r="B50" s="29" t="s">
        <v>30</v>
      </c>
      <c r="H50" s="29" t="s">
        <v>30</v>
      </c>
      <c r="I50" s="30"/>
      <c r="J50" s="10"/>
      <c r="K50" s="10"/>
      <c r="L50" s="52"/>
      <c r="M50" s="21"/>
      <c r="N50" s="29" t="s">
        <v>30</v>
      </c>
      <c r="O50" s="30"/>
      <c r="P50" s="66"/>
      <c r="Q50" s="66"/>
    </row>
    <row r="51" spans="1:17" ht="12.75" customHeight="1" x14ac:dyDescent="0.2">
      <c r="A51" s="1">
        <v>1154</v>
      </c>
      <c r="B51" s="29" t="s">
        <v>31</v>
      </c>
      <c r="C51" s="4">
        <v>86644</v>
      </c>
      <c r="G51" s="1">
        <v>1154</v>
      </c>
      <c r="H51" s="29" t="s">
        <v>31</v>
      </c>
      <c r="I51" s="30"/>
      <c r="J51" s="10"/>
      <c r="K51" s="10"/>
      <c r="L51" s="52"/>
      <c r="M51" s="21">
        <v>1154</v>
      </c>
      <c r="N51" s="29" t="s">
        <v>31</v>
      </c>
      <c r="O51" s="30"/>
      <c r="P51" s="66"/>
      <c r="Q51" s="66"/>
    </row>
    <row r="52" spans="1:17" ht="15" hidden="1" customHeight="1" x14ac:dyDescent="0.2">
      <c r="A52" s="1">
        <v>1154</v>
      </c>
      <c r="B52" s="23" t="s">
        <v>32</v>
      </c>
      <c r="G52" s="1">
        <v>1154</v>
      </c>
      <c r="H52" s="23" t="s">
        <v>32</v>
      </c>
      <c r="I52" s="30"/>
      <c r="J52" s="10"/>
      <c r="K52" s="10"/>
      <c r="L52" s="52"/>
      <c r="M52" s="21">
        <v>1154</v>
      </c>
      <c r="N52" s="23" t="s">
        <v>32</v>
      </c>
      <c r="O52" s="30"/>
      <c r="P52" s="66"/>
      <c r="Q52" s="66"/>
    </row>
    <row r="53" spans="1:17" x14ac:dyDescent="0.2">
      <c r="A53" s="1">
        <v>1221</v>
      </c>
      <c r="B53" s="23" t="s">
        <v>33</v>
      </c>
      <c r="C53" s="4">
        <v>109815</v>
      </c>
      <c r="G53" s="1">
        <v>1221</v>
      </c>
      <c r="H53" s="23" t="s">
        <v>33</v>
      </c>
      <c r="I53" s="30"/>
      <c r="J53" s="10"/>
      <c r="K53" s="10"/>
      <c r="L53" s="52"/>
      <c r="M53" s="21">
        <v>1221</v>
      </c>
      <c r="N53" s="23" t="s">
        <v>33</v>
      </c>
      <c r="O53" s="30"/>
      <c r="P53" s="66"/>
      <c r="Q53" s="66"/>
    </row>
    <row r="54" spans="1:17" ht="17.25" customHeight="1" x14ac:dyDescent="0.2">
      <c r="A54" s="1">
        <v>1122</v>
      </c>
      <c r="B54" s="23" t="s">
        <v>34</v>
      </c>
      <c r="C54" s="4">
        <v>1866930</v>
      </c>
      <c r="G54" s="1">
        <v>1122</v>
      </c>
      <c r="H54" s="23" t="s">
        <v>34</v>
      </c>
      <c r="I54" s="30"/>
      <c r="J54" s="10"/>
      <c r="K54" s="10"/>
      <c r="L54" s="52"/>
      <c r="M54" s="21">
        <v>1122</v>
      </c>
      <c r="N54" s="23" t="s">
        <v>34</v>
      </c>
      <c r="O54" s="30"/>
      <c r="P54" s="66"/>
      <c r="Q54" s="66"/>
    </row>
    <row r="55" spans="1:17" ht="20.25" customHeight="1" x14ac:dyDescent="0.2">
      <c r="A55" s="1">
        <v>1124</v>
      </c>
      <c r="B55" s="23" t="s">
        <v>35</v>
      </c>
      <c r="G55" s="1">
        <v>1124</v>
      </c>
      <c r="H55" s="23" t="s">
        <v>35</v>
      </c>
      <c r="I55" s="30"/>
      <c r="J55" s="10"/>
      <c r="K55" s="10"/>
      <c r="L55" s="52"/>
      <c r="M55" s="21">
        <v>1124</v>
      </c>
      <c r="N55" s="23" t="s">
        <v>35</v>
      </c>
      <c r="O55" s="30"/>
      <c r="P55" s="66"/>
      <c r="Q55" s="66"/>
    </row>
    <row r="56" spans="1:17" ht="24" customHeight="1" x14ac:dyDescent="0.2">
      <c r="A56" s="1">
        <v>1125</v>
      </c>
      <c r="B56" s="23" t="s">
        <v>36</v>
      </c>
      <c r="C56" s="4">
        <v>8119269</v>
      </c>
      <c r="G56" s="1">
        <v>1125</v>
      </c>
      <c r="H56" s="23" t="s">
        <v>36</v>
      </c>
      <c r="I56" s="30"/>
      <c r="J56" s="10"/>
      <c r="K56" s="10"/>
      <c r="L56" s="52"/>
      <c r="M56" s="21">
        <v>1125</v>
      </c>
      <c r="N56" s="23" t="s">
        <v>36</v>
      </c>
      <c r="O56" s="30"/>
      <c r="P56" s="66"/>
      <c r="Q56" s="66"/>
    </row>
    <row r="57" spans="1:17" ht="13.5" hidden="1" customHeight="1" x14ac:dyDescent="0.2">
      <c r="A57" s="1">
        <v>1126</v>
      </c>
      <c r="B57" s="23" t="s">
        <v>37</v>
      </c>
      <c r="G57" s="1">
        <v>1126</v>
      </c>
      <c r="H57" s="23" t="s">
        <v>37</v>
      </c>
      <c r="I57" s="30"/>
      <c r="J57" s="10"/>
      <c r="K57" s="10"/>
      <c r="L57" s="52"/>
      <c r="M57" s="21">
        <v>1126</v>
      </c>
      <c r="N57" s="23" t="s">
        <v>37</v>
      </c>
      <c r="O57" s="30"/>
      <c r="P57" s="66"/>
      <c r="Q57" s="66"/>
    </row>
    <row r="58" spans="1:17" ht="45" hidden="1" customHeight="1" x14ac:dyDescent="0.2">
      <c r="A58" s="1">
        <v>1127</v>
      </c>
      <c r="B58" s="23" t="s">
        <v>38</v>
      </c>
      <c r="G58" s="1">
        <v>1127</v>
      </c>
      <c r="H58" s="23" t="s">
        <v>38</v>
      </c>
      <c r="I58" s="30"/>
      <c r="J58" s="10"/>
      <c r="K58" s="10"/>
      <c r="L58" s="52"/>
      <c r="M58" s="21">
        <v>1127</v>
      </c>
      <c r="N58" s="23" t="s">
        <v>38</v>
      </c>
      <c r="O58" s="30"/>
      <c r="P58" s="66"/>
      <c r="Q58" s="66"/>
    </row>
    <row r="59" spans="1:17" x14ac:dyDescent="0.2">
      <c r="A59" s="1">
        <v>1128</v>
      </c>
      <c r="B59" s="23" t="s">
        <v>39</v>
      </c>
      <c r="C59" s="4">
        <v>172853</v>
      </c>
      <c r="G59" s="1">
        <v>1128</v>
      </c>
      <c r="H59" s="23" t="s">
        <v>39</v>
      </c>
      <c r="I59" s="30"/>
      <c r="J59" s="10"/>
      <c r="K59" s="10"/>
      <c r="L59" s="52"/>
      <c r="M59" s="21">
        <v>1128</v>
      </c>
      <c r="N59" s="23" t="s">
        <v>39</v>
      </c>
      <c r="O59" s="30"/>
      <c r="P59" s="66"/>
      <c r="Q59" s="66"/>
    </row>
    <row r="60" spans="1:17" ht="30" hidden="1" customHeight="1" x14ac:dyDescent="0.2">
      <c r="A60" s="1">
        <v>123</v>
      </c>
      <c r="B60" s="29" t="s">
        <v>40</v>
      </c>
      <c r="G60" s="1">
        <v>123</v>
      </c>
      <c r="H60" s="29" t="s">
        <v>40</v>
      </c>
      <c r="I60" s="30"/>
      <c r="J60" s="10"/>
      <c r="K60" s="10"/>
      <c r="L60" s="52"/>
      <c r="M60" s="21">
        <v>123</v>
      </c>
      <c r="N60" s="29" t="s">
        <v>40</v>
      </c>
      <c r="O60" s="30"/>
      <c r="P60" s="66"/>
      <c r="Q60" s="66"/>
    </row>
    <row r="61" spans="1:17" x14ac:dyDescent="0.2">
      <c r="A61" s="1">
        <v>1311</v>
      </c>
      <c r="B61" s="29" t="s">
        <v>41</v>
      </c>
      <c r="G61" s="1">
        <v>1311</v>
      </c>
      <c r="H61" s="29" t="s">
        <v>42</v>
      </c>
      <c r="I61" s="30"/>
      <c r="J61" s="10"/>
      <c r="K61" s="10"/>
      <c r="L61" s="52"/>
      <c r="M61" s="21">
        <v>1311</v>
      </c>
      <c r="N61" s="29" t="s">
        <v>42</v>
      </c>
      <c r="O61" s="30"/>
      <c r="P61" s="66"/>
      <c r="Q61" s="66"/>
    </row>
    <row r="62" spans="1:17" ht="75" hidden="1" customHeight="1" x14ac:dyDescent="0.2">
      <c r="A62" s="1">
        <v>1322</v>
      </c>
      <c r="B62" s="29" t="s">
        <v>43</v>
      </c>
      <c r="G62" s="1">
        <v>1322</v>
      </c>
      <c r="H62" s="29" t="s">
        <v>43</v>
      </c>
      <c r="I62" s="30"/>
      <c r="J62" s="10"/>
      <c r="K62" s="10"/>
      <c r="L62" s="52"/>
      <c r="M62" s="21">
        <v>1322</v>
      </c>
      <c r="N62" s="29" t="s">
        <v>43</v>
      </c>
      <c r="O62" s="30"/>
      <c r="P62" s="66"/>
      <c r="Q62" s="66"/>
    </row>
    <row r="63" spans="1:17" ht="30" hidden="1" customHeight="1" x14ac:dyDescent="0.2">
      <c r="A63" s="1">
        <v>141</v>
      </c>
      <c r="B63" s="29" t="s">
        <v>44</v>
      </c>
      <c r="G63" s="1">
        <v>141</v>
      </c>
      <c r="H63" s="29" t="s">
        <v>44</v>
      </c>
      <c r="I63" s="30"/>
      <c r="J63" s="10"/>
      <c r="K63" s="10"/>
      <c r="L63" s="52"/>
      <c r="M63" s="21">
        <v>141</v>
      </c>
      <c r="N63" s="29" t="s">
        <v>44</v>
      </c>
      <c r="O63" s="30"/>
      <c r="P63" s="66"/>
      <c r="Q63" s="66"/>
    </row>
    <row r="64" spans="1:17" ht="75" hidden="1" customHeight="1" x14ac:dyDescent="0.2">
      <c r="A64" s="1">
        <v>142</v>
      </c>
      <c r="B64" s="29" t="s">
        <v>45</v>
      </c>
      <c r="G64" s="1">
        <v>142</v>
      </c>
      <c r="H64" s="29" t="s">
        <v>45</v>
      </c>
      <c r="I64" s="30"/>
      <c r="J64" s="10"/>
      <c r="K64" s="10"/>
      <c r="L64" s="52"/>
      <c r="M64" s="21">
        <v>142</v>
      </c>
      <c r="N64" s="29" t="s">
        <v>45</v>
      </c>
      <c r="O64" s="30"/>
      <c r="P64" s="66"/>
      <c r="Q64" s="66"/>
    </row>
    <row r="65" spans="1:17" ht="18" customHeight="1" x14ac:dyDescent="0.2">
      <c r="A65" s="1">
        <v>151</v>
      </c>
      <c r="B65" s="29" t="s">
        <v>46</v>
      </c>
      <c r="C65" s="4">
        <v>14949852</v>
      </c>
      <c r="G65" s="1">
        <v>151</v>
      </c>
      <c r="H65" s="29" t="s">
        <v>46</v>
      </c>
      <c r="I65" s="30"/>
      <c r="J65" s="10"/>
      <c r="K65" s="10"/>
      <c r="L65" s="52"/>
      <c r="M65" s="21">
        <v>151</v>
      </c>
      <c r="N65" s="29" t="s">
        <v>46</v>
      </c>
      <c r="O65" s="30"/>
      <c r="P65" s="66"/>
      <c r="Q65" s="66"/>
    </row>
    <row r="66" spans="1:17" ht="18" customHeight="1" x14ac:dyDescent="0.2">
      <c r="A66" s="1">
        <v>152</v>
      </c>
      <c r="B66" s="29" t="s">
        <v>47</v>
      </c>
      <c r="C66" s="4">
        <v>14308293</v>
      </c>
      <c r="G66" s="1">
        <v>152</v>
      </c>
      <c r="H66" s="29" t="s">
        <v>47</v>
      </c>
      <c r="I66" s="30"/>
      <c r="J66" s="10"/>
      <c r="K66" s="10"/>
      <c r="L66" s="52"/>
      <c r="M66" s="21">
        <v>152</v>
      </c>
      <c r="N66" s="29" t="s">
        <v>47</v>
      </c>
      <c r="O66" s="30"/>
      <c r="P66" s="66"/>
      <c r="Q66" s="66"/>
    </row>
    <row r="67" spans="1:17" ht="18" customHeight="1" x14ac:dyDescent="0.2">
      <c r="A67" s="1">
        <v>153</v>
      </c>
      <c r="B67" s="29" t="s">
        <v>48</v>
      </c>
      <c r="C67" s="4">
        <v>2276927</v>
      </c>
      <c r="G67" s="1">
        <v>153</v>
      </c>
      <c r="H67" s="29" t="s">
        <v>48</v>
      </c>
      <c r="I67" s="31"/>
      <c r="J67" s="10"/>
      <c r="K67" s="10"/>
      <c r="L67" s="52"/>
      <c r="M67" s="21">
        <v>153</v>
      </c>
      <c r="N67" s="29" t="s">
        <v>48</v>
      </c>
      <c r="O67" s="31"/>
      <c r="P67" s="66"/>
      <c r="Q67" s="66"/>
    </row>
    <row r="68" spans="1:17" ht="18" customHeight="1" x14ac:dyDescent="0.2">
      <c r="A68" s="1">
        <v>154</v>
      </c>
      <c r="B68" s="29" t="s">
        <v>49</v>
      </c>
      <c r="G68" s="1">
        <v>154</v>
      </c>
      <c r="H68" s="29" t="s">
        <v>49</v>
      </c>
      <c r="I68" s="31"/>
      <c r="J68" s="10"/>
      <c r="K68" s="10"/>
      <c r="L68" s="52"/>
      <c r="M68" s="21">
        <v>154</v>
      </c>
      <c r="N68" s="29" t="s">
        <v>49</v>
      </c>
      <c r="O68" s="30"/>
      <c r="P68" s="66"/>
      <c r="Q68" s="66"/>
    </row>
    <row r="69" spans="1:17" s="7" customFormat="1" ht="18" customHeight="1" x14ac:dyDescent="0.25">
      <c r="A69" s="8"/>
      <c r="B69" s="9" t="s">
        <v>50</v>
      </c>
      <c r="C69" s="32"/>
      <c r="D69" s="11">
        <f>SUM(C35:C68)</f>
        <v>248560880</v>
      </c>
      <c r="E69" s="10"/>
      <c r="F69" s="33"/>
      <c r="G69" s="8"/>
      <c r="H69" s="9" t="s">
        <v>50</v>
      </c>
      <c r="I69" s="34"/>
      <c r="J69" s="11">
        <f>SUM(I37:I67)</f>
        <v>0</v>
      </c>
      <c r="K69" s="10"/>
      <c r="L69" s="95"/>
      <c r="M69" s="62"/>
      <c r="N69" s="64" t="s">
        <v>50</v>
      </c>
      <c r="O69" s="38"/>
      <c r="P69" s="65">
        <f>SUM(O37:O67)</f>
        <v>0</v>
      </c>
      <c r="Q69" s="66"/>
    </row>
    <row r="70" spans="1:17" ht="14.25" x14ac:dyDescent="0.2">
      <c r="I70" s="20"/>
      <c r="J70" s="10"/>
      <c r="K70" s="10"/>
      <c r="L70" s="52"/>
      <c r="M70" s="21"/>
      <c r="N70" s="52"/>
      <c r="O70" s="30"/>
      <c r="P70" s="66"/>
      <c r="Q70" s="66"/>
    </row>
    <row r="71" spans="1:17" ht="15.75" x14ac:dyDescent="0.25">
      <c r="B71" s="17" t="s">
        <v>51</v>
      </c>
      <c r="H71" s="17" t="s">
        <v>51</v>
      </c>
      <c r="I71" s="20"/>
      <c r="J71" s="10"/>
      <c r="K71" s="10"/>
      <c r="L71" s="52"/>
      <c r="M71" s="21"/>
      <c r="N71" s="78" t="s">
        <v>51</v>
      </c>
      <c r="O71" s="30"/>
      <c r="P71" s="66"/>
      <c r="Q71" s="66"/>
    </row>
    <row r="72" spans="1:17" x14ac:dyDescent="0.2">
      <c r="B72" s="29"/>
      <c r="C72" s="15"/>
      <c r="H72" s="29"/>
      <c r="I72" s="20"/>
      <c r="J72" s="10"/>
      <c r="K72" s="10"/>
      <c r="L72" s="52"/>
      <c r="M72" s="21"/>
      <c r="N72" s="29"/>
      <c r="O72" s="30"/>
      <c r="P72" s="66"/>
      <c r="Q72" s="66"/>
    </row>
    <row r="73" spans="1:17" ht="15.75" hidden="1" customHeight="1" x14ac:dyDescent="0.2">
      <c r="A73" s="1">
        <v>212</v>
      </c>
      <c r="B73" s="29" t="s">
        <v>52</v>
      </c>
      <c r="C73" s="15"/>
      <c r="G73" s="1">
        <v>212</v>
      </c>
      <c r="H73" s="29" t="s">
        <v>52</v>
      </c>
      <c r="I73" s="20"/>
      <c r="J73" s="10"/>
      <c r="K73" s="10"/>
      <c r="L73" s="52"/>
      <c r="M73" s="21">
        <v>212</v>
      </c>
      <c r="N73" s="29" t="s">
        <v>52</v>
      </c>
      <c r="O73" s="30"/>
      <c r="P73" s="66"/>
      <c r="Q73" s="66"/>
    </row>
    <row r="74" spans="1:17" ht="15.75" customHeight="1" x14ac:dyDescent="0.2">
      <c r="A74" s="1">
        <v>213</v>
      </c>
      <c r="B74" s="29" t="s">
        <v>53</v>
      </c>
      <c r="C74" s="15">
        <v>3584208</v>
      </c>
      <c r="G74" s="1">
        <v>213</v>
      </c>
      <c r="H74" s="29" t="s">
        <v>53</v>
      </c>
      <c r="I74" s="20"/>
      <c r="J74" s="10"/>
      <c r="K74" s="10"/>
      <c r="L74" s="52"/>
      <c r="M74" s="21">
        <v>213</v>
      </c>
      <c r="N74" s="29" t="s">
        <v>53</v>
      </c>
      <c r="O74" s="30"/>
      <c r="P74" s="66"/>
      <c r="Q74" s="66"/>
    </row>
    <row r="75" spans="1:17" ht="15.75" hidden="1" customHeight="1" x14ac:dyDescent="0.2">
      <c r="A75" s="1">
        <v>214</v>
      </c>
      <c r="B75" s="29" t="s">
        <v>54</v>
      </c>
      <c r="C75" s="15"/>
      <c r="G75" s="1">
        <v>214</v>
      </c>
      <c r="H75" s="29" t="s">
        <v>54</v>
      </c>
      <c r="I75" s="20"/>
      <c r="J75" s="10"/>
      <c r="K75" s="10"/>
      <c r="L75" s="52"/>
      <c r="M75" s="21">
        <v>214</v>
      </c>
      <c r="N75" s="29" t="s">
        <v>54</v>
      </c>
      <c r="O75" s="30"/>
      <c r="P75" s="66"/>
      <c r="Q75" s="66"/>
    </row>
    <row r="76" spans="1:17" ht="15.75" hidden="1" customHeight="1" x14ac:dyDescent="0.2">
      <c r="A76" s="1">
        <v>215</v>
      </c>
      <c r="B76" s="29" t="s">
        <v>55</v>
      </c>
      <c r="C76" s="15"/>
      <c r="G76" s="1">
        <v>215</v>
      </c>
      <c r="H76" s="29" t="s">
        <v>55</v>
      </c>
      <c r="I76" s="20"/>
      <c r="J76" s="10"/>
      <c r="K76" s="10"/>
      <c r="L76" s="52"/>
      <c r="M76" s="21">
        <v>215</v>
      </c>
      <c r="N76" s="29" t="s">
        <v>55</v>
      </c>
      <c r="O76" s="30"/>
      <c r="P76" s="66"/>
      <c r="Q76" s="66"/>
    </row>
    <row r="77" spans="1:17" ht="15.75" hidden="1" customHeight="1" x14ac:dyDescent="0.2">
      <c r="A77" s="1">
        <v>216</v>
      </c>
      <c r="B77" s="29" t="s">
        <v>56</v>
      </c>
      <c r="C77" s="15"/>
      <c r="G77" s="1">
        <v>216</v>
      </c>
      <c r="H77" s="29" t="s">
        <v>56</v>
      </c>
      <c r="I77" s="20"/>
      <c r="J77" s="10"/>
      <c r="K77" s="10"/>
      <c r="L77" s="52"/>
      <c r="M77" s="21">
        <v>216</v>
      </c>
      <c r="N77" s="29" t="s">
        <v>56</v>
      </c>
      <c r="O77" s="30"/>
      <c r="P77" s="66"/>
      <c r="Q77" s="66"/>
    </row>
    <row r="78" spans="1:17" ht="15.75" hidden="1" customHeight="1" x14ac:dyDescent="0.2">
      <c r="A78" s="1">
        <v>2161</v>
      </c>
      <c r="B78" s="29" t="s">
        <v>56</v>
      </c>
      <c r="C78" s="15"/>
      <c r="G78" s="1">
        <v>2161</v>
      </c>
      <c r="H78" s="29" t="s">
        <v>56</v>
      </c>
      <c r="I78" s="20"/>
      <c r="J78" s="10"/>
      <c r="K78" s="10"/>
      <c r="L78" s="52"/>
      <c r="M78" s="21">
        <v>2161</v>
      </c>
      <c r="N78" s="29" t="s">
        <v>56</v>
      </c>
      <c r="O78" s="30"/>
      <c r="P78" s="66"/>
      <c r="Q78" s="66"/>
    </row>
    <row r="79" spans="1:17" ht="15.75" hidden="1" customHeight="1" x14ac:dyDescent="0.2">
      <c r="A79" s="1">
        <v>2162</v>
      </c>
      <c r="B79" s="29" t="s">
        <v>57</v>
      </c>
      <c r="C79" s="15"/>
      <c r="G79" s="1">
        <v>2162</v>
      </c>
      <c r="H79" s="29" t="s">
        <v>57</v>
      </c>
      <c r="I79" s="20"/>
      <c r="J79" s="10"/>
      <c r="K79" s="10"/>
      <c r="L79" s="52"/>
      <c r="M79" s="21">
        <v>2162</v>
      </c>
      <c r="N79" s="29" t="s">
        <v>57</v>
      </c>
      <c r="O79" s="30"/>
      <c r="P79" s="66"/>
      <c r="Q79" s="66"/>
    </row>
    <row r="80" spans="1:17" ht="15.75" hidden="1" customHeight="1" x14ac:dyDescent="0.2">
      <c r="A80" s="1">
        <v>218</v>
      </c>
      <c r="B80" s="29" t="s">
        <v>58</v>
      </c>
      <c r="C80" s="15"/>
      <c r="G80" s="1">
        <v>218</v>
      </c>
      <c r="H80" s="29" t="s">
        <v>58</v>
      </c>
      <c r="I80" s="20"/>
      <c r="J80" s="10"/>
      <c r="K80" s="10"/>
      <c r="L80" s="52"/>
      <c r="M80" s="21">
        <v>218</v>
      </c>
      <c r="N80" s="29" t="s">
        <v>58</v>
      </c>
      <c r="O80" s="30"/>
      <c r="P80" s="66"/>
      <c r="Q80" s="66"/>
    </row>
    <row r="81" spans="1:17" ht="15.75" customHeight="1" x14ac:dyDescent="0.2">
      <c r="A81" s="1">
        <v>221</v>
      </c>
      <c r="B81" s="29" t="s">
        <v>59</v>
      </c>
      <c r="C81" s="35">
        <v>1030909</v>
      </c>
      <c r="G81" s="1">
        <v>221</v>
      </c>
      <c r="H81" s="29" t="s">
        <v>59</v>
      </c>
      <c r="I81" s="20"/>
      <c r="J81" s="10"/>
      <c r="K81" s="10"/>
      <c r="L81" s="52"/>
      <c r="M81" s="21">
        <v>221</v>
      </c>
      <c r="N81" s="29" t="s">
        <v>59</v>
      </c>
      <c r="O81" s="30"/>
      <c r="P81" s="66"/>
      <c r="Q81" s="66"/>
    </row>
    <row r="82" spans="1:17" ht="15.75" customHeight="1" x14ac:dyDescent="0.2">
      <c r="A82" s="1">
        <v>222</v>
      </c>
      <c r="B82" s="29" t="s">
        <v>60</v>
      </c>
      <c r="C82" s="35">
        <v>89802</v>
      </c>
      <c r="G82" s="1">
        <v>222</v>
      </c>
      <c r="H82" s="29" t="s">
        <v>60</v>
      </c>
      <c r="I82" s="20"/>
      <c r="J82" s="10"/>
      <c r="K82" s="10"/>
      <c r="L82" s="52"/>
      <c r="M82" s="21">
        <v>222</v>
      </c>
      <c r="N82" s="29" t="s">
        <v>60</v>
      </c>
      <c r="O82" s="30"/>
      <c r="P82" s="66"/>
      <c r="Q82" s="66"/>
    </row>
    <row r="83" spans="1:17" ht="15" hidden="1" customHeight="1" x14ac:dyDescent="0.2">
      <c r="A83" s="1">
        <v>231</v>
      </c>
      <c r="B83" s="29" t="s">
        <v>61</v>
      </c>
      <c r="C83" s="35"/>
      <c r="G83" s="1">
        <v>231</v>
      </c>
      <c r="H83" s="29" t="s">
        <v>61</v>
      </c>
      <c r="I83" s="20"/>
      <c r="J83" s="10"/>
      <c r="K83" s="10"/>
      <c r="L83" s="52"/>
      <c r="M83" s="21">
        <v>231</v>
      </c>
      <c r="N83" s="29" t="s">
        <v>61</v>
      </c>
      <c r="O83" s="30"/>
      <c r="P83" s="66"/>
      <c r="Q83" s="66"/>
    </row>
    <row r="84" spans="1:17" ht="15.75" hidden="1" customHeight="1" x14ac:dyDescent="0.2">
      <c r="A84" s="1">
        <v>232</v>
      </c>
      <c r="B84" s="29" t="s">
        <v>62</v>
      </c>
      <c r="C84" s="35"/>
      <c r="G84" s="1">
        <v>232</v>
      </c>
      <c r="H84" s="29" t="s">
        <v>62</v>
      </c>
      <c r="I84" s="20"/>
      <c r="J84" s="10"/>
      <c r="K84" s="10"/>
      <c r="L84" s="52"/>
      <c r="M84" s="21">
        <v>232</v>
      </c>
      <c r="N84" s="29" t="s">
        <v>62</v>
      </c>
      <c r="O84" s="30"/>
      <c r="P84" s="66"/>
      <c r="Q84" s="66"/>
    </row>
    <row r="85" spans="1:17" ht="15.75" customHeight="1" x14ac:dyDescent="0.2">
      <c r="A85" s="1">
        <v>241</v>
      </c>
      <c r="B85" s="29" t="s">
        <v>63</v>
      </c>
      <c r="C85" s="35">
        <v>17730</v>
      </c>
      <c r="G85" s="1">
        <v>241</v>
      </c>
      <c r="H85" s="29" t="s">
        <v>63</v>
      </c>
      <c r="I85" s="20"/>
      <c r="J85" s="10"/>
      <c r="K85" s="10"/>
      <c r="L85" s="52"/>
      <c r="M85" s="21">
        <v>241</v>
      </c>
      <c r="N85" s="29" t="s">
        <v>63</v>
      </c>
      <c r="O85" s="30"/>
      <c r="P85" s="66"/>
      <c r="Q85" s="66"/>
    </row>
    <row r="86" spans="1:17" ht="20.25" hidden="1" customHeight="1" x14ac:dyDescent="0.2">
      <c r="A86" s="1">
        <v>242</v>
      </c>
      <c r="B86" s="29" t="s">
        <v>64</v>
      </c>
      <c r="C86" s="35"/>
      <c r="G86" s="1">
        <v>242</v>
      </c>
      <c r="H86" s="29" t="s">
        <v>64</v>
      </c>
      <c r="I86" s="20"/>
      <c r="J86" s="10"/>
      <c r="K86" s="10"/>
      <c r="L86" s="52"/>
      <c r="M86" s="21">
        <v>242</v>
      </c>
      <c r="N86" s="29" t="s">
        <v>64</v>
      </c>
      <c r="O86" s="30"/>
      <c r="P86" s="66"/>
      <c r="Q86" s="66"/>
    </row>
    <row r="87" spans="1:17" ht="18.75" hidden="1" customHeight="1" x14ac:dyDescent="0.2">
      <c r="A87" s="1">
        <v>243</v>
      </c>
      <c r="B87" s="29" t="s">
        <v>65</v>
      </c>
      <c r="C87" s="35"/>
      <c r="G87" s="1">
        <v>243</v>
      </c>
      <c r="H87" s="29" t="s">
        <v>65</v>
      </c>
      <c r="I87" s="20"/>
      <c r="J87" s="10"/>
      <c r="K87" s="10"/>
      <c r="L87" s="52"/>
      <c r="M87" s="21">
        <v>243</v>
      </c>
      <c r="N87" s="29" t="s">
        <v>65</v>
      </c>
      <c r="O87" s="30"/>
      <c r="P87" s="66"/>
      <c r="Q87" s="66"/>
    </row>
    <row r="88" spans="1:17" ht="15.75" customHeight="1" x14ac:dyDescent="0.2">
      <c r="A88" s="1">
        <v>244</v>
      </c>
      <c r="B88" s="29" t="s">
        <v>66</v>
      </c>
      <c r="C88" s="35">
        <v>5393</v>
      </c>
      <c r="G88" s="1">
        <v>244</v>
      </c>
      <c r="H88" s="29" t="s">
        <v>66</v>
      </c>
      <c r="I88" s="20"/>
      <c r="J88" s="10"/>
      <c r="K88" s="10"/>
      <c r="L88" s="52"/>
      <c r="M88" s="21">
        <v>244</v>
      </c>
      <c r="N88" s="29" t="s">
        <v>66</v>
      </c>
      <c r="O88" s="30"/>
      <c r="P88" s="66"/>
      <c r="Q88" s="66"/>
    </row>
    <row r="89" spans="1:17" ht="15.75" hidden="1" customHeight="1" x14ac:dyDescent="0.2">
      <c r="A89" s="1">
        <v>251</v>
      </c>
      <c r="B89" s="29" t="s">
        <v>67</v>
      </c>
      <c r="C89" s="35"/>
      <c r="G89" s="1">
        <v>251</v>
      </c>
      <c r="H89" s="29" t="s">
        <v>67</v>
      </c>
      <c r="I89" s="20"/>
      <c r="J89" s="10"/>
      <c r="K89" s="10"/>
      <c r="L89" s="52"/>
      <c r="M89" s="21">
        <v>251</v>
      </c>
      <c r="N89" s="29" t="s">
        <v>67</v>
      </c>
      <c r="O89" s="30"/>
      <c r="P89" s="66"/>
      <c r="Q89" s="66"/>
    </row>
    <row r="90" spans="1:17" ht="15.75" hidden="1" customHeight="1" x14ac:dyDescent="0.2">
      <c r="A90" s="1">
        <v>252</v>
      </c>
      <c r="B90" s="29" t="s">
        <v>68</v>
      </c>
      <c r="C90" s="35"/>
      <c r="G90" s="1">
        <v>252</v>
      </c>
      <c r="H90" s="29" t="s">
        <v>68</v>
      </c>
      <c r="I90" s="20"/>
      <c r="J90" s="10"/>
      <c r="K90" s="10"/>
      <c r="L90" s="52"/>
      <c r="M90" s="21">
        <v>252</v>
      </c>
      <c r="N90" s="29" t="s">
        <v>68</v>
      </c>
      <c r="O90" s="30"/>
      <c r="P90" s="66"/>
      <c r="Q90" s="66"/>
    </row>
    <row r="91" spans="1:17" ht="15.75" hidden="1" customHeight="1" x14ac:dyDescent="0.2">
      <c r="A91" s="1">
        <v>253.1</v>
      </c>
      <c r="B91" s="29" t="s">
        <v>69</v>
      </c>
      <c r="C91" s="35"/>
      <c r="G91" s="1">
        <v>253.1</v>
      </c>
      <c r="H91" s="29" t="s">
        <v>69</v>
      </c>
      <c r="I91" s="20"/>
      <c r="J91" s="10"/>
      <c r="K91" s="10"/>
      <c r="L91" s="52"/>
      <c r="M91" s="21">
        <v>253.1</v>
      </c>
      <c r="N91" s="29" t="s">
        <v>69</v>
      </c>
      <c r="O91" s="30"/>
      <c r="P91" s="66"/>
      <c r="Q91" s="66"/>
    </row>
    <row r="92" spans="1:17" ht="15.75" hidden="1" customHeight="1" x14ac:dyDescent="0.2">
      <c r="A92" s="1">
        <v>253.2</v>
      </c>
      <c r="B92" s="29" t="s">
        <v>70</v>
      </c>
      <c r="C92" s="35"/>
      <c r="G92" s="1">
        <v>253.2</v>
      </c>
      <c r="H92" s="29" t="s">
        <v>70</v>
      </c>
      <c r="I92" s="20"/>
      <c r="J92" s="10"/>
      <c r="K92" s="10"/>
      <c r="L92" s="52"/>
      <c r="M92" s="21">
        <v>253.2</v>
      </c>
      <c r="N92" s="29" t="s">
        <v>70</v>
      </c>
      <c r="O92" s="30"/>
      <c r="P92" s="66"/>
      <c r="Q92" s="66"/>
    </row>
    <row r="93" spans="1:17" ht="15.75" hidden="1" customHeight="1" x14ac:dyDescent="0.2">
      <c r="A93" s="1">
        <v>253.3</v>
      </c>
      <c r="B93" s="29" t="s">
        <v>71</v>
      </c>
      <c r="C93" s="35"/>
      <c r="G93" s="1">
        <v>253.3</v>
      </c>
      <c r="H93" s="29" t="s">
        <v>71</v>
      </c>
      <c r="I93" s="20"/>
      <c r="J93" s="10"/>
      <c r="K93" s="10"/>
      <c r="L93" s="52"/>
      <c r="M93" s="21">
        <v>253.3</v>
      </c>
      <c r="N93" s="29" t="s">
        <v>71</v>
      </c>
      <c r="O93" s="30"/>
      <c r="P93" s="66"/>
      <c r="Q93" s="66"/>
    </row>
    <row r="94" spans="1:17" ht="15.75" customHeight="1" x14ac:dyDescent="0.2">
      <c r="A94" s="1">
        <v>253.4</v>
      </c>
      <c r="B94" s="23" t="s">
        <v>72</v>
      </c>
      <c r="C94" s="35">
        <v>598500</v>
      </c>
      <c r="G94" s="1">
        <v>253.4</v>
      </c>
      <c r="H94" s="23" t="s">
        <v>72</v>
      </c>
      <c r="I94" s="20"/>
      <c r="J94" s="10"/>
      <c r="K94" s="10"/>
      <c r="L94" s="52"/>
      <c r="M94" s="21">
        <v>253.4</v>
      </c>
      <c r="N94" s="23" t="s">
        <v>72</v>
      </c>
      <c r="O94" s="30"/>
      <c r="P94" s="66"/>
      <c r="Q94" s="66"/>
    </row>
    <row r="95" spans="1:17" ht="15.75" hidden="1" customHeight="1" x14ac:dyDescent="0.2">
      <c r="A95" s="1">
        <v>253.5</v>
      </c>
      <c r="B95" s="29" t="s">
        <v>73</v>
      </c>
      <c r="C95" s="35"/>
      <c r="G95" s="1">
        <v>253.5</v>
      </c>
      <c r="H95" s="29" t="s">
        <v>73</v>
      </c>
      <c r="I95" s="20"/>
      <c r="J95" s="10"/>
      <c r="K95" s="10"/>
      <c r="L95" s="52"/>
      <c r="M95" s="21">
        <v>253.5</v>
      </c>
      <c r="N95" s="29" t="s">
        <v>73</v>
      </c>
      <c r="O95" s="30"/>
      <c r="P95" s="66"/>
      <c r="Q95" s="66"/>
    </row>
    <row r="96" spans="1:17" ht="15.75" customHeight="1" x14ac:dyDescent="0.2">
      <c r="A96" s="1">
        <v>254</v>
      </c>
      <c r="B96" s="29" t="s">
        <v>74</v>
      </c>
      <c r="C96" s="35">
        <v>1863630</v>
      </c>
      <c r="G96" s="1">
        <v>254</v>
      </c>
      <c r="H96" s="29" t="s">
        <v>74</v>
      </c>
      <c r="I96" s="20"/>
      <c r="J96" s="10"/>
      <c r="K96" s="10"/>
      <c r="L96" s="52"/>
      <c r="M96" s="21">
        <v>254</v>
      </c>
      <c r="N96" s="29" t="s">
        <v>74</v>
      </c>
      <c r="O96" s="30"/>
      <c r="P96" s="66"/>
      <c r="Q96" s="66"/>
    </row>
    <row r="97" spans="1:17" ht="15.75" hidden="1" customHeight="1" x14ac:dyDescent="0.2">
      <c r="A97" s="1">
        <v>255</v>
      </c>
      <c r="B97" s="29" t="s">
        <v>75</v>
      </c>
      <c r="C97" s="35"/>
      <c r="G97" s="1">
        <v>255</v>
      </c>
      <c r="H97" s="29" t="s">
        <v>75</v>
      </c>
      <c r="I97" s="20"/>
      <c r="J97" s="10"/>
      <c r="K97" s="10"/>
      <c r="L97" s="52"/>
      <c r="M97" s="21">
        <v>255</v>
      </c>
      <c r="N97" s="29" t="s">
        <v>75</v>
      </c>
      <c r="O97" s="30"/>
      <c r="P97" s="66"/>
      <c r="Q97" s="66"/>
    </row>
    <row r="98" spans="1:17" ht="18.75" hidden="1" customHeight="1" x14ac:dyDescent="0.2">
      <c r="A98" s="1">
        <v>256</v>
      </c>
      <c r="B98" s="29" t="s">
        <v>76</v>
      </c>
      <c r="C98" s="35"/>
      <c r="G98" s="1">
        <v>256</v>
      </c>
      <c r="H98" s="29" t="s">
        <v>76</v>
      </c>
      <c r="I98" s="20"/>
      <c r="J98" s="10"/>
      <c r="K98" s="10"/>
      <c r="L98" s="52"/>
      <c r="M98" s="21">
        <v>256</v>
      </c>
      <c r="N98" s="29" t="s">
        <v>76</v>
      </c>
      <c r="O98" s="30"/>
      <c r="P98" s="66"/>
      <c r="Q98" s="66"/>
    </row>
    <row r="99" spans="1:17" ht="15.75" customHeight="1" x14ac:dyDescent="0.2">
      <c r="A99" s="1">
        <v>257</v>
      </c>
      <c r="B99" s="29" t="s">
        <v>77</v>
      </c>
      <c r="C99" s="35">
        <v>5000</v>
      </c>
      <c r="G99" s="1">
        <v>257</v>
      </c>
      <c r="H99" s="29" t="s">
        <v>77</v>
      </c>
      <c r="I99" s="20"/>
      <c r="J99" s="10"/>
      <c r="K99" s="10"/>
      <c r="L99" s="52"/>
      <c r="M99" s="21">
        <v>257</v>
      </c>
      <c r="N99" s="29" t="s">
        <v>77</v>
      </c>
      <c r="O99" s="30"/>
      <c r="P99" s="66"/>
      <c r="Q99" s="66"/>
    </row>
    <row r="100" spans="1:17" ht="15.75" hidden="1" customHeight="1" x14ac:dyDescent="0.2">
      <c r="A100" s="1">
        <v>258</v>
      </c>
      <c r="B100" s="22" t="s">
        <v>78</v>
      </c>
      <c r="C100" s="35"/>
      <c r="G100" s="1">
        <v>258</v>
      </c>
      <c r="H100" s="22" t="s">
        <v>78</v>
      </c>
      <c r="I100" s="20"/>
      <c r="J100" s="10"/>
      <c r="K100" s="10"/>
      <c r="L100" s="52"/>
      <c r="M100" s="21">
        <v>258</v>
      </c>
      <c r="N100" s="22" t="s">
        <v>78</v>
      </c>
      <c r="O100" s="30"/>
      <c r="P100" s="66"/>
      <c r="Q100" s="66"/>
    </row>
    <row r="101" spans="1:17" ht="16.5" hidden="1" customHeight="1" x14ac:dyDescent="0.2">
      <c r="A101" s="1">
        <v>261</v>
      </c>
      <c r="B101" s="29" t="s">
        <v>79</v>
      </c>
      <c r="C101" s="35"/>
      <c r="G101" s="1">
        <v>261</v>
      </c>
      <c r="H101" s="29" t="s">
        <v>79</v>
      </c>
      <c r="I101" s="30"/>
      <c r="J101" s="10"/>
      <c r="K101" s="10"/>
      <c r="L101" s="52"/>
      <c r="M101" s="21">
        <v>261</v>
      </c>
      <c r="N101" s="29" t="s">
        <v>79</v>
      </c>
      <c r="O101" s="30"/>
      <c r="P101" s="66"/>
      <c r="Q101" s="66"/>
    </row>
    <row r="102" spans="1:17" ht="16.5" customHeight="1" x14ac:dyDescent="0.2">
      <c r="A102" s="1">
        <v>262</v>
      </c>
      <c r="B102" s="29" t="s">
        <v>80</v>
      </c>
      <c r="C102" s="35">
        <v>956897</v>
      </c>
      <c r="G102" s="1">
        <v>262</v>
      </c>
      <c r="H102" s="29" t="s">
        <v>80</v>
      </c>
      <c r="I102" s="30"/>
      <c r="J102" s="10"/>
      <c r="K102" s="10"/>
      <c r="L102" s="52"/>
      <c r="M102" s="21">
        <v>262</v>
      </c>
      <c r="N102" s="29" t="s">
        <v>80</v>
      </c>
      <c r="O102" s="30"/>
      <c r="P102" s="66"/>
      <c r="Q102" s="66"/>
    </row>
    <row r="103" spans="1:17" ht="15.75" customHeight="1" x14ac:dyDescent="0.2">
      <c r="A103" s="1">
        <v>263</v>
      </c>
      <c r="B103" s="29" t="s">
        <v>81</v>
      </c>
      <c r="C103" s="35">
        <v>3255895</v>
      </c>
      <c r="G103" s="1">
        <v>263</v>
      </c>
      <c r="H103" s="29" t="s">
        <v>81</v>
      </c>
      <c r="I103" s="30"/>
      <c r="J103" s="10"/>
      <c r="K103" s="10"/>
      <c r="L103" s="52"/>
      <c r="M103" s="21">
        <v>263</v>
      </c>
      <c r="N103" s="29" t="s">
        <v>81</v>
      </c>
      <c r="O103" s="30"/>
      <c r="P103" s="66"/>
      <c r="Q103" s="66"/>
    </row>
    <row r="104" spans="1:17" ht="15.75" hidden="1" customHeight="1" x14ac:dyDescent="0.2">
      <c r="A104" s="1">
        <v>264</v>
      </c>
      <c r="B104" s="29" t="s">
        <v>82</v>
      </c>
      <c r="C104" s="35"/>
      <c r="G104" s="1">
        <v>264</v>
      </c>
      <c r="H104" s="29" t="s">
        <v>82</v>
      </c>
      <c r="I104" s="30"/>
      <c r="J104" s="10"/>
      <c r="K104" s="10"/>
      <c r="L104" s="52"/>
      <c r="M104" s="21">
        <v>264</v>
      </c>
      <c r="N104" s="29" t="s">
        <v>82</v>
      </c>
      <c r="O104" s="30"/>
      <c r="P104" s="66"/>
      <c r="Q104" s="66"/>
    </row>
    <row r="105" spans="1:17" ht="15.75" hidden="1" customHeight="1" x14ac:dyDescent="0.2">
      <c r="A105" s="1">
        <v>271.10000000000002</v>
      </c>
      <c r="B105" s="29" t="s">
        <v>83</v>
      </c>
      <c r="C105" s="35"/>
      <c r="G105" s="1">
        <v>271.10000000000002</v>
      </c>
      <c r="H105" s="29" t="s">
        <v>83</v>
      </c>
      <c r="I105" s="30"/>
      <c r="J105" s="10"/>
      <c r="K105" s="10"/>
      <c r="L105" s="52"/>
      <c r="M105" s="21">
        <v>271.10000000000002</v>
      </c>
      <c r="N105" s="29" t="s">
        <v>83</v>
      </c>
      <c r="O105" s="30"/>
      <c r="P105" s="66"/>
      <c r="Q105" s="66"/>
    </row>
    <row r="106" spans="1:17" ht="15.75" hidden="1" customHeight="1" x14ac:dyDescent="0.2">
      <c r="A106" s="1">
        <v>271.2</v>
      </c>
      <c r="B106" s="29" t="s">
        <v>84</v>
      </c>
      <c r="C106" s="35"/>
      <c r="G106" s="1">
        <v>271.2</v>
      </c>
      <c r="H106" s="29" t="s">
        <v>84</v>
      </c>
      <c r="I106" s="30"/>
      <c r="J106" s="10"/>
      <c r="K106" s="10"/>
      <c r="L106" s="52"/>
      <c r="M106" s="21">
        <v>271.2</v>
      </c>
      <c r="N106" s="29" t="s">
        <v>84</v>
      </c>
      <c r="O106" s="30"/>
      <c r="P106" s="66"/>
      <c r="Q106" s="66"/>
    </row>
    <row r="107" spans="1:17" ht="15.75" customHeight="1" x14ac:dyDescent="0.2">
      <c r="A107" s="1">
        <v>271.3</v>
      </c>
      <c r="B107" s="29" t="s">
        <v>85</v>
      </c>
      <c r="C107" s="35">
        <v>8600</v>
      </c>
      <c r="G107" s="1">
        <v>271.3</v>
      </c>
      <c r="H107" s="29" t="s">
        <v>85</v>
      </c>
      <c r="I107" s="30"/>
      <c r="J107" s="10"/>
      <c r="K107" s="10"/>
      <c r="L107" s="52"/>
      <c r="M107" s="21">
        <v>271.3</v>
      </c>
      <c r="N107" s="29" t="s">
        <v>85</v>
      </c>
      <c r="O107" s="30"/>
      <c r="P107" s="66"/>
      <c r="Q107" s="66"/>
    </row>
    <row r="108" spans="1:17" s="7" customFormat="1" ht="35.25" hidden="1" customHeight="1" x14ac:dyDescent="0.25">
      <c r="A108" s="36">
        <v>271.39999999999998</v>
      </c>
      <c r="B108" s="29" t="s">
        <v>86</v>
      </c>
      <c r="C108" s="37"/>
      <c r="D108" s="11"/>
      <c r="E108" s="10"/>
      <c r="F108" s="33"/>
      <c r="G108" s="36">
        <v>271.39999999999998</v>
      </c>
      <c r="H108" s="29" t="s">
        <v>86</v>
      </c>
      <c r="I108" s="38"/>
      <c r="J108" s="11"/>
      <c r="K108" s="10"/>
      <c r="L108" s="53"/>
      <c r="M108" s="98">
        <v>271.39999999999998</v>
      </c>
      <c r="N108" s="29" t="s">
        <v>86</v>
      </c>
      <c r="O108" s="38"/>
      <c r="P108" s="65"/>
      <c r="Q108" s="66"/>
    </row>
    <row r="109" spans="1:17" s="7" customFormat="1" ht="15.75" hidden="1" customHeight="1" x14ac:dyDescent="0.25">
      <c r="A109" s="1">
        <v>271.5</v>
      </c>
      <c r="B109" s="29" t="s">
        <v>87</v>
      </c>
      <c r="C109" s="37"/>
      <c r="D109" s="11"/>
      <c r="E109" s="10"/>
      <c r="F109" s="33"/>
      <c r="G109" s="1">
        <v>271.5</v>
      </c>
      <c r="H109" s="29" t="s">
        <v>87</v>
      </c>
      <c r="I109" s="38"/>
      <c r="J109" s="11"/>
      <c r="K109" s="10"/>
      <c r="L109" s="53"/>
      <c r="M109" s="21">
        <v>271.5</v>
      </c>
      <c r="N109" s="29" t="s">
        <v>87</v>
      </c>
      <c r="O109" s="38"/>
      <c r="P109" s="65"/>
      <c r="Q109" s="66"/>
    </row>
    <row r="110" spans="1:17" s="7" customFormat="1" ht="15.75" customHeight="1" x14ac:dyDescent="0.2">
      <c r="A110" s="36">
        <v>271.60000000000002</v>
      </c>
      <c r="B110" s="29" t="s">
        <v>88</v>
      </c>
      <c r="C110" s="37">
        <v>999</v>
      </c>
      <c r="D110" s="11"/>
      <c r="E110" s="10"/>
      <c r="F110" s="33"/>
      <c r="G110" s="36">
        <v>271.60000000000002</v>
      </c>
      <c r="H110" s="29" t="s">
        <v>88</v>
      </c>
      <c r="I110" s="30"/>
      <c r="J110" s="11"/>
      <c r="K110" s="10"/>
      <c r="L110" s="53"/>
      <c r="M110" s="98">
        <v>271.60000000000002</v>
      </c>
      <c r="N110" s="29" t="s">
        <v>88</v>
      </c>
      <c r="O110" s="30"/>
      <c r="P110" s="65"/>
      <c r="Q110" s="66"/>
    </row>
    <row r="111" spans="1:17" ht="15.75" customHeight="1" x14ac:dyDescent="0.2">
      <c r="A111" s="1">
        <v>272.10000000000002</v>
      </c>
      <c r="B111" s="29" t="s">
        <v>90</v>
      </c>
      <c r="C111" s="35">
        <v>227485</v>
      </c>
      <c r="G111" s="1">
        <v>272.10000000000002</v>
      </c>
      <c r="H111" s="29" t="s">
        <v>250</v>
      </c>
      <c r="I111" s="30"/>
      <c r="J111" s="10"/>
      <c r="K111" s="10"/>
      <c r="L111" s="52"/>
      <c r="M111" s="21">
        <v>272.10000000000002</v>
      </c>
      <c r="N111" s="29" t="s">
        <v>250</v>
      </c>
      <c r="O111" s="30"/>
      <c r="P111" s="66"/>
      <c r="Q111" s="66"/>
    </row>
    <row r="112" spans="1:17" ht="15.75" hidden="1" customHeight="1" x14ac:dyDescent="0.2">
      <c r="A112" s="1">
        <v>272.2</v>
      </c>
      <c r="B112" s="29" t="s">
        <v>91</v>
      </c>
      <c r="C112" s="35"/>
      <c r="G112" s="1">
        <v>272.2</v>
      </c>
      <c r="H112" s="29" t="s">
        <v>251</v>
      </c>
      <c r="I112" s="30"/>
      <c r="J112" s="10"/>
      <c r="K112" s="10"/>
      <c r="L112" s="52"/>
      <c r="M112" s="21">
        <v>272.2</v>
      </c>
      <c r="N112" s="29" t="s">
        <v>251</v>
      </c>
      <c r="O112" s="30"/>
      <c r="P112" s="66"/>
      <c r="Q112" s="66"/>
    </row>
    <row r="113" spans="1:17" ht="21" hidden="1" customHeight="1" x14ac:dyDescent="0.2">
      <c r="A113" s="1">
        <v>272.3</v>
      </c>
      <c r="B113" s="29" t="s">
        <v>92</v>
      </c>
      <c r="C113" s="35"/>
      <c r="G113" s="1">
        <v>272.3</v>
      </c>
      <c r="H113" s="29" t="s">
        <v>252</v>
      </c>
      <c r="I113" s="30"/>
      <c r="J113" s="10"/>
      <c r="K113" s="10"/>
      <c r="L113" s="52"/>
      <c r="M113" s="21">
        <v>272.3</v>
      </c>
      <c r="N113" s="29" t="s">
        <v>252</v>
      </c>
      <c r="O113" s="30"/>
      <c r="P113" s="66"/>
      <c r="Q113" s="66"/>
    </row>
    <row r="114" spans="1:17" ht="18" customHeight="1" x14ac:dyDescent="0.2">
      <c r="A114" s="1">
        <v>272.39999999999998</v>
      </c>
      <c r="B114" s="29" t="s">
        <v>93</v>
      </c>
      <c r="C114" s="35">
        <v>81865</v>
      </c>
      <c r="G114" s="1">
        <v>272.39999999999998</v>
      </c>
      <c r="H114" s="29" t="s">
        <v>253</v>
      </c>
      <c r="I114" s="30"/>
      <c r="J114" s="10"/>
      <c r="K114" s="10"/>
      <c r="L114" s="52"/>
      <c r="M114" s="21">
        <v>272.39999999999998</v>
      </c>
      <c r="N114" s="29" t="s">
        <v>253</v>
      </c>
      <c r="O114" s="30"/>
      <c r="P114" s="66"/>
      <c r="Q114" s="66"/>
    </row>
    <row r="115" spans="1:17" ht="30.75" hidden="1" customHeight="1" x14ac:dyDescent="0.2">
      <c r="A115" s="39">
        <v>272.5</v>
      </c>
      <c r="B115" s="29" t="s">
        <v>94</v>
      </c>
      <c r="C115" s="40"/>
      <c r="G115" s="39">
        <v>272.5</v>
      </c>
      <c r="H115" s="29" t="s">
        <v>254</v>
      </c>
      <c r="I115" s="30"/>
      <c r="J115" s="10"/>
      <c r="K115" s="10"/>
      <c r="L115" s="52"/>
      <c r="M115" s="47">
        <v>272.5</v>
      </c>
      <c r="N115" s="29" t="s">
        <v>254</v>
      </c>
      <c r="O115" s="30"/>
      <c r="P115" s="66"/>
      <c r="Q115" s="66"/>
    </row>
    <row r="116" spans="1:17" ht="30" customHeight="1" x14ac:dyDescent="0.2">
      <c r="A116" s="39">
        <v>272.60000000000002</v>
      </c>
      <c r="B116" s="41" t="s">
        <v>95</v>
      </c>
      <c r="C116" s="40">
        <v>1029917</v>
      </c>
      <c r="G116" s="39">
        <v>272.60000000000002</v>
      </c>
      <c r="H116" s="29" t="s">
        <v>255</v>
      </c>
      <c r="I116" s="30"/>
      <c r="J116" s="10"/>
      <c r="K116" s="10"/>
      <c r="L116" s="52"/>
      <c r="M116" s="47">
        <v>272.60000000000002</v>
      </c>
      <c r="N116" s="91" t="s">
        <v>255</v>
      </c>
      <c r="O116" s="30"/>
      <c r="P116" s="66"/>
      <c r="Q116" s="66"/>
    </row>
    <row r="117" spans="1:17" ht="15.75" hidden="1" customHeight="1" x14ac:dyDescent="0.2">
      <c r="A117" s="1">
        <v>272.7</v>
      </c>
      <c r="B117" s="41" t="s">
        <v>96</v>
      </c>
      <c r="C117" s="40"/>
      <c r="G117" s="1">
        <v>272.7</v>
      </c>
      <c r="H117" s="83" t="s">
        <v>96</v>
      </c>
      <c r="I117" s="30"/>
      <c r="J117" s="10"/>
      <c r="K117" s="10"/>
      <c r="L117" s="52"/>
      <c r="M117" s="21">
        <v>272.7</v>
      </c>
      <c r="N117" s="83" t="s">
        <v>96</v>
      </c>
      <c r="O117" s="30"/>
      <c r="P117" s="66"/>
      <c r="Q117" s="66"/>
    </row>
    <row r="118" spans="1:17" ht="15.75" customHeight="1" x14ac:dyDescent="0.2">
      <c r="A118" s="1">
        <v>281</v>
      </c>
      <c r="B118" s="29" t="s">
        <v>97</v>
      </c>
      <c r="C118" s="35">
        <v>47550</v>
      </c>
      <c r="G118" s="1">
        <v>281</v>
      </c>
      <c r="H118" s="29" t="s">
        <v>97</v>
      </c>
      <c r="I118" s="30"/>
      <c r="J118" s="10"/>
      <c r="K118" s="10"/>
      <c r="L118" s="52"/>
      <c r="M118" s="21">
        <v>281</v>
      </c>
      <c r="N118" s="29" t="s">
        <v>97</v>
      </c>
      <c r="O118" s="30"/>
      <c r="P118" s="66"/>
      <c r="Q118" s="66"/>
    </row>
    <row r="119" spans="1:17" ht="15.75" hidden="1" customHeight="1" x14ac:dyDescent="0.2">
      <c r="A119" s="1">
        <v>282</v>
      </c>
      <c r="B119" s="29" t="s">
        <v>98</v>
      </c>
      <c r="C119" s="35"/>
      <c r="G119" s="1">
        <v>282</v>
      </c>
      <c r="H119" s="29" t="s">
        <v>98</v>
      </c>
      <c r="I119" s="30"/>
      <c r="J119" s="10"/>
      <c r="K119" s="10"/>
      <c r="L119" s="52"/>
      <c r="M119" s="21">
        <v>282</v>
      </c>
      <c r="N119" s="29" t="s">
        <v>98</v>
      </c>
      <c r="O119" s="30"/>
      <c r="P119" s="66"/>
      <c r="Q119" s="66"/>
    </row>
    <row r="120" spans="1:17" ht="15.75" hidden="1" customHeight="1" x14ac:dyDescent="0.2">
      <c r="A120" s="1">
        <v>283</v>
      </c>
      <c r="B120" s="29" t="s">
        <v>99</v>
      </c>
      <c r="C120" s="35"/>
      <c r="G120" s="1">
        <v>283</v>
      </c>
      <c r="H120" s="29" t="s">
        <v>99</v>
      </c>
      <c r="I120" s="30"/>
      <c r="J120" s="10"/>
      <c r="K120" s="10"/>
      <c r="L120" s="52"/>
      <c r="M120" s="21">
        <v>283</v>
      </c>
      <c r="N120" s="29" t="s">
        <v>99</v>
      </c>
      <c r="O120" s="30"/>
      <c r="P120" s="66"/>
      <c r="Q120" s="66"/>
    </row>
    <row r="121" spans="1:17" ht="15.75" customHeight="1" x14ac:dyDescent="0.2">
      <c r="A121" s="1">
        <v>284</v>
      </c>
      <c r="B121" s="29" t="s">
        <v>100</v>
      </c>
      <c r="C121" s="35">
        <v>14130</v>
      </c>
      <c r="G121" s="1">
        <v>284</v>
      </c>
      <c r="H121" s="29" t="s">
        <v>100</v>
      </c>
      <c r="I121" s="30"/>
      <c r="J121" s="10"/>
      <c r="K121" s="10"/>
      <c r="L121" s="52"/>
      <c r="M121" s="21">
        <v>284</v>
      </c>
      <c r="N121" s="29" t="s">
        <v>100</v>
      </c>
      <c r="O121" s="30"/>
      <c r="P121" s="66"/>
      <c r="Q121" s="66"/>
    </row>
    <row r="122" spans="1:17" ht="15.75" customHeight="1" x14ac:dyDescent="0.2">
      <c r="A122" s="1">
        <v>285.10000000000002</v>
      </c>
      <c r="B122" s="29" t="s">
        <v>101</v>
      </c>
      <c r="C122" s="35">
        <v>394653</v>
      </c>
      <c r="G122" s="1">
        <v>285.10000000000002</v>
      </c>
      <c r="H122" s="29" t="s">
        <v>101</v>
      </c>
      <c r="I122" s="30"/>
      <c r="J122" s="10"/>
      <c r="K122" s="10"/>
      <c r="L122" s="52"/>
      <c r="M122" s="21">
        <v>285.10000000000002</v>
      </c>
      <c r="N122" s="29" t="s">
        <v>101</v>
      </c>
      <c r="O122" s="30"/>
      <c r="P122" s="66"/>
      <c r="Q122" s="66"/>
    </row>
    <row r="123" spans="1:17" ht="15.75" customHeight="1" x14ac:dyDescent="0.2">
      <c r="A123" s="1">
        <v>285.2</v>
      </c>
      <c r="B123" s="29" t="s">
        <v>102</v>
      </c>
      <c r="C123" s="35">
        <v>6103</v>
      </c>
      <c r="G123" s="1">
        <v>285.2</v>
      </c>
      <c r="H123" s="29" t="s">
        <v>102</v>
      </c>
      <c r="I123" s="30"/>
      <c r="J123" s="10"/>
      <c r="K123" s="10"/>
      <c r="L123" s="52"/>
      <c r="M123" s="21">
        <v>285.2</v>
      </c>
      <c r="N123" s="29" t="s">
        <v>102</v>
      </c>
      <c r="O123" s="30"/>
      <c r="P123" s="66"/>
      <c r="Q123" s="66"/>
    </row>
    <row r="124" spans="1:17" ht="15.75" hidden="1" customHeight="1" x14ac:dyDescent="0.2">
      <c r="A124" s="1">
        <v>285.3</v>
      </c>
      <c r="B124" s="29" t="s">
        <v>103</v>
      </c>
      <c r="C124" s="35"/>
      <c r="G124" s="1">
        <v>285.3</v>
      </c>
      <c r="H124" s="29" t="s">
        <v>103</v>
      </c>
      <c r="I124" s="30"/>
      <c r="J124" s="10"/>
      <c r="K124" s="10"/>
      <c r="L124" s="52"/>
      <c r="M124" s="21">
        <v>285.3</v>
      </c>
      <c r="N124" s="29" t="s">
        <v>103</v>
      </c>
      <c r="O124" s="30"/>
      <c r="P124" s="66"/>
      <c r="Q124" s="66"/>
    </row>
    <row r="125" spans="1:17" ht="15.75" customHeight="1" x14ac:dyDescent="0.2">
      <c r="A125" s="1">
        <v>286.10000000000002</v>
      </c>
      <c r="B125" s="29" t="s">
        <v>104</v>
      </c>
      <c r="C125" s="35">
        <v>218879</v>
      </c>
      <c r="G125" s="1">
        <v>286.10000000000002</v>
      </c>
      <c r="H125" s="29" t="s">
        <v>104</v>
      </c>
      <c r="I125" s="30"/>
      <c r="J125" s="10"/>
      <c r="K125" s="10"/>
      <c r="L125" s="52"/>
      <c r="M125" s="21">
        <v>286.10000000000002</v>
      </c>
      <c r="N125" s="29" t="s">
        <v>104</v>
      </c>
      <c r="O125" s="30"/>
      <c r="P125" s="66"/>
      <c r="Q125" s="66"/>
    </row>
    <row r="126" spans="1:17" ht="18.75" customHeight="1" x14ac:dyDescent="0.2">
      <c r="A126" s="1">
        <v>286.2</v>
      </c>
      <c r="B126" s="29" t="s">
        <v>105</v>
      </c>
      <c r="C126" s="35">
        <v>13500</v>
      </c>
      <c r="G126" s="1">
        <v>286.2</v>
      </c>
      <c r="H126" s="29" t="s">
        <v>105</v>
      </c>
      <c r="I126" s="30"/>
      <c r="J126" s="10"/>
      <c r="K126" s="10"/>
      <c r="L126" s="52"/>
      <c r="M126" s="21">
        <v>286.2</v>
      </c>
      <c r="N126" s="29" t="s">
        <v>105</v>
      </c>
      <c r="O126" s="30"/>
      <c r="P126" s="66"/>
      <c r="Q126" s="66"/>
    </row>
    <row r="127" spans="1:17" ht="18.75" hidden="1" customHeight="1" x14ac:dyDescent="0.2">
      <c r="A127" s="1">
        <v>286.3</v>
      </c>
      <c r="B127" s="29" t="s">
        <v>106</v>
      </c>
      <c r="C127" s="35"/>
      <c r="G127" s="1">
        <v>286.3</v>
      </c>
      <c r="H127" s="29" t="s">
        <v>106</v>
      </c>
      <c r="I127" s="30"/>
      <c r="J127" s="10"/>
      <c r="K127" s="10"/>
      <c r="L127" s="52"/>
      <c r="M127" s="21">
        <v>286.3</v>
      </c>
      <c r="N127" s="29" t="s">
        <v>106</v>
      </c>
      <c r="O127" s="30"/>
      <c r="P127" s="66"/>
      <c r="Q127" s="66"/>
    </row>
    <row r="128" spans="1:17" ht="15.75" customHeight="1" x14ac:dyDescent="0.2">
      <c r="A128" s="1">
        <v>286.39999999999998</v>
      </c>
      <c r="B128" s="29" t="s">
        <v>107</v>
      </c>
      <c r="C128" s="35">
        <v>72000</v>
      </c>
      <c r="G128" s="1">
        <v>286.39999999999998</v>
      </c>
      <c r="H128" s="29" t="s">
        <v>107</v>
      </c>
      <c r="I128" s="30"/>
      <c r="J128" s="10"/>
      <c r="K128" s="10"/>
      <c r="L128" s="52"/>
      <c r="M128" s="21">
        <v>286.39999999999998</v>
      </c>
      <c r="N128" s="29" t="s">
        <v>107</v>
      </c>
      <c r="O128" s="30"/>
      <c r="P128" s="66"/>
      <c r="Q128" s="66"/>
    </row>
    <row r="129" spans="1:17" ht="15.75" hidden="1" customHeight="1" x14ac:dyDescent="0.2">
      <c r="A129" s="1">
        <v>287.10000000000002</v>
      </c>
      <c r="B129" s="29" t="s">
        <v>108</v>
      </c>
      <c r="C129" s="35"/>
      <c r="G129" s="1">
        <v>287.10000000000002</v>
      </c>
      <c r="H129" s="29" t="s">
        <v>108</v>
      </c>
      <c r="I129" s="30"/>
      <c r="J129" s="10"/>
      <c r="K129" s="10"/>
      <c r="L129" s="52"/>
      <c r="M129" s="21">
        <v>287.10000000000002</v>
      </c>
      <c r="N129" s="29" t="s">
        <v>108</v>
      </c>
      <c r="O129" s="30"/>
      <c r="P129" s="66"/>
      <c r="Q129" s="66"/>
    </row>
    <row r="130" spans="1:17" ht="15.75" customHeight="1" x14ac:dyDescent="0.2">
      <c r="A130" s="1">
        <v>287.2</v>
      </c>
      <c r="B130" s="29" t="s">
        <v>109</v>
      </c>
      <c r="C130" s="35">
        <v>31500</v>
      </c>
      <c r="G130" s="1">
        <v>287.2</v>
      </c>
      <c r="H130" s="29" t="s">
        <v>109</v>
      </c>
      <c r="I130" s="30"/>
      <c r="J130" s="10"/>
      <c r="K130" s="10"/>
      <c r="L130" s="52"/>
      <c r="M130" s="21">
        <v>287.2</v>
      </c>
      <c r="N130" s="29" t="s">
        <v>109</v>
      </c>
      <c r="O130" s="30"/>
      <c r="P130" s="66"/>
      <c r="Q130" s="66"/>
    </row>
    <row r="131" spans="1:17" ht="15.75" hidden="1" customHeight="1" x14ac:dyDescent="0.2">
      <c r="A131" s="1">
        <v>287.3</v>
      </c>
      <c r="B131" s="29" t="s">
        <v>110</v>
      </c>
      <c r="C131" s="35"/>
      <c r="G131" s="1">
        <v>287.3</v>
      </c>
      <c r="H131" s="29" t="s">
        <v>110</v>
      </c>
      <c r="I131" s="30"/>
      <c r="J131" s="10"/>
      <c r="K131" s="10"/>
      <c r="L131" s="52"/>
      <c r="M131" s="21">
        <v>287.3</v>
      </c>
      <c r="N131" s="29" t="s">
        <v>110</v>
      </c>
      <c r="O131" s="30"/>
      <c r="P131" s="66"/>
      <c r="Q131" s="66"/>
    </row>
    <row r="132" spans="1:17" ht="15.75" customHeight="1" x14ac:dyDescent="0.2">
      <c r="A132" s="1">
        <v>287.39999999999998</v>
      </c>
      <c r="B132" s="29" t="s">
        <v>111</v>
      </c>
      <c r="C132" s="35">
        <v>323000</v>
      </c>
      <c r="G132" s="1">
        <v>287.39999999999998</v>
      </c>
      <c r="H132" s="29" t="s">
        <v>111</v>
      </c>
      <c r="I132" s="30"/>
      <c r="J132" s="10"/>
      <c r="K132" s="10"/>
      <c r="L132" s="52"/>
      <c r="M132" s="21">
        <v>287.39999999999998</v>
      </c>
      <c r="N132" s="29" t="s">
        <v>111</v>
      </c>
      <c r="O132" s="30"/>
      <c r="P132" s="66"/>
      <c r="Q132" s="66"/>
    </row>
    <row r="133" spans="1:17" ht="15.75" hidden="1" customHeight="1" x14ac:dyDescent="0.2">
      <c r="A133" s="1">
        <v>287.5</v>
      </c>
      <c r="B133" s="29" t="s">
        <v>112</v>
      </c>
      <c r="C133" s="35"/>
      <c r="G133" s="1">
        <v>287.5</v>
      </c>
      <c r="H133" s="29" t="s">
        <v>112</v>
      </c>
      <c r="I133" s="30"/>
      <c r="J133" s="10"/>
      <c r="K133" s="10"/>
      <c r="L133" s="52"/>
      <c r="M133" s="21">
        <v>287.5</v>
      </c>
      <c r="N133" s="29" t="s">
        <v>112</v>
      </c>
      <c r="O133" s="30"/>
      <c r="P133" s="66"/>
      <c r="Q133" s="66"/>
    </row>
    <row r="134" spans="1:17" ht="15.75" customHeight="1" x14ac:dyDescent="0.2">
      <c r="A134" s="1">
        <v>287.60000000000002</v>
      </c>
      <c r="B134" s="29" t="s">
        <v>113</v>
      </c>
      <c r="C134" s="35">
        <v>188580</v>
      </c>
      <c r="G134" s="1">
        <v>287.60000000000002</v>
      </c>
      <c r="H134" s="29" t="s">
        <v>113</v>
      </c>
      <c r="I134" s="30"/>
      <c r="J134" s="10"/>
      <c r="K134" s="10"/>
      <c r="L134" s="52"/>
      <c r="M134" s="21">
        <v>287.60000000000002</v>
      </c>
      <c r="N134" s="29" t="s">
        <v>113</v>
      </c>
      <c r="O134" s="30"/>
      <c r="P134" s="66"/>
      <c r="Q134" s="66"/>
    </row>
    <row r="135" spans="1:17" ht="15.75" customHeight="1" x14ac:dyDescent="0.2">
      <c r="A135" s="1">
        <v>288.10000000000002</v>
      </c>
      <c r="B135" s="29" t="s">
        <v>114</v>
      </c>
      <c r="C135" s="35">
        <v>14218574</v>
      </c>
      <c r="G135" s="1">
        <v>288.10000000000002</v>
      </c>
      <c r="H135" s="29" t="s">
        <v>114</v>
      </c>
      <c r="I135" s="30"/>
      <c r="J135" s="10"/>
      <c r="K135" s="10"/>
      <c r="L135" s="52"/>
      <c r="M135" s="21">
        <v>288.10000000000002</v>
      </c>
      <c r="N135" s="29" t="s">
        <v>114</v>
      </c>
      <c r="O135" s="30"/>
      <c r="P135" s="66"/>
      <c r="Q135" s="66"/>
    </row>
    <row r="136" spans="1:17" ht="15.75" customHeight="1" x14ac:dyDescent="0.2">
      <c r="A136" s="1">
        <v>288.2</v>
      </c>
      <c r="B136" s="29" t="s">
        <v>115</v>
      </c>
      <c r="C136" s="42">
        <v>121892</v>
      </c>
      <c r="G136" s="1">
        <v>288.2</v>
      </c>
      <c r="H136" s="29" t="s">
        <v>115</v>
      </c>
      <c r="I136" s="30"/>
      <c r="J136" s="10"/>
      <c r="K136" s="10"/>
      <c r="L136" s="52"/>
      <c r="M136" s="21">
        <v>288.2</v>
      </c>
      <c r="N136" s="29" t="s">
        <v>115</v>
      </c>
      <c r="O136" s="31"/>
      <c r="P136" s="66"/>
      <c r="Q136" s="66"/>
    </row>
    <row r="137" spans="1:17" ht="15.75" hidden="1" customHeight="1" x14ac:dyDescent="0.2">
      <c r="A137" s="1">
        <v>288.3</v>
      </c>
      <c r="B137" s="29" t="s">
        <v>116</v>
      </c>
      <c r="C137" s="35"/>
      <c r="D137" s="11">
        <f>SUM(C73:C136)</f>
        <v>28407191</v>
      </c>
      <c r="G137" s="1">
        <v>288.3</v>
      </c>
      <c r="H137" s="29" t="s">
        <v>116</v>
      </c>
      <c r="I137" s="31"/>
      <c r="J137" s="10"/>
      <c r="K137" s="10"/>
      <c r="L137" s="52"/>
      <c r="M137" s="21">
        <v>288.3</v>
      </c>
      <c r="N137" s="29" t="s">
        <v>116</v>
      </c>
      <c r="O137" s="30"/>
      <c r="P137" s="66"/>
      <c r="Q137" s="66"/>
    </row>
    <row r="138" spans="1:17" ht="15.75" customHeight="1" x14ac:dyDescent="0.35">
      <c r="B138" s="17" t="s">
        <v>117</v>
      </c>
      <c r="C138" s="43"/>
      <c r="D138" s="11">
        <f>SUM(C74:C136)</f>
        <v>28407191</v>
      </c>
      <c r="E138" s="5">
        <f>+D138-28407191</f>
        <v>0</v>
      </c>
      <c r="F138" s="33"/>
      <c r="H138" s="17" t="s">
        <v>117</v>
      </c>
      <c r="I138" s="44"/>
      <c r="J138" s="11">
        <f>SUM(I74:I137)</f>
        <v>0</v>
      </c>
      <c r="K138" s="10"/>
      <c r="L138" s="94"/>
      <c r="M138" s="21"/>
      <c r="N138" s="78" t="s">
        <v>117</v>
      </c>
      <c r="O138" s="30"/>
      <c r="P138" s="65">
        <f>SUM(O74:O137)</f>
        <v>0</v>
      </c>
      <c r="Q138" s="66"/>
    </row>
    <row r="139" spans="1:17" ht="15.75" customHeight="1" x14ac:dyDescent="0.35">
      <c r="B139" s="7"/>
      <c r="C139" s="43"/>
      <c r="D139" s="11"/>
      <c r="F139" s="33"/>
      <c r="H139" s="7"/>
      <c r="I139" s="30"/>
      <c r="J139" s="11"/>
      <c r="K139" s="10"/>
      <c r="L139" s="52"/>
      <c r="M139" s="21"/>
      <c r="N139" s="53"/>
      <c r="O139" s="30"/>
      <c r="P139" s="65"/>
      <c r="Q139" s="66"/>
    </row>
    <row r="140" spans="1:17" ht="15.75" customHeight="1" x14ac:dyDescent="0.35">
      <c r="B140" s="45" t="s">
        <v>118</v>
      </c>
      <c r="H140" s="45" t="s">
        <v>118</v>
      </c>
      <c r="I140" s="46"/>
      <c r="J140" s="10"/>
      <c r="K140" s="10"/>
      <c r="L140" s="52"/>
      <c r="M140" s="21"/>
      <c r="N140" s="45" t="s">
        <v>118</v>
      </c>
      <c r="O140" s="46"/>
      <c r="P140" s="66"/>
      <c r="Q140" s="66"/>
    </row>
    <row r="141" spans="1:17" ht="15.75" customHeight="1" x14ac:dyDescent="0.2">
      <c r="I141" s="30"/>
      <c r="J141" s="10"/>
      <c r="K141" s="10"/>
      <c r="L141" s="52"/>
      <c r="M141" s="21"/>
      <c r="N141" s="52"/>
      <c r="O141" s="30"/>
      <c r="P141" s="66"/>
      <c r="Q141" s="66"/>
    </row>
    <row r="142" spans="1:17" ht="15.75" customHeight="1" x14ac:dyDescent="0.2">
      <c r="A142" s="21">
        <v>311.10000000000002</v>
      </c>
      <c r="B142" s="29" t="s">
        <v>119</v>
      </c>
      <c r="C142" s="15">
        <v>903431</v>
      </c>
      <c r="G142" s="21">
        <v>311.10000000000002</v>
      </c>
      <c r="H142" s="29" t="s">
        <v>119</v>
      </c>
      <c r="I142" s="30"/>
      <c r="J142" s="10"/>
      <c r="K142" s="10"/>
      <c r="L142" s="52"/>
      <c r="M142" s="21">
        <v>311.10000000000002</v>
      </c>
      <c r="N142" s="29" t="s">
        <v>119</v>
      </c>
      <c r="O142" s="30"/>
      <c r="P142" s="66"/>
      <c r="Q142" s="66"/>
    </row>
    <row r="143" spans="1:17" ht="15.75" hidden="1" customHeight="1" x14ac:dyDescent="0.2">
      <c r="A143" s="21">
        <v>311.2</v>
      </c>
      <c r="B143" s="29" t="s">
        <v>120</v>
      </c>
      <c r="C143" s="15"/>
      <c r="G143" s="21">
        <v>311.2</v>
      </c>
      <c r="H143" s="29" t="s">
        <v>120</v>
      </c>
      <c r="I143" s="30"/>
      <c r="J143" s="10"/>
      <c r="K143" s="10"/>
      <c r="L143" s="52"/>
      <c r="M143" s="21">
        <v>311.2</v>
      </c>
      <c r="N143" s="29" t="s">
        <v>120</v>
      </c>
      <c r="O143" s="30"/>
      <c r="P143" s="66"/>
      <c r="Q143" s="66"/>
    </row>
    <row r="144" spans="1:17" ht="15.75" hidden="1" customHeight="1" x14ac:dyDescent="0.2">
      <c r="A144" s="21">
        <v>312</v>
      </c>
      <c r="B144" s="29" t="s">
        <v>121</v>
      </c>
      <c r="C144" s="15"/>
      <c r="G144" s="21">
        <v>312</v>
      </c>
      <c r="H144" s="29" t="s">
        <v>121</v>
      </c>
      <c r="I144" s="30"/>
      <c r="J144" s="10"/>
      <c r="K144" s="10"/>
      <c r="L144" s="52"/>
      <c r="M144" s="21">
        <v>312</v>
      </c>
      <c r="N144" s="29" t="s">
        <v>121</v>
      </c>
      <c r="O144" s="30"/>
      <c r="P144" s="66"/>
      <c r="Q144" s="66"/>
    </row>
    <row r="145" spans="1:17" ht="15.75" hidden="1" customHeight="1" x14ac:dyDescent="0.35">
      <c r="A145" s="21">
        <v>313.10000000000002</v>
      </c>
      <c r="B145" s="29" t="s">
        <v>122</v>
      </c>
      <c r="C145" s="43"/>
      <c r="G145" s="21">
        <v>313.10000000000002</v>
      </c>
      <c r="H145" s="29" t="s">
        <v>122</v>
      </c>
      <c r="I145" s="30"/>
      <c r="J145" s="10"/>
      <c r="K145" s="10"/>
      <c r="L145" s="52"/>
      <c r="M145" s="21">
        <v>313.10000000000002</v>
      </c>
      <c r="N145" s="29" t="s">
        <v>122</v>
      </c>
      <c r="O145" s="30"/>
      <c r="P145" s="66"/>
      <c r="Q145" s="66"/>
    </row>
    <row r="146" spans="1:17" ht="15.75" hidden="1" customHeight="1" x14ac:dyDescent="0.2">
      <c r="A146" s="21">
        <v>313.2</v>
      </c>
      <c r="B146" s="29" t="s">
        <v>123</v>
      </c>
      <c r="D146" s="11"/>
      <c r="F146" s="33"/>
      <c r="G146" s="21">
        <v>313.2</v>
      </c>
      <c r="H146" s="29" t="s">
        <v>123</v>
      </c>
      <c r="I146" s="30"/>
      <c r="J146" s="11"/>
      <c r="K146" s="10"/>
      <c r="L146" s="52"/>
      <c r="M146" s="21">
        <v>313.2</v>
      </c>
      <c r="N146" s="29" t="s">
        <v>123</v>
      </c>
      <c r="O146" s="30"/>
      <c r="P146" s="65"/>
      <c r="Q146" s="66"/>
    </row>
    <row r="147" spans="1:17" ht="15.75" customHeight="1" x14ac:dyDescent="0.2">
      <c r="A147" s="21">
        <v>213.3</v>
      </c>
      <c r="B147" s="29" t="s">
        <v>124</v>
      </c>
      <c r="C147" s="4">
        <v>7347</v>
      </c>
      <c r="G147" s="21">
        <v>213.3</v>
      </c>
      <c r="H147" s="29" t="s">
        <v>124</v>
      </c>
      <c r="I147" s="30"/>
      <c r="J147" s="10"/>
      <c r="K147" s="10"/>
      <c r="L147" s="52"/>
      <c r="M147" s="21">
        <v>213.3</v>
      </c>
      <c r="N147" s="29" t="s">
        <v>124</v>
      </c>
      <c r="O147" s="30"/>
      <c r="P147" s="66"/>
      <c r="Q147" s="66"/>
    </row>
    <row r="148" spans="1:17" ht="12.75" customHeight="1" x14ac:dyDescent="0.2">
      <c r="A148" s="21">
        <v>314</v>
      </c>
      <c r="B148" s="29" t="s">
        <v>125</v>
      </c>
      <c r="C148" s="4">
        <v>31918</v>
      </c>
      <c r="G148" s="21">
        <v>314</v>
      </c>
      <c r="H148" s="29" t="s">
        <v>125</v>
      </c>
      <c r="I148" s="30"/>
      <c r="J148" s="10"/>
      <c r="K148" s="10"/>
      <c r="L148" s="52"/>
      <c r="M148" s="21">
        <v>314</v>
      </c>
      <c r="N148" s="29" t="s">
        <v>125</v>
      </c>
      <c r="O148" s="30"/>
      <c r="P148" s="66"/>
      <c r="Q148" s="66"/>
    </row>
    <row r="149" spans="1:17" ht="15.75" hidden="1" customHeight="1" x14ac:dyDescent="0.2">
      <c r="A149" s="21">
        <v>321</v>
      </c>
      <c r="B149" s="29" t="s">
        <v>126</v>
      </c>
      <c r="G149" s="21">
        <v>321</v>
      </c>
      <c r="H149" s="29" t="s">
        <v>126</v>
      </c>
      <c r="I149" s="30"/>
      <c r="J149" s="10"/>
      <c r="K149" s="10"/>
      <c r="L149" s="52"/>
      <c r="M149" s="21">
        <v>321</v>
      </c>
      <c r="N149" s="29" t="s">
        <v>126</v>
      </c>
      <c r="O149" s="30"/>
      <c r="P149" s="66"/>
      <c r="Q149" s="66"/>
    </row>
    <row r="150" spans="1:17" ht="15.75" customHeight="1" x14ac:dyDescent="0.2">
      <c r="A150" s="21">
        <v>322</v>
      </c>
      <c r="B150" s="29" t="s">
        <v>127</v>
      </c>
      <c r="C150" s="15">
        <v>11278</v>
      </c>
      <c r="G150" s="21">
        <v>322</v>
      </c>
      <c r="H150" s="29" t="s">
        <v>127</v>
      </c>
      <c r="I150" s="30"/>
      <c r="J150" s="10"/>
      <c r="K150" s="10"/>
      <c r="L150" s="52"/>
      <c r="M150" s="21">
        <v>322</v>
      </c>
      <c r="N150" s="29" t="s">
        <v>127</v>
      </c>
      <c r="O150" s="30"/>
      <c r="P150" s="66"/>
      <c r="Q150" s="66"/>
    </row>
    <row r="151" spans="1:17" ht="15.75" customHeight="1" x14ac:dyDescent="0.2">
      <c r="A151" s="21">
        <v>323</v>
      </c>
      <c r="B151" s="29" t="s">
        <v>128</v>
      </c>
      <c r="C151" s="15">
        <v>69110</v>
      </c>
      <c r="G151" s="21">
        <v>323</v>
      </c>
      <c r="H151" s="29" t="s">
        <v>128</v>
      </c>
      <c r="I151" s="30"/>
      <c r="J151" s="10"/>
      <c r="K151" s="10"/>
      <c r="L151" s="52"/>
      <c r="M151" s="21">
        <v>323</v>
      </c>
      <c r="N151" s="29" t="s">
        <v>128</v>
      </c>
      <c r="O151" s="30"/>
      <c r="P151" s="66"/>
      <c r="Q151" s="66"/>
    </row>
    <row r="152" spans="1:17" ht="15.75" customHeight="1" x14ac:dyDescent="0.2">
      <c r="A152" s="21">
        <v>324</v>
      </c>
      <c r="B152" s="29" t="s">
        <v>129</v>
      </c>
      <c r="C152" s="15">
        <v>740</v>
      </c>
      <c r="G152" s="21">
        <v>324</v>
      </c>
      <c r="H152" s="29" t="s">
        <v>129</v>
      </c>
      <c r="I152" s="30"/>
      <c r="J152" s="10"/>
      <c r="K152" s="10"/>
      <c r="L152" s="52"/>
      <c r="M152" s="21">
        <v>324</v>
      </c>
      <c r="N152" s="29" t="s">
        <v>129</v>
      </c>
      <c r="O152" s="30"/>
      <c r="P152" s="66"/>
      <c r="Q152" s="66"/>
    </row>
    <row r="153" spans="1:17" ht="15.75" customHeight="1" x14ac:dyDescent="0.2">
      <c r="A153" s="21">
        <v>331</v>
      </c>
      <c r="B153" s="29" t="s">
        <v>130</v>
      </c>
      <c r="C153" s="15">
        <v>22863</v>
      </c>
      <c r="G153" s="21">
        <v>331</v>
      </c>
      <c r="H153" s="29" t="s">
        <v>130</v>
      </c>
      <c r="I153" s="30"/>
      <c r="J153" s="10"/>
      <c r="K153" s="10"/>
      <c r="L153" s="52"/>
      <c r="M153" s="21">
        <v>331</v>
      </c>
      <c r="N153" s="29" t="s">
        <v>130</v>
      </c>
      <c r="O153" s="30"/>
      <c r="P153" s="66"/>
      <c r="Q153" s="66"/>
    </row>
    <row r="154" spans="1:17" ht="15.75" customHeight="1" x14ac:dyDescent="0.2">
      <c r="A154" s="21">
        <v>332</v>
      </c>
      <c r="B154" s="29" t="s">
        <v>131</v>
      </c>
      <c r="C154" s="15">
        <v>23020</v>
      </c>
      <c r="G154" s="21">
        <v>332</v>
      </c>
      <c r="H154" s="29" t="s">
        <v>131</v>
      </c>
      <c r="I154" s="30"/>
      <c r="J154" s="10"/>
      <c r="K154" s="10"/>
      <c r="L154" s="52"/>
      <c r="M154" s="21">
        <v>332</v>
      </c>
      <c r="N154" s="29" t="s">
        <v>131</v>
      </c>
      <c r="O154" s="30"/>
      <c r="P154" s="66"/>
      <c r="Q154" s="66"/>
    </row>
    <row r="155" spans="1:17" ht="15.75" customHeight="1" x14ac:dyDescent="0.2">
      <c r="A155" s="21">
        <v>333</v>
      </c>
      <c r="B155" s="29" t="s">
        <v>132</v>
      </c>
      <c r="C155" s="15">
        <v>99174</v>
      </c>
      <c r="G155" s="21">
        <v>333</v>
      </c>
      <c r="H155" s="29" t="s">
        <v>132</v>
      </c>
      <c r="I155" s="30"/>
      <c r="J155" s="10"/>
      <c r="K155" s="10"/>
      <c r="L155" s="52"/>
      <c r="M155" s="21">
        <v>333</v>
      </c>
      <c r="N155" s="29" t="s">
        <v>132</v>
      </c>
      <c r="O155" s="30"/>
      <c r="P155" s="66"/>
      <c r="Q155" s="66"/>
    </row>
    <row r="156" spans="1:17" ht="15.75" customHeight="1" x14ac:dyDescent="0.2">
      <c r="A156" s="21">
        <v>334</v>
      </c>
      <c r="B156" s="29" t="s">
        <v>133</v>
      </c>
      <c r="C156" s="15">
        <v>20969</v>
      </c>
      <c r="G156" s="21">
        <v>334</v>
      </c>
      <c r="H156" s="29" t="s">
        <v>133</v>
      </c>
      <c r="I156" s="30"/>
      <c r="J156" s="10"/>
      <c r="K156" s="10"/>
      <c r="L156" s="52"/>
      <c r="M156" s="21">
        <v>334</v>
      </c>
      <c r="N156" s="29" t="s">
        <v>133</v>
      </c>
      <c r="O156" s="30"/>
      <c r="P156" s="66"/>
      <c r="Q156" s="66"/>
    </row>
    <row r="157" spans="1:17" ht="15.75" hidden="1" customHeight="1" x14ac:dyDescent="0.2">
      <c r="A157" s="21">
        <v>335</v>
      </c>
      <c r="B157" s="29" t="s">
        <v>134</v>
      </c>
      <c r="C157" s="15"/>
      <c r="G157" s="21">
        <v>335</v>
      </c>
      <c r="H157" s="29" t="s">
        <v>134</v>
      </c>
      <c r="I157" s="30"/>
      <c r="J157" s="10"/>
      <c r="K157" s="10"/>
      <c r="L157" s="52"/>
      <c r="M157" s="21">
        <v>335</v>
      </c>
      <c r="N157" s="29" t="s">
        <v>134</v>
      </c>
      <c r="O157" s="30"/>
      <c r="P157" s="66"/>
      <c r="Q157" s="66"/>
    </row>
    <row r="158" spans="1:17" ht="15.75" hidden="1" customHeight="1" x14ac:dyDescent="0.2">
      <c r="A158" s="21">
        <v>336</v>
      </c>
      <c r="B158" s="29" t="s">
        <v>135</v>
      </c>
      <c r="C158" s="15"/>
      <c r="G158" s="21">
        <v>336</v>
      </c>
      <c r="H158" s="29" t="s">
        <v>135</v>
      </c>
      <c r="I158" s="30"/>
      <c r="J158" s="10"/>
      <c r="K158" s="10"/>
      <c r="L158" s="52"/>
      <c r="M158" s="21">
        <v>336</v>
      </c>
      <c r="N158" s="29" t="s">
        <v>135</v>
      </c>
      <c r="O158" s="30"/>
      <c r="P158" s="66"/>
      <c r="Q158" s="66"/>
    </row>
    <row r="159" spans="1:17" ht="15.75" hidden="1" customHeight="1" x14ac:dyDescent="0.2">
      <c r="A159" s="21">
        <v>341</v>
      </c>
      <c r="B159" s="22" t="s">
        <v>136</v>
      </c>
      <c r="C159" s="15"/>
      <c r="G159" s="21">
        <v>341</v>
      </c>
      <c r="H159" s="22" t="s">
        <v>136</v>
      </c>
      <c r="I159" s="30"/>
      <c r="J159" s="10"/>
      <c r="K159" s="10"/>
      <c r="L159" s="52"/>
      <c r="M159" s="21">
        <v>341</v>
      </c>
      <c r="N159" s="22" t="s">
        <v>136</v>
      </c>
      <c r="O159" s="30"/>
      <c r="P159" s="66"/>
      <c r="Q159" s="66"/>
    </row>
    <row r="160" spans="1:17" ht="15.75" hidden="1" customHeight="1" x14ac:dyDescent="0.2">
      <c r="A160" s="21">
        <v>342</v>
      </c>
      <c r="B160" s="22" t="s">
        <v>137</v>
      </c>
      <c r="C160" s="15"/>
      <c r="G160" s="21">
        <v>342</v>
      </c>
      <c r="H160" s="22" t="s">
        <v>137</v>
      </c>
      <c r="I160" s="30"/>
      <c r="J160" s="10"/>
      <c r="K160" s="10"/>
      <c r="L160" s="52"/>
      <c r="M160" s="21">
        <v>342</v>
      </c>
      <c r="N160" s="22" t="s">
        <v>137</v>
      </c>
      <c r="O160" s="30"/>
      <c r="P160" s="66"/>
      <c r="Q160" s="66"/>
    </row>
    <row r="161" spans="1:17" ht="16.5" hidden="1" customHeight="1" x14ac:dyDescent="0.2">
      <c r="A161" s="21">
        <v>351</v>
      </c>
      <c r="B161" s="29" t="s">
        <v>138</v>
      </c>
      <c r="C161" s="15"/>
      <c r="G161" s="21">
        <v>351</v>
      </c>
      <c r="H161" s="29" t="s">
        <v>138</v>
      </c>
      <c r="I161" s="30"/>
      <c r="J161" s="10"/>
      <c r="K161" s="10"/>
      <c r="L161" s="52"/>
      <c r="M161" s="21">
        <v>351</v>
      </c>
      <c r="N161" s="29" t="s">
        <v>138</v>
      </c>
      <c r="O161" s="30"/>
      <c r="P161" s="66"/>
      <c r="Q161" s="66"/>
    </row>
    <row r="162" spans="1:17" ht="15.75" customHeight="1" x14ac:dyDescent="0.2">
      <c r="A162" s="21">
        <v>352</v>
      </c>
      <c r="B162" s="29" t="s">
        <v>139</v>
      </c>
      <c r="C162" s="15">
        <v>2943</v>
      </c>
      <c r="G162" s="21">
        <v>352</v>
      </c>
      <c r="H162" s="29" t="s">
        <v>139</v>
      </c>
      <c r="I162" s="30"/>
      <c r="J162" s="10"/>
      <c r="K162" s="10"/>
      <c r="L162" s="52"/>
      <c r="M162" s="21">
        <v>352</v>
      </c>
      <c r="N162" s="29" t="s">
        <v>139</v>
      </c>
      <c r="O162" s="30"/>
      <c r="P162" s="66"/>
      <c r="Q162" s="66"/>
    </row>
    <row r="163" spans="1:17" ht="15.75" customHeight="1" x14ac:dyDescent="0.2">
      <c r="A163" s="21">
        <v>353</v>
      </c>
      <c r="B163" s="29" t="s">
        <v>140</v>
      </c>
      <c r="C163" s="15">
        <v>59764</v>
      </c>
      <c r="G163" s="21">
        <v>353</v>
      </c>
      <c r="H163" s="29" t="s">
        <v>140</v>
      </c>
      <c r="I163" s="30"/>
      <c r="J163" s="10"/>
      <c r="K163" s="10"/>
      <c r="L163" s="52"/>
      <c r="M163" s="21">
        <v>353</v>
      </c>
      <c r="N163" s="29" t="s">
        <v>140</v>
      </c>
      <c r="O163" s="30"/>
      <c r="P163" s="66"/>
      <c r="Q163" s="66"/>
    </row>
    <row r="164" spans="1:17" ht="15.75" customHeight="1" x14ac:dyDescent="0.2">
      <c r="A164" s="21">
        <v>354</v>
      </c>
      <c r="B164" s="29" t="s">
        <v>141</v>
      </c>
      <c r="C164" s="15">
        <v>34290</v>
      </c>
      <c r="G164" s="21">
        <v>354</v>
      </c>
      <c r="H164" s="29" t="s">
        <v>141</v>
      </c>
      <c r="I164" s="30"/>
      <c r="J164" s="10"/>
      <c r="K164" s="10"/>
      <c r="L164" s="52"/>
      <c r="M164" s="21">
        <v>354</v>
      </c>
      <c r="N164" s="29" t="s">
        <v>141</v>
      </c>
      <c r="O164" s="30"/>
      <c r="P164" s="66"/>
      <c r="Q164" s="66"/>
    </row>
    <row r="165" spans="1:17" ht="15.75" customHeight="1" x14ac:dyDescent="0.2">
      <c r="A165" s="21">
        <v>355</v>
      </c>
      <c r="B165" s="29" t="s">
        <v>142</v>
      </c>
      <c r="C165" s="15">
        <v>178302</v>
      </c>
      <c r="G165" s="21">
        <v>355</v>
      </c>
      <c r="H165" s="29" t="s">
        <v>142</v>
      </c>
      <c r="I165" s="30"/>
      <c r="J165" s="10"/>
      <c r="K165" s="10"/>
      <c r="L165" s="52"/>
      <c r="M165" s="21">
        <v>355</v>
      </c>
      <c r="N165" s="29" t="s">
        <v>142</v>
      </c>
      <c r="O165" s="30"/>
      <c r="P165" s="66"/>
      <c r="Q165" s="66"/>
    </row>
    <row r="166" spans="1:17" ht="15.75" customHeight="1" x14ac:dyDescent="0.2">
      <c r="A166" s="21">
        <v>361.1</v>
      </c>
      <c r="B166" s="29" t="s">
        <v>143</v>
      </c>
      <c r="C166" s="15">
        <v>79281</v>
      </c>
      <c r="G166" s="21">
        <v>361.1</v>
      </c>
      <c r="H166" s="29" t="s">
        <v>143</v>
      </c>
      <c r="I166" s="30"/>
      <c r="J166" s="10"/>
      <c r="K166" s="10"/>
      <c r="L166" s="52"/>
      <c r="M166" s="21">
        <v>361.1</v>
      </c>
      <c r="N166" s="29" t="s">
        <v>143</v>
      </c>
      <c r="O166" s="30"/>
      <c r="P166" s="66"/>
      <c r="Q166" s="66"/>
    </row>
    <row r="167" spans="1:17" ht="15.75" hidden="1" customHeight="1" x14ac:dyDescent="0.2">
      <c r="A167" s="21">
        <v>361.2</v>
      </c>
      <c r="B167" s="29" t="s">
        <v>144</v>
      </c>
      <c r="C167" s="15"/>
      <c r="G167" s="21">
        <v>361.2</v>
      </c>
      <c r="H167" s="29" t="s">
        <v>144</v>
      </c>
      <c r="I167" s="30"/>
      <c r="J167" s="10"/>
      <c r="K167" s="10"/>
      <c r="L167" s="52"/>
      <c r="M167" s="21">
        <v>361.2</v>
      </c>
      <c r="N167" s="29" t="s">
        <v>144</v>
      </c>
      <c r="O167" s="30"/>
      <c r="P167" s="66"/>
      <c r="Q167" s="66"/>
    </row>
    <row r="168" spans="1:17" ht="15.75" hidden="1" customHeight="1" x14ac:dyDescent="0.2">
      <c r="A168" s="21">
        <v>361.3</v>
      </c>
      <c r="B168" s="29" t="s">
        <v>145</v>
      </c>
      <c r="C168" s="15"/>
      <c r="G168" s="21">
        <v>361.3</v>
      </c>
      <c r="H168" s="29" t="s">
        <v>145</v>
      </c>
      <c r="I168" s="30"/>
      <c r="J168" s="10"/>
      <c r="K168" s="10"/>
      <c r="L168" s="52"/>
      <c r="M168" s="21">
        <v>361.3</v>
      </c>
      <c r="N168" s="29" t="s">
        <v>145</v>
      </c>
      <c r="O168" s="30"/>
      <c r="P168" s="66"/>
      <c r="Q168" s="66"/>
    </row>
    <row r="169" spans="1:17" ht="15.75" customHeight="1" x14ac:dyDescent="0.2">
      <c r="A169" s="21">
        <v>361.4</v>
      </c>
      <c r="B169" s="29" t="s">
        <v>146</v>
      </c>
      <c r="C169" s="15">
        <v>2379</v>
      </c>
      <c r="G169" s="21">
        <v>361.4</v>
      </c>
      <c r="H169" s="29" t="s">
        <v>146</v>
      </c>
      <c r="I169" s="30"/>
      <c r="J169" s="10"/>
      <c r="K169" s="10"/>
      <c r="L169" s="52"/>
      <c r="M169" s="21">
        <v>361.4</v>
      </c>
      <c r="N169" s="29" t="s">
        <v>146</v>
      </c>
      <c r="O169" s="30"/>
      <c r="P169" s="66"/>
      <c r="Q169" s="66"/>
    </row>
    <row r="170" spans="1:17" ht="15.75" customHeight="1" x14ac:dyDescent="0.2">
      <c r="A170" s="21">
        <v>361.5</v>
      </c>
      <c r="B170" s="29" t="s">
        <v>147</v>
      </c>
      <c r="C170" s="15">
        <v>1250</v>
      </c>
      <c r="G170" s="21">
        <v>361.5</v>
      </c>
      <c r="H170" s="29" t="s">
        <v>147</v>
      </c>
      <c r="I170" s="30"/>
      <c r="J170" s="10"/>
      <c r="K170" s="10"/>
      <c r="L170" s="52"/>
      <c r="M170" s="21">
        <v>361.5</v>
      </c>
      <c r="N170" s="29" t="s">
        <v>147</v>
      </c>
      <c r="O170" s="30"/>
      <c r="P170" s="66"/>
      <c r="Q170" s="66"/>
    </row>
    <row r="171" spans="1:17" ht="15.75" customHeight="1" x14ac:dyDescent="0.2">
      <c r="A171" s="21">
        <v>362.1</v>
      </c>
      <c r="B171" s="29" t="s">
        <v>148</v>
      </c>
      <c r="C171" s="15">
        <v>12139</v>
      </c>
      <c r="G171" s="21">
        <v>362.1</v>
      </c>
      <c r="H171" s="29" t="s">
        <v>148</v>
      </c>
      <c r="I171" s="84"/>
      <c r="J171" s="10"/>
      <c r="K171" s="10"/>
      <c r="L171" s="52"/>
      <c r="M171" s="21">
        <v>362.1</v>
      </c>
      <c r="N171" s="29" t="s">
        <v>148</v>
      </c>
      <c r="O171" s="84"/>
      <c r="P171" s="66"/>
      <c r="Q171" s="66"/>
    </row>
    <row r="172" spans="1:17" ht="15.75" hidden="1" customHeight="1" x14ac:dyDescent="0.2">
      <c r="A172" s="21">
        <v>362.2</v>
      </c>
      <c r="B172" s="29" t="s">
        <v>149</v>
      </c>
      <c r="C172" s="15"/>
      <c r="G172" s="21">
        <v>362.2</v>
      </c>
      <c r="H172" s="29" t="s">
        <v>149</v>
      </c>
      <c r="I172" s="84"/>
      <c r="J172" s="10"/>
      <c r="K172" s="10"/>
      <c r="L172" s="52"/>
      <c r="M172" s="21">
        <v>362.2</v>
      </c>
      <c r="N172" s="29" t="s">
        <v>149</v>
      </c>
      <c r="O172" s="84"/>
      <c r="P172" s="66"/>
      <c r="Q172" s="66"/>
    </row>
    <row r="173" spans="1:17" ht="15.75" customHeight="1" x14ac:dyDescent="0.2">
      <c r="A173" s="21">
        <v>362.3</v>
      </c>
      <c r="B173" s="29" t="s">
        <v>150</v>
      </c>
      <c r="C173" s="15">
        <v>570</v>
      </c>
      <c r="G173" s="21">
        <v>362.3</v>
      </c>
      <c r="H173" s="29" t="s">
        <v>150</v>
      </c>
      <c r="I173" s="30"/>
      <c r="J173" s="10"/>
      <c r="K173" s="10"/>
      <c r="L173" s="52"/>
      <c r="M173" s="21">
        <v>362.3</v>
      </c>
      <c r="N173" s="29" t="s">
        <v>150</v>
      </c>
      <c r="O173" s="30"/>
      <c r="P173" s="66"/>
      <c r="Q173" s="66"/>
    </row>
    <row r="174" spans="1:17" ht="15.75" customHeight="1" x14ac:dyDescent="0.2">
      <c r="A174" s="21">
        <v>363.1</v>
      </c>
      <c r="B174" s="29" t="s">
        <v>151</v>
      </c>
      <c r="C174" s="15">
        <v>1890</v>
      </c>
      <c r="G174" s="21">
        <v>363.1</v>
      </c>
      <c r="H174" s="29" t="s">
        <v>151</v>
      </c>
      <c r="I174" s="30"/>
      <c r="J174" s="10"/>
      <c r="K174" s="10"/>
      <c r="L174" s="52"/>
      <c r="M174" s="21">
        <v>363.1</v>
      </c>
      <c r="N174" s="29" t="s">
        <v>151</v>
      </c>
      <c r="O174" s="30"/>
      <c r="P174" s="66"/>
      <c r="Q174" s="66"/>
    </row>
    <row r="175" spans="1:17" ht="15.75" hidden="1" customHeight="1" x14ac:dyDescent="0.2">
      <c r="A175" s="21">
        <v>363.2</v>
      </c>
      <c r="B175" s="29" t="s">
        <v>152</v>
      </c>
      <c r="D175" s="11"/>
      <c r="F175" s="33"/>
      <c r="G175" s="21">
        <v>363.2</v>
      </c>
      <c r="H175" s="29" t="s">
        <v>152</v>
      </c>
      <c r="I175" s="30"/>
      <c r="J175" s="11"/>
      <c r="K175" s="10"/>
      <c r="L175" s="52"/>
      <c r="M175" s="21">
        <v>363.2</v>
      </c>
      <c r="N175" s="29" t="s">
        <v>152</v>
      </c>
      <c r="O175" s="30"/>
      <c r="P175" s="65"/>
      <c r="Q175" s="66"/>
    </row>
    <row r="176" spans="1:17" ht="15.75" customHeight="1" x14ac:dyDescent="0.2">
      <c r="A176" s="21">
        <v>362.3</v>
      </c>
      <c r="B176" s="29" t="s">
        <v>153</v>
      </c>
      <c r="C176" s="4">
        <v>192958</v>
      </c>
      <c r="G176" s="21">
        <v>362.3</v>
      </c>
      <c r="H176" s="29" t="s">
        <v>153</v>
      </c>
      <c r="I176" s="30"/>
      <c r="J176" s="10"/>
      <c r="K176" s="10"/>
      <c r="L176" s="52"/>
      <c r="M176" s="21">
        <v>362.3</v>
      </c>
      <c r="N176" s="29" t="s">
        <v>153</v>
      </c>
      <c r="O176" s="30"/>
      <c r="P176" s="66"/>
      <c r="Q176" s="66"/>
    </row>
    <row r="177" spans="1:17" ht="15.75" customHeight="1" x14ac:dyDescent="0.2">
      <c r="A177" s="21">
        <v>363.4</v>
      </c>
      <c r="B177" s="29" t="s">
        <v>154</v>
      </c>
      <c r="C177" s="4">
        <v>105301</v>
      </c>
      <c r="G177" s="21">
        <v>363.4</v>
      </c>
      <c r="H177" s="29" t="s">
        <v>154</v>
      </c>
      <c r="I177" s="30"/>
      <c r="J177" s="10"/>
      <c r="K177" s="10"/>
      <c r="L177" s="52"/>
      <c r="M177" s="21">
        <v>363.4</v>
      </c>
      <c r="N177" s="29" t="s">
        <v>154</v>
      </c>
      <c r="O177" s="30"/>
      <c r="P177" s="66"/>
      <c r="Q177" s="66"/>
    </row>
    <row r="178" spans="1:17" ht="15.75" customHeight="1" x14ac:dyDescent="0.2">
      <c r="A178" s="21">
        <v>363.5</v>
      </c>
      <c r="B178" s="29" t="s">
        <v>155</v>
      </c>
      <c r="C178" s="15">
        <v>233086</v>
      </c>
      <c r="G178" s="21">
        <v>363.5</v>
      </c>
      <c r="H178" s="29" t="s">
        <v>155</v>
      </c>
      <c r="I178" s="30"/>
      <c r="J178" s="10"/>
      <c r="K178" s="10"/>
      <c r="L178" s="52"/>
      <c r="M178" s="21">
        <v>363.5</v>
      </c>
      <c r="N178" s="29" t="s">
        <v>155</v>
      </c>
      <c r="O178" s="30"/>
      <c r="P178" s="66"/>
      <c r="Q178" s="66"/>
    </row>
    <row r="179" spans="1:17" ht="15.75" customHeight="1" x14ac:dyDescent="0.2">
      <c r="A179" s="21">
        <v>363.6</v>
      </c>
      <c r="B179" s="29" t="s">
        <v>156</v>
      </c>
      <c r="C179" s="15">
        <v>1001966</v>
      </c>
      <c r="G179" s="21">
        <v>363.6</v>
      </c>
      <c r="H179" s="29" t="s">
        <v>156</v>
      </c>
      <c r="I179" s="30"/>
      <c r="J179" s="10"/>
      <c r="K179" s="10"/>
      <c r="L179" s="52"/>
      <c r="M179" s="21">
        <v>363.6</v>
      </c>
      <c r="N179" s="29" t="s">
        <v>156</v>
      </c>
      <c r="O179" s="30"/>
      <c r="P179" s="66"/>
      <c r="Q179" s="66"/>
    </row>
    <row r="180" spans="1:17" ht="15.75" hidden="1" customHeight="1" x14ac:dyDescent="0.2">
      <c r="A180" s="47">
        <v>363.7</v>
      </c>
      <c r="B180" s="29" t="s">
        <v>157</v>
      </c>
      <c r="C180" s="48"/>
      <c r="D180" s="11"/>
      <c r="F180" s="33"/>
      <c r="G180" s="47">
        <v>363.7</v>
      </c>
      <c r="H180" s="29" t="s">
        <v>157</v>
      </c>
      <c r="I180" s="30"/>
      <c r="J180" s="11"/>
      <c r="K180" s="10"/>
      <c r="L180" s="52"/>
      <c r="M180" s="47">
        <v>363.7</v>
      </c>
      <c r="N180" s="29" t="s">
        <v>157</v>
      </c>
      <c r="O180" s="30"/>
      <c r="P180" s="65"/>
      <c r="Q180" s="66"/>
    </row>
    <row r="181" spans="1:17" ht="15.75" hidden="1" customHeight="1" x14ac:dyDescent="0.2">
      <c r="A181" s="21">
        <v>363.8</v>
      </c>
      <c r="B181" s="29" t="s">
        <v>158</v>
      </c>
      <c r="G181" s="21">
        <v>363.8</v>
      </c>
      <c r="H181" s="29" t="s">
        <v>158</v>
      </c>
      <c r="I181" s="30"/>
      <c r="J181" s="10"/>
      <c r="K181" s="10"/>
      <c r="L181" s="52"/>
      <c r="M181" s="21">
        <v>363.8</v>
      </c>
      <c r="N181" s="29" t="s">
        <v>158</v>
      </c>
      <c r="O181" s="30"/>
      <c r="P181" s="66"/>
      <c r="Q181" s="66"/>
    </row>
    <row r="182" spans="1:17" ht="15.75" hidden="1" customHeight="1" x14ac:dyDescent="0.2">
      <c r="A182" s="21">
        <v>364.1</v>
      </c>
      <c r="B182" s="29" t="s">
        <v>159</v>
      </c>
      <c r="G182" s="21">
        <v>364.1</v>
      </c>
      <c r="H182" s="29" t="s">
        <v>159</v>
      </c>
      <c r="I182" s="30"/>
      <c r="J182" s="10"/>
      <c r="K182" s="10"/>
      <c r="L182" s="52"/>
      <c r="M182" s="21">
        <v>364.1</v>
      </c>
      <c r="N182" s="29" t="s">
        <v>159</v>
      </c>
      <c r="O182" s="30"/>
      <c r="P182" s="66"/>
      <c r="Q182" s="66"/>
    </row>
    <row r="183" spans="1:17" ht="20.25" hidden="1" customHeight="1" x14ac:dyDescent="0.2">
      <c r="A183" s="21">
        <v>364.2</v>
      </c>
      <c r="B183" s="29" t="s">
        <v>160</v>
      </c>
      <c r="C183" s="15"/>
      <c r="G183" s="21">
        <v>364.2</v>
      </c>
      <c r="H183" s="49" t="s">
        <v>160</v>
      </c>
      <c r="I183" s="30"/>
      <c r="J183" s="10"/>
      <c r="K183" s="10"/>
      <c r="L183" s="52"/>
      <c r="M183" s="21">
        <v>364.2</v>
      </c>
      <c r="N183" s="29" t="s">
        <v>160</v>
      </c>
      <c r="O183" s="30"/>
      <c r="P183" s="66"/>
      <c r="Q183" s="66"/>
    </row>
    <row r="184" spans="1:17" ht="18.75" hidden="1" customHeight="1" x14ac:dyDescent="0.35">
      <c r="A184" s="21">
        <v>364.3</v>
      </c>
      <c r="B184" s="29" t="s">
        <v>161</v>
      </c>
      <c r="C184" s="43"/>
      <c r="G184" s="21">
        <v>364.3</v>
      </c>
      <c r="H184" s="29" t="s">
        <v>161</v>
      </c>
      <c r="I184" s="30"/>
      <c r="J184" s="10"/>
      <c r="K184" s="10"/>
      <c r="L184" s="52"/>
      <c r="M184" s="21">
        <v>364.3</v>
      </c>
      <c r="N184" s="29" t="s">
        <v>161</v>
      </c>
      <c r="O184" s="30"/>
      <c r="P184" s="66"/>
      <c r="Q184" s="66"/>
    </row>
    <row r="185" spans="1:17" ht="15.75" customHeight="1" x14ac:dyDescent="0.2">
      <c r="A185" s="21">
        <v>364.4</v>
      </c>
      <c r="B185" s="29" t="s">
        <v>162</v>
      </c>
      <c r="C185" s="4">
        <v>9219</v>
      </c>
      <c r="D185" s="11"/>
      <c r="F185" s="33"/>
      <c r="G185" s="21">
        <v>364.4</v>
      </c>
      <c r="H185" s="29" t="s">
        <v>162</v>
      </c>
      <c r="I185" s="30"/>
      <c r="J185" s="11"/>
      <c r="K185" s="10"/>
      <c r="L185" s="52"/>
      <c r="M185" s="21">
        <v>364.4</v>
      </c>
      <c r="N185" s="29" t="s">
        <v>162</v>
      </c>
      <c r="O185" s="30"/>
      <c r="P185" s="65"/>
      <c r="Q185" s="66"/>
    </row>
    <row r="186" spans="1:17" ht="15.75" hidden="1" customHeight="1" x14ac:dyDescent="0.2">
      <c r="A186" s="21">
        <v>364.5</v>
      </c>
      <c r="B186" s="29" t="s">
        <v>163</v>
      </c>
      <c r="G186" s="21">
        <v>364.5</v>
      </c>
      <c r="H186" s="29" t="s">
        <v>163</v>
      </c>
      <c r="I186" s="30"/>
      <c r="J186" s="10"/>
      <c r="K186" s="10"/>
      <c r="L186" s="52"/>
      <c r="M186" s="21">
        <v>364.5</v>
      </c>
      <c r="N186" s="29" t="s">
        <v>163</v>
      </c>
      <c r="O186" s="30"/>
      <c r="P186" s="66"/>
      <c r="Q186" s="66"/>
    </row>
    <row r="187" spans="1:17" ht="15.75" hidden="1" customHeight="1" x14ac:dyDescent="0.2">
      <c r="A187" s="21">
        <v>364.6</v>
      </c>
      <c r="B187" s="29" t="s">
        <v>164</v>
      </c>
      <c r="G187" s="21">
        <v>364.6</v>
      </c>
      <c r="H187" s="29" t="s">
        <v>164</v>
      </c>
      <c r="I187" s="30"/>
      <c r="J187" s="10"/>
      <c r="K187" s="10"/>
      <c r="L187" s="52"/>
      <c r="M187" s="21">
        <v>364.6</v>
      </c>
      <c r="N187" s="29" t="s">
        <v>164</v>
      </c>
      <c r="O187" s="30"/>
      <c r="P187" s="66"/>
      <c r="Q187" s="66"/>
    </row>
    <row r="188" spans="1:17" ht="15.75" hidden="1" customHeight="1" x14ac:dyDescent="0.2">
      <c r="A188" s="21">
        <v>364.7</v>
      </c>
      <c r="B188" s="29" t="s">
        <v>165</v>
      </c>
      <c r="E188" s="11"/>
      <c r="G188" s="21">
        <v>364.7</v>
      </c>
      <c r="H188" s="29" t="s">
        <v>165</v>
      </c>
      <c r="I188" s="30"/>
      <c r="J188" s="10"/>
      <c r="K188" s="11"/>
      <c r="L188" s="52"/>
      <c r="M188" s="21">
        <v>364.7</v>
      </c>
      <c r="N188" s="29" t="s">
        <v>165</v>
      </c>
      <c r="O188" s="30"/>
      <c r="P188" s="66"/>
      <c r="Q188" s="65"/>
    </row>
    <row r="189" spans="1:17" ht="15.75" hidden="1" customHeight="1" x14ac:dyDescent="0.2">
      <c r="A189" s="21">
        <v>369</v>
      </c>
      <c r="B189" s="29" t="s">
        <v>166</v>
      </c>
      <c r="G189" s="21">
        <v>369</v>
      </c>
      <c r="H189" s="29" t="s">
        <v>166</v>
      </c>
      <c r="I189" s="30"/>
      <c r="J189" s="10"/>
      <c r="K189" s="10"/>
      <c r="L189" s="52"/>
      <c r="M189" s="21">
        <v>369</v>
      </c>
      <c r="N189" s="29" t="s">
        <v>166</v>
      </c>
      <c r="O189" s="30"/>
      <c r="P189" s="66"/>
      <c r="Q189" s="66"/>
    </row>
    <row r="190" spans="1:17" ht="15.75" customHeight="1" x14ac:dyDescent="0.2">
      <c r="A190" s="21">
        <v>371.1</v>
      </c>
      <c r="B190" s="29" t="s">
        <v>167</v>
      </c>
      <c r="C190" s="4">
        <v>1471508</v>
      </c>
      <c r="E190" s="50"/>
      <c r="G190" s="21">
        <v>371.1</v>
      </c>
      <c r="H190" s="29" t="s">
        <v>167</v>
      </c>
      <c r="I190" s="30"/>
      <c r="J190" s="10"/>
      <c r="K190" s="11"/>
      <c r="L190" s="52"/>
      <c r="M190" s="21">
        <v>371.1</v>
      </c>
      <c r="N190" s="29" t="s">
        <v>167</v>
      </c>
      <c r="O190" s="30"/>
      <c r="P190" s="66"/>
      <c r="Q190" s="65"/>
    </row>
    <row r="191" spans="1:17" ht="15.75" customHeight="1" x14ac:dyDescent="0.2">
      <c r="A191" s="21">
        <v>371.2</v>
      </c>
      <c r="B191" s="29" t="s">
        <v>168</v>
      </c>
      <c r="C191" s="4">
        <v>3676613</v>
      </c>
      <c r="G191" s="21">
        <v>371.2</v>
      </c>
      <c r="H191" s="29" t="s">
        <v>168</v>
      </c>
      <c r="I191" s="30"/>
      <c r="J191" s="7"/>
      <c r="K191" s="18"/>
      <c r="L191" s="52"/>
      <c r="M191" s="21">
        <v>371.2</v>
      </c>
      <c r="N191" s="29" t="s">
        <v>168</v>
      </c>
      <c r="O191" s="30"/>
      <c r="P191" s="53"/>
      <c r="Q191" s="95"/>
    </row>
    <row r="192" spans="1:17" ht="15.75" hidden="1" customHeight="1" x14ac:dyDescent="0.2">
      <c r="A192" s="21">
        <v>371.3</v>
      </c>
      <c r="B192" s="29" t="s">
        <v>169</v>
      </c>
      <c r="G192" s="21">
        <v>371.3</v>
      </c>
      <c r="H192" s="29" t="s">
        <v>169</v>
      </c>
      <c r="I192" s="30"/>
      <c r="J192" s="7"/>
      <c r="K192" s="7"/>
      <c r="L192" s="52">
        <f>37167185-37182734</f>
        <v>-15549</v>
      </c>
      <c r="M192" s="21">
        <v>371.3</v>
      </c>
      <c r="N192" s="29" t="s">
        <v>169</v>
      </c>
      <c r="O192" s="30"/>
      <c r="P192" s="53"/>
      <c r="Q192" s="53"/>
    </row>
    <row r="193" spans="1:17" ht="15.75" customHeight="1" x14ac:dyDescent="0.2">
      <c r="A193" s="21">
        <v>371.4</v>
      </c>
      <c r="B193" s="29" t="s">
        <v>170</v>
      </c>
      <c r="C193" s="4">
        <v>23630</v>
      </c>
      <c r="G193" s="21">
        <v>371.4</v>
      </c>
      <c r="H193" s="29" t="s">
        <v>170</v>
      </c>
      <c r="I193" s="30"/>
      <c r="J193" s="7"/>
      <c r="K193" s="7"/>
      <c r="L193" s="52"/>
      <c r="M193" s="21">
        <v>371.4</v>
      </c>
      <c r="N193" s="29" t="s">
        <v>170</v>
      </c>
      <c r="O193" s="30"/>
      <c r="P193" s="53"/>
      <c r="Q193" s="53"/>
    </row>
    <row r="194" spans="1:17" ht="15.75" customHeight="1" x14ac:dyDescent="0.2">
      <c r="A194" s="21">
        <v>371.5</v>
      </c>
      <c r="B194" s="29" t="s">
        <v>171</v>
      </c>
      <c r="C194" s="4">
        <v>66061</v>
      </c>
      <c r="G194" s="21">
        <v>371.5</v>
      </c>
      <c r="H194" s="29" t="s">
        <v>171</v>
      </c>
      <c r="I194" s="30"/>
      <c r="J194" s="7"/>
      <c r="K194" s="7"/>
      <c r="L194" s="52"/>
      <c r="M194" s="21">
        <v>371.5</v>
      </c>
      <c r="N194" s="29" t="s">
        <v>171</v>
      </c>
      <c r="O194" s="30"/>
      <c r="P194" s="53"/>
      <c r="Q194" s="53"/>
    </row>
    <row r="195" spans="1:17" ht="15.75" customHeight="1" x14ac:dyDescent="0.2">
      <c r="A195" s="21">
        <v>371.6</v>
      </c>
      <c r="B195" s="29" t="s">
        <v>172</v>
      </c>
      <c r="C195" s="4">
        <v>13523</v>
      </c>
      <c r="G195" s="21">
        <v>371.6</v>
      </c>
      <c r="H195" s="29" t="s">
        <v>172</v>
      </c>
      <c r="I195" s="30"/>
      <c r="J195" s="7"/>
      <c r="K195" s="7"/>
      <c r="L195" s="52"/>
      <c r="M195" s="21">
        <v>371.6</v>
      </c>
      <c r="N195" s="29" t="s">
        <v>172</v>
      </c>
      <c r="O195" s="30"/>
      <c r="P195" s="53"/>
      <c r="Q195" s="53"/>
    </row>
    <row r="196" spans="1:17" ht="15.75" hidden="1" customHeight="1" x14ac:dyDescent="0.2">
      <c r="A196" s="21">
        <v>371.7</v>
      </c>
      <c r="B196" s="29" t="s">
        <v>173</v>
      </c>
      <c r="G196" s="21">
        <v>371.7</v>
      </c>
      <c r="H196" s="29" t="s">
        <v>173</v>
      </c>
      <c r="I196" s="30"/>
      <c r="J196" s="7"/>
      <c r="K196" s="7"/>
      <c r="L196" s="52"/>
      <c r="M196" s="21">
        <v>371.8</v>
      </c>
      <c r="N196" s="29" t="s">
        <v>173</v>
      </c>
      <c r="O196" s="30"/>
      <c r="P196" s="53"/>
      <c r="Q196" s="53"/>
    </row>
    <row r="197" spans="1:17" ht="15.75" hidden="1" customHeight="1" x14ac:dyDescent="0.2">
      <c r="A197" s="21">
        <v>372.1</v>
      </c>
      <c r="B197" s="29" t="s">
        <v>174</v>
      </c>
      <c r="G197" s="21">
        <v>372.1</v>
      </c>
      <c r="H197" s="29" t="s">
        <v>174</v>
      </c>
      <c r="I197" s="30"/>
      <c r="J197" s="7"/>
      <c r="K197" s="7"/>
      <c r="L197" s="52"/>
      <c r="M197" s="21">
        <v>372.1</v>
      </c>
      <c r="N197" s="29" t="s">
        <v>174</v>
      </c>
      <c r="O197" s="30"/>
      <c r="P197" s="53"/>
      <c r="Q197" s="53"/>
    </row>
    <row r="198" spans="1:17" s="52" customFormat="1" ht="15.75" hidden="1" customHeight="1" x14ac:dyDescent="0.2">
      <c r="A198" s="21">
        <v>372.2</v>
      </c>
      <c r="B198" s="29" t="s">
        <v>175</v>
      </c>
      <c r="C198" s="15"/>
      <c r="D198" s="51"/>
      <c r="E198" s="51"/>
      <c r="G198" s="21">
        <v>372.2</v>
      </c>
      <c r="H198" s="29" t="s">
        <v>175</v>
      </c>
      <c r="I198" s="30"/>
      <c r="J198" s="53"/>
      <c r="K198" s="53"/>
      <c r="M198" s="21">
        <v>372.2</v>
      </c>
      <c r="N198" s="29" t="s">
        <v>175</v>
      </c>
      <c r="O198" s="30"/>
      <c r="P198" s="53"/>
      <c r="Q198" s="53"/>
    </row>
    <row r="199" spans="1:17" s="52" customFormat="1" ht="15.75" customHeight="1" x14ac:dyDescent="0.2">
      <c r="A199" s="21">
        <v>372.3</v>
      </c>
      <c r="B199" s="29" t="s">
        <v>176</v>
      </c>
      <c r="C199" s="15">
        <v>4797</v>
      </c>
      <c r="D199" s="51"/>
      <c r="E199" s="51"/>
      <c r="G199" s="21">
        <v>372.3</v>
      </c>
      <c r="H199" s="29" t="s">
        <v>176</v>
      </c>
      <c r="I199" s="30"/>
      <c r="J199" s="53"/>
      <c r="K199" s="53"/>
      <c r="M199" s="21">
        <v>372.3</v>
      </c>
      <c r="N199" s="29" t="s">
        <v>176</v>
      </c>
      <c r="O199" s="30"/>
      <c r="P199" s="53"/>
      <c r="Q199" s="53"/>
    </row>
    <row r="200" spans="1:17" s="52" customFormat="1" ht="15.75" hidden="1" customHeight="1" x14ac:dyDescent="0.2">
      <c r="A200" s="21">
        <v>372.4</v>
      </c>
      <c r="B200" s="29" t="s">
        <v>177</v>
      </c>
      <c r="C200" s="15"/>
      <c r="D200" s="51"/>
      <c r="E200" s="51"/>
      <c r="G200" s="21">
        <v>372.4</v>
      </c>
      <c r="H200" s="29" t="s">
        <v>177</v>
      </c>
      <c r="I200" s="30"/>
      <c r="J200" s="53"/>
      <c r="K200" s="53"/>
      <c r="M200" s="21">
        <v>372.4</v>
      </c>
      <c r="N200" s="29" t="s">
        <v>177</v>
      </c>
      <c r="O200" s="30"/>
      <c r="P200" s="53"/>
      <c r="Q200" s="53"/>
    </row>
    <row r="201" spans="1:17" s="52" customFormat="1" ht="15.75" hidden="1" customHeight="1" x14ac:dyDescent="0.2">
      <c r="A201" s="21">
        <v>372.5</v>
      </c>
      <c r="B201" s="29" t="s">
        <v>178</v>
      </c>
      <c r="C201" s="15"/>
      <c r="D201" s="51"/>
      <c r="E201" s="51"/>
      <c r="G201" s="21">
        <v>372.5</v>
      </c>
      <c r="H201" s="29" t="s">
        <v>178</v>
      </c>
      <c r="I201" s="30"/>
      <c r="J201" s="53"/>
      <c r="K201" s="53"/>
      <c r="M201" s="21">
        <v>372.5</v>
      </c>
      <c r="N201" s="29" t="s">
        <v>178</v>
      </c>
      <c r="O201" s="30"/>
      <c r="P201" s="53"/>
      <c r="Q201" s="53"/>
    </row>
    <row r="202" spans="1:17" s="52" customFormat="1" ht="15.75" customHeight="1" x14ac:dyDescent="0.2">
      <c r="A202" s="47">
        <v>372.6</v>
      </c>
      <c r="B202" s="29" t="s">
        <v>179</v>
      </c>
      <c r="C202" s="54">
        <v>76859</v>
      </c>
      <c r="D202" s="51"/>
      <c r="E202" s="51"/>
      <c r="G202" s="47">
        <v>372.6</v>
      </c>
      <c r="H202" s="29" t="s">
        <v>179</v>
      </c>
      <c r="I202" s="30"/>
      <c r="J202" s="53"/>
      <c r="K202" s="53"/>
      <c r="M202" s="47">
        <v>372.6</v>
      </c>
      <c r="N202" s="29" t="s">
        <v>179</v>
      </c>
      <c r="O202" s="30"/>
      <c r="P202" s="53"/>
      <c r="Q202" s="53"/>
    </row>
    <row r="203" spans="1:17" s="52" customFormat="1" ht="16.5" customHeight="1" x14ac:dyDescent="0.2">
      <c r="A203" s="47">
        <v>372.7</v>
      </c>
      <c r="B203" s="29" t="s">
        <v>259</v>
      </c>
      <c r="C203" s="54">
        <v>19787812</v>
      </c>
      <c r="D203" s="51"/>
      <c r="E203" s="51"/>
      <c r="G203" s="47">
        <v>372.7</v>
      </c>
      <c r="H203" s="29" t="s">
        <v>180</v>
      </c>
      <c r="I203" s="30"/>
      <c r="J203" s="53"/>
      <c r="K203" s="53"/>
      <c r="M203" s="47">
        <v>372.7</v>
      </c>
      <c r="N203" s="29" t="s">
        <v>180</v>
      </c>
      <c r="O203" s="30"/>
      <c r="P203" s="53"/>
      <c r="Q203" s="53"/>
    </row>
    <row r="204" spans="1:17" s="52" customFormat="1" ht="15.75" customHeight="1" x14ac:dyDescent="0.2">
      <c r="A204" s="21">
        <v>391</v>
      </c>
      <c r="B204" s="29" t="s">
        <v>181</v>
      </c>
      <c r="C204" s="15">
        <v>25810</v>
      </c>
      <c r="D204" s="51"/>
      <c r="E204" s="51"/>
      <c r="G204" s="21">
        <v>391</v>
      </c>
      <c r="H204" s="29" t="s">
        <v>181</v>
      </c>
      <c r="I204" s="30"/>
      <c r="J204" s="53"/>
      <c r="K204" s="53"/>
      <c r="M204" s="21">
        <v>391</v>
      </c>
      <c r="N204" s="29" t="s">
        <v>181</v>
      </c>
      <c r="O204" s="30"/>
      <c r="P204" s="53"/>
      <c r="Q204" s="53"/>
    </row>
    <row r="205" spans="1:17" s="52" customFormat="1" ht="15.75" customHeight="1" x14ac:dyDescent="0.25">
      <c r="A205" s="55">
        <v>392</v>
      </c>
      <c r="B205" s="29" t="s">
        <v>182</v>
      </c>
      <c r="C205" s="56">
        <v>233737</v>
      </c>
      <c r="D205" s="57"/>
      <c r="E205" s="57"/>
      <c r="G205" s="55">
        <v>392</v>
      </c>
      <c r="H205" s="29" t="s">
        <v>182</v>
      </c>
      <c r="I205" s="30"/>
      <c r="J205" s="53"/>
      <c r="K205" s="53"/>
      <c r="M205" s="55">
        <v>392</v>
      </c>
      <c r="N205" s="29" t="s">
        <v>182</v>
      </c>
      <c r="O205" s="30"/>
      <c r="P205" s="53"/>
      <c r="Q205" s="53"/>
    </row>
    <row r="206" spans="1:17" s="52" customFormat="1" ht="15.75" customHeight="1" x14ac:dyDescent="0.25">
      <c r="A206" s="55">
        <v>393</v>
      </c>
      <c r="B206" s="29" t="s">
        <v>183</v>
      </c>
      <c r="C206" s="56">
        <v>11024</v>
      </c>
      <c r="D206" s="57"/>
      <c r="E206" s="57"/>
      <c r="G206" s="55">
        <v>393</v>
      </c>
      <c r="H206" s="29" t="s">
        <v>183</v>
      </c>
      <c r="I206" s="30"/>
      <c r="J206" s="53"/>
      <c r="K206" s="53"/>
      <c r="M206" s="55">
        <v>393</v>
      </c>
      <c r="N206" s="29" t="s">
        <v>183</v>
      </c>
      <c r="O206" s="30"/>
      <c r="P206" s="53"/>
      <c r="Q206" s="53"/>
    </row>
    <row r="207" spans="1:17" s="52" customFormat="1" ht="15.75" hidden="1" customHeight="1" x14ac:dyDescent="0.3">
      <c r="A207" s="55">
        <v>394</v>
      </c>
      <c r="B207" s="29" t="s">
        <v>184</v>
      </c>
      <c r="C207" s="56"/>
      <c r="D207" s="58"/>
      <c r="E207" s="58"/>
      <c r="G207" s="55">
        <v>394</v>
      </c>
      <c r="H207" s="29" t="s">
        <v>184</v>
      </c>
      <c r="I207" s="30"/>
      <c r="J207" s="53"/>
      <c r="K207" s="53"/>
      <c r="M207" s="55">
        <v>394</v>
      </c>
      <c r="N207" s="29" t="s">
        <v>184</v>
      </c>
      <c r="O207" s="30"/>
      <c r="P207" s="53"/>
      <c r="Q207" s="53"/>
    </row>
    <row r="208" spans="1:17" s="52" customFormat="1" ht="15.75" customHeight="1" x14ac:dyDescent="0.25">
      <c r="A208" s="55">
        <v>395</v>
      </c>
      <c r="B208" s="29" t="s">
        <v>185</v>
      </c>
      <c r="C208" s="56">
        <v>33391</v>
      </c>
      <c r="D208" s="57"/>
      <c r="E208" s="57"/>
      <c r="G208" s="55">
        <v>395</v>
      </c>
      <c r="H208" s="29" t="s">
        <v>185</v>
      </c>
      <c r="I208" s="30"/>
      <c r="J208" s="53"/>
      <c r="K208" s="53"/>
      <c r="M208" s="55">
        <v>395</v>
      </c>
      <c r="N208" s="29" t="s">
        <v>185</v>
      </c>
      <c r="O208" s="30"/>
      <c r="P208" s="53"/>
      <c r="Q208" s="53"/>
    </row>
    <row r="209" spans="1:17" s="52" customFormat="1" ht="15.75" customHeight="1" x14ac:dyDescent="0.25">
      <c r="A209" s="55">
        <v>396</v>
      </c>
      <c r="B209" s="29" t="s">
        <v>186</v>
      </c>
      <c r="C209" s="56">
        <v>492579</v>
      </c>
      <c r="D209" s="57"/>
      <c r="E209" s="57"/>
      <c r="G209" s="55">
        <v>396</v>
      </c>
      <c r="H209" s="29" t="s">
        <v>186</v>
      </c>
      <c r="I209" s="30"/>
      <c r="J209" s="53"/>
      <c r="K209" s="53"/>
      <c r="M209" s="55">
        <v>396</v>
      </c>
      <c r="N209" s="29" t="s">
        <v>186</v>
      </c>
      <c r="O209" s="30"/>
      <c r="P209" s="53"/>
      <c r="Q209" s="53"/>
    </row>
    <row r="210" spans="1:17" s="52" customFormat="1" ht="20.25" hidden="1" customHeight="1" x14ac:dyDescent="0.2">
      <c r="A210" s="55">
        <v>397</v>
      </c>
      <c r="B210" s="29" t="s">
        <v>187</v>
      </c>
      <c r="C210" s="15"/>
      <c r="D210" s="51"/>
      <c r="E210" s="51"/>
      <c r="G210" s="55">
        <v>397</v>
      </c>
      <c r="H210" s="29" t="s">
        <v>187</v>
      </c>
      <c r="I210" s="30"/>
      <c r="J210" s="53"/>
      <c r="K210" s="53"/>
      <c r="M210" s="55">
        <v>397</v>
      </c>
      <c r="N210" s="29" t="s">
        <v>187</v>
      </c>
      <c r="O210" s="30"/>
      <c r="P210" s="53"/>
      <c r="Q210" s="53"/>
    </row>
    <row r="211" spans="1:17" s="52" customFormat="1" ht="15" hidden="1" customHeight="1" x14ac:dyDescent="0.2">
      <c r="A211" s="55">
        <v>398</v>
      </c>
      <c r="B211" s="29" t="s">
        <v>188</v>
      </c>
      <c r="C211" s="15"/>
      <c r="D211" s="51"/>
      <c r="E211" s="51"/>
      <c r="G211" s="55">
        <v>398</v>
      </c>
      <c r="H211" s="29" t="s">
        <v>188</v>
      </c>
      <c r="I211" s="31"/>
      <c r="J211" s="53"/>
      <c r="K211" s="53"/>
      <c r="M211" s="55">
        <v>398</v>
      </c>
      <c r="N211" s="29" t="s">
        <v>188</v>
      </c>
      <c r="O211" s="30"/>
      <c r="P211" s="53"/>
      <c r="Q211" s="53"/>
    </row>
    <row r="212" spans="1:17" s="52" customFormat="1" ht="18.75" hidden="1" customHeight="1" x14ac:dyDescent="0.2">
      <c r="A212" s="55">
        <v>399</v>
      </c>
      <c r="B212" s="29" t="s">
        <v>189</v>
      </c>
      <c r="C212" s="15"/>
      <c r="D212" s="51"/>
      <c r="E212" s="51"/>
      <c r="G212" s="55">
        <v>399</v>
      </c>
      <c r="H212" s="29" t="s">
        <v>189</v>
      </c>
      <c r="I212" s="30"/>
      <c r="J212" s="53"/>
      <c r="K212" s="53"/>
      <c r="M212" s="55">
        <v>399</v>
      </c>
      <c r="N212" s="29" t="s">
        <v>189</v>
      </c>
      <c r="O212" s="31"/>
      <c r="P212" s="53"/>
      <c r="Q212" s="53"/>
    </row>
    <row r="213" spans="1:17" s="52" customFormat="1" ht="15.75" customHeight="1" x14ac:dyDescent="0.2">
      <c r="A213" s="21"/>
      <c r="C213" s="16"/>
      <c r="D213" s="51"/>
      <c r="E213" s="51"/>
      <c r="G213" s="21"/>
      <c r="I213" s="30"/>
      <c r="J213" s="53"/>
      <c r="K213" s="53"/>
      <c r="M213" s="21"/>
      <c r="O213" s="30"/>
      <c r="P213" s="53"/>
      <c r="Q213" s="53"/>
    </row>
    <row r="214" spans="1:17" s="52" customFormat="1" ht="15.75" customHeight="1" x14ac:dyDescent="0.2">
      <c r="A214" s="21"/>
      <c r="B214" s="59" t="s">
        <v>190</v>
      </c>
      <c r="C214" s="15"/>
      <c r="D214" s="51">
        <f>SUM(C142:C213)</f>
        <v>29022532</v>
      </c>
      <c r="E214" s="51">
        <f>+D214-29022532</f>
        <v>0</v>
      </c>
      <c r="G214" s="21"/>
      <c r="H214" s="59" t="s">
        <v>190</v>
      </c>
      <c r="I214" s="30"/>
      <c r="J214" s="61">
        <f>SUM(I142:I213)</f>
        <v>0</v>
      </c>
      <c r="K214" s="61">
        <f>+J214-47979995</f>
        <v>-47979995</v>
      </c>
      <c r="L214" s="85"/>
      <c r="M214" s="21"/>
      <c r="N214" s="59" t="s">
        <v>190</v>
      </c>
      <c r="O214" s="30"/>
      <c r="P214" s="61">
        <f>SUM(O142:O212)</f>
        <v>0</v>
      </c>
      <c r="Q214" s="61">
        <f>+P214-47979995</f>
        <v>-47979995</v>
      </c>
    </row>
    <row r="215" spans="1:17" s="52" customFormat="1" ht="15.75" customHeight="1" x14ac:dyDescent="0.2">
      <c r="A215" s="21"/>
      <c r="B215" s="60"/>
      <c r="C215" s="15"/>
      <c r="D215" s="51"/>
      <c r="E215" s="51"/>
      <c r="G215" s="21"/>
      <c r="H215" s="60"/>
      <c r="I215" s="30"/>
      <c r="J215" s="53"/>
      <c r="K215" s="53"/>
      <c r="L215" s="85"/>
      <c r="M215" s="21"/>
      <c r="N215" s="60"/>
      <c r="O215" s="30"/>
      <c r="P215" s="53"/>
      <c r="Q215" s="53"/>
    </row>
    <row r="216" spans="1:17" s="52" customFormat="1" ht="15.75" customHeight="1" x14ac:dyDescent="0.25">
      <c r="A216" s="62"/>
      <c r="B216" s="63" t="s">
        <v>191</v>
      </c>
      <c r="C216" s="64"/>
      <c r="D216" s="65"/>
      <c r="E216" s="66"/>
      <c r="G216" s="62"/>
      <c r="H216" s="63" t="s">
        <v>191</v>
      </c>
      <c r="I216" s="30"/>
      <c r="J216" s="53"/>
      <c r="K216" s="53"/>
      <c r="M216" s="62"/>
      <c r="N216" s="63" t="s">
        <v>191</v>
      </c>
      <c r="O216" s="30"/>
      <c r="P216" s="53"/>
      <c r="Q216" s="53"/>
    </row>
    <row r="217" spans="1:17" s="52" customFormat="1" ht="15.75" customHeight="1" x14ac:dyDescent="0.2">
      <c r="A217" s="21"/>
      <c r="C217" s="15"/>
      <c r="D217" s="51"/>
      <c r="E217" s="51"/>
      <c r="G217" s="21"/>
      <c r="I217" s="30"/>
      <c r="J217" s="53"/>
      <c r="K217" s="53"/>
      <c r="M217" s="21"/>
      <c r="O217" s="30"/>
      <c r="P217" s="53"/>
      <c r="Q217" s="53"/>
    </row>
    <row r="218" spans="1:17" s="52" customFormat="1" ht="27" customHeight="1" x14ac:dyDescent="0.2">
      <c r="A218" s="21">
        <v>411.1</v>
      </c>
      <c r="B218" s="29" t="s">
        <v>192</v>
      </c>
      <c r="C218" s="35">
        <v>9185648</v>
      </c>
      <c r="D218" s="51"/>
      <c r="E218" s="51"/>
      <c r="G218" s="21">
        <v>411.1</v>
      </c>
      <c r="H218" s="29" t="s">
        <v>192</v>
      </c>
      <c r="I218" s="30"/>
      <c r="J218" s="53"/>
      <c r="K218" s="53"/>
      <c r="M218" s="21">
        <v>411.1</v>
      </c>
      <c r="N218" s="29" t="s">
        <v>192</v>
      </c>
      <c r="O218" s="30"/>
      <c r="P218" s="53"/>
      <c r="Q218" s="53"/>
    </row>
    <row r="219" spans="1:17" s="71" customFormat="1" ht="15.75" hidden="1" customHeight="1" x14ac:dyDescent="0.2">
      <c r="A219" s="67">
        <v>411.2</v>
      </c>
      <c r="B219" s="22" t="s">
        <v>193</v>
      </c>
      <c r="C219" s="35"/>
      <c r="D219" s="70"/>
      <c r="E219" s="70"/>
      <c r="G219" s="67">
        <v>411.2</v>
      </c>
      <c r="H219" s="22" t="s">
        <v>193</v>
      </c>
      <c r="I219" s="30"/>
      <c r="J219" s="53"/>
      <c r="K219" s="53"/>
      <c r="M219" s="67">
        <v>411.2</v>
      </c>
      <c r="N219" s="22" t="s">
        <v>193</v>
      </c>
      <c r="O219" s="30"/>
      <c r="P219" s="53"/>
      <c r="Q219" s="53"/>
    </row>
    <row r="220" spans="1:17" s="71" customFormat="1" ht="15.75" customHeight="1" x14ac:dyDescent="0.2">
      <c r="A220" s="67">
        <v>411.3</v>
      </c>
      <c r="B220" s="102" t="s">
        <v>260</v>
      </c>
      <c r="C220" s="42">
        <v>382793</v>
      </c>
      <c r="D220" s="70"/>
      <c r="E220" s="70"/>
      <c r="G220" s="67"/>
      <c r="H220" s="22"/>
      <c r="I220" s="30"/>
      <c r="J220" s="53"/>
      <c r="K220" s="53"/>
      <c r="M220" s="67"/>
      <c r="N220" s="22"/>
      <c r="O220" s="30"/>
      <c r="P220" s="53"/>
      <c r="Q220" s="53"/>
    </row>
    <row r="221" spans="1:17" s="71" customFormat="1" ht="16.5" hidden="1" customHeight="1" x14ac:dyDescent="0.2">
      <c r="A221" s="67">
        <v>412.1</v>
      </c>
      <c r="B221" s="29" t="s">
        <v>194</v>
      </c>
      <c r="C221" s="35"/>
      <c r="D221" s="70"/>
      <c r="E221" s="70"/>
      <c r="G221" s="67">
        <v>412.1</v>
      </c>
      <c r="H221" s="29" t="s">
        <v>194</v>
      </c>
      <c r="I221" s="30"/>
      <c r="J221" s="53"/>
      <c r="K221" s="53"/>
      <c r="M221" s="67">
        <v>412.1</v>
      </c>
      <c r="N221" s="29" t="s">
        <v>194</v>
      </c>
      <c r="O221" s="30"/>
      <c r="P221" s="53"/>
      <c r="Q221" s="53"/>
    </row>
    <row r="222" spans="1:17" s="52" customFormat="1" ht="15.75" hidden="1" customHeight="1" x14ac:dyDescent="0.2">
      <c r="A222" s="67">
        <v>412.2</v>
      </c>
      <c r="B222" s="29" t="s">
        <v>195</v>
      </c>
      <c r="C222" s="35"/>
      <c r="D222" s="65"/>
      <c r="E222" s="66"/>
      <c r="G222" s="67">
        <v>412.2</v>
      </c>
      <c r="H222" s="29" t="s">
        <v>195</v>
      </c>
      <c r="I222" s="30"/>
      <c r="J222" s="53"/>
      <c r="K222" s="53"/>
      <c r="M222" s="67">
        <v>412.2</v>
      </c>
      <c r="N222" s="29" t="s">
        <v>195</v>
      </c>
      <c r="O222" s="31"/>
      <c r="P222" s="53"/>
      <c r="Q222" s="53"/>
    </row>
    <row r="223" spans="1:17" s="52" customFormat="1" ht="15.75" hidden="1" customHeight="1" x14ac:dyDescent="0.35">
      <c r="A223" s="67">
        <v>414.1</v>
      </c>
      <c r="B223" s="29" t="s">
        <v>196</v>
      </c>
      <c r="C223" s="68"/>
      <c r="D223" s="65"/>
      <c r="E223" s="66"/>
      <c r="G223" s="67">
        <v>414.1</v>
      </c>
      <c r="H223" s="29" t="s">
        <v>196</v>
      </c>
      <c r="I223" s="30"/>
      <c r="J223" s="53"/>
      <c r="K223" s="53"/>
      <c r="M223" s="67">
        <v>414.1</v>
      </c>
      <c r="N223" s="29" t="s">
        <v>196</v>
      </c>
      <c r="O223" s="30"/>
      <c r="P223" s="53"/>
      <c r="Q223" s="53"/>
    </row>
    <row r="224" spans="1:17" s="52" customFormat="1" ht="15.75" hidden="1" customHeight="1" x14ac:dyDescent="0.2">
      <c r="A224" s="67">
        <v>414.2</v>
      </c>
      <c r="B224" s="29" t="s">
        <v>197</v>
      </c>
      <c r="C224" s="35"/>
      <c r="D224" s="65"/>
      <c r="E224" s="66"/>
      <c r="G224" s="67">
        <v>414.2</v>
      </c>
      <c r="H224" s="29" t="s">
        <v>197</v>
      </c>
      <c r="I224" s="30"/>
      <c r="J224" s="53"/>
      <c r="K224" s="53"/>
      <c r="M224" s="67">
        <v>414.2</v>
      </c>
      <c r="N224" s="29" t="s">
        <v>197</v>
      </c>
      <c r="O224" s="30"/>
      <c r="P224" s="53"/>
      <c r="Q224" s="53"/>
    </row>
    <row r="225" spans="1:17" s="52" customFormat="1" ht="15.75" hidden="1" customHeight="1" x14ac:dyDescent="0.2">
      <c r="A225" s="67"/>
      <c r="B225" s="29"/>
      <c r="C225" s="35"/>
      <c r="D225" s="65"/>
      <c r="E225" s="66"/>
      <c r="G225" s="67"/>
      <c r="H225" s="29"/>
      <c r="I225" s="30"/>
      <c r="J225" s="53"/>
      <c r="K225" s="53"/>
      <c r="M225" s="67"/>
      <c r="N225" s="29"/>
      <c r="O225" s="30"/>
      <c r="P225" s="53"/>
      <c r="Q225" s="53"/>
    </row>
    <row r="226" spans="1:17" s="52" customFormat="1" ht="15.75" customHeight="1" x14ac:dyDescent="0.2">
      <c r="A226" s="21"/>
      <c r="B226" s="63" t="s">
        <v>198</v>
      </c>
      <c r="C226" s="15"/>
      <c r="D226" s="51">
        <f>+C218+C220</f>
        <v>9568441</v>
      </c>
      <c r="E226" s="51"/>
      <c r="G226" s="21"/>
      <c r="H226" s="63" t="s">
        <v>198</v>
      </c>
      <c r="I226" s="30"/>
      <c r="J226" s="53"/>
      <c r="K226" s="53"/>
      <c r="M226" s="21"/>
      <c r="O226" s="30"/>
      <c r="P226" s="53"/>
      <c r="Q226" s="53"/>
    </row>
    <row r="227" spans="1:17" s="52" customFormat="1" x14ac:dyDescent="0.25">
      <c r="A227" s="62"/>
      <c r="B227" s="53"/>
      <c r="C227" s="64"/>
      <c r="D227" s="66"/>
      <c r="E227" s="65"/>
      <c r="G227" s="62"/>
      <c r="H227" s="53"/>
      <c r="I227" s="30"/>
      <c r="J227" s="61">
        <f>+I218</f>
        <v>0</v>
      </c>
      <c r="K227" s="53"/>
      <c r="L227" s="85"/>
      <c r="M227" s="62"/>
      <c r="N227" s="63" t="s">
        <v>198</v>
      </c>
      <c r="O227" s="30"/>
      <c r="P227" s="61">
        <f>+O218+O222</f>
        <v>0</v>
      </c>
      <c r="Q227" s="53"/>
    </row>
    <row r="228" spans="1:17" s="52" customFormat="1" ht="14.25" x14ac:dyDescent="0.2">
      <c r="A228" s="21"/>
      <c r="C228" s="15"/>
      <c r="D228" s="51"/>
      <c r="E228" s="51"/>
      <c r="G228" s="21"/>
      <c r="I228" s="30"/>
      <c r="J228" s="53"/>
      <c r="K228" s="53"/>
      <c r="M228" s="21"/>
      <c r="O228" s="30"/>
      <c r="P228" s="53"/>
      <c r="Q228" s="53"/>
    </row>
    <row r="229" spans="1:17" s="52" customFormat="1" ht="14.25" x14ac:dyDescent="0.2">
      <c r="A229" s="21"/>
      <c r="B229" s="63" t="s">
        <v>199</v>
      </c>
      <c r="C229" s="15"/>
      <c r="D229" s="51"/>
      <c r="E229" s="51"/>
      <c r="G229" s="21"/>
      <c r="H229" s="63" t="s">
        <v>199</v>
      </c>
      <c r="I229" s="30"/>
      <c r="J229" s="53"/>
      <c r="K229" s="53"/>
      <c r="M229" s="21"/>
      <c r="N229" s="63" t="s">
        <v>199</v>
      </c>
      <c r="O229" s="30"/>
      <c r="P229" s="53"/>
      <c r="Q229" s="53"/>
    </row>
    <row r="230" spans="1:17" s="52" customFormat="1" ht="14.25" x14ac:dyDescent="0.2">
      <c r="A230" s="21"/>
      <c r="B230" s="60"/>
      <c r="C230" s="15"/>
      <c r="D230" s="51"/>
      <c r="E230" s="51"/>
      <c r="G230" s="21"/>
      <c r="H230" s="60"/>
      <c r="I230" s="30"/>
      <c r="J230" s="53"/>
      <c r="K230" s="53"/>
      <c r="M230" s="21"/>
      <c r="N230" s="60"/>
      <c r="O230" s="30"/>
      <c r="P230" s="53"/>
      <c r="Q230" s="53"/>
    </row>
    <row r="231" spans="1:17" s="52" customFormat="1" x14ac:dyDescent="0.2">
      <c r="A231" s="21"/>
      <c r="B231" s="69"/>
      <c r="C231" s="15"/>
      <c r="D231" s="51"/>
      <c r="E231" s="51"/>
      <c r="G231" s="21"/>
      <c r="H231" s="69"/>
      <c r="I231" s="30"/>
      <c r="J231" s="53"/>
      <c r="K231" s="53"/>
      <c r="M231" s="21"/>
      <c r="N231" s="69"/>
      <c r="O231" s="30"/>
      <c r="P231" s="53"/>
      <c r="Q231" s="53"/>
    </row>
    <row r="232" spans="1:17" s="52" customFormat="1" ht="21" customHeight="1" x14ac:dyDescent="0.2">
      <c r="A232" s="21">
        <v>611</v>
      </c>
      <c r="B232" s="29" t="s">
        <v>200</v>
      </c>
      <c r="C232" s="15">
        <v>601707</v>
      </c>
      <c r="D232" s="51"/>
      <c r="E232" s="51"/>
      <c r="G232" s="21">
        <v>611</v>
      </c>
      <c r="H232" s="29" t="s">
        <v>200</v>
      </c>
      <c r="I232" s="30"/>
      <c r="J232" s="53"/>
      <c r="K232" s="53"/>
      <c r="M232" s="21">
        <v>611</v>
      </c>
      <c r="N232" s="29" t="s">
        <v>200</v>
      </c>
      <c r="O232" s="30"/>
      <c r="P232" s="53"/>
      <c r="Q232" s="53"/>
    </row>
    <row r="233" spans="1:17" s="52" customFormat="1" ht="13.5" customHeight="1" x14ac:dyDescent="0.2">
      <c r="A233" s="21">
        <v>612</v>
      </c>
      <c r="B233" s="29" t="s">
        <v>201</v>
      </c>
      <c r="C233" s="15"/>
      <c r="D233" s="51"/>
      <c r="E233" s="51"/>
      <c r="G233" s="21">
        <v>612</v>
      </c>
      <c r="H233" s="29" t="s">
        <v>201</v>
      </c>
      <c r="I233" s="30"/>
      <c r="J233" s="53"/>
      <c r="K233" s="53"/>
      <c r="M233" s="21">
        <v>612</v>
      </c>
      <c r="N233" s="29" t="s">
        <v>201</v>
      </c>
      <c r="O233" s="30"/>
      <c r="P233" s="53"/>
      <c r="Q233" s="53"/>
    </row>
    <row r="234" spans="1:17" s="52" customFormat="1" x14ac:dyDescent="0.2">
      <c r="A234" s="21">
        <v>613</v>
      </c>
      <c r="B234" s="29" t="s">
        <v>202</v>
      </c>
      <c r="C234" s="15">
        <v>648491</v>
      </c>
      <c r="D234" s="51"/>
      <c r="E234" s="51"/>
      <c r="G234" s="21">
        <v>613</v>
      </c>
      <c r="H234" s="29" t="s">
        <v>202</v>
      </c>
      <c r="I234" s="30"/>
      <c r="J234" s="53"/>
      <c r="K234" s="53"/>
      <c r="M234" s="21">
        <v>613</v>
      </c>
      <c r="N234" s="29" t="s">
        <v>202</v>
      </c>
      <c r="O234" s="30"/>
      <c r="P234" s="53"/>
      <c r="Q234" s="53"/>
    </row>
    <row r="235" spans="1:17" s="52" customFormat="1" ht="18" customHeight="1" x14ac:dyDescent="0.2">
      <c r="A235" s="21">
        <v>614</v>
      </c>
      <c r="B235" s="29" t="s">
        <v>203</v>
      </c>
      <c r="C235" s="15">
        <v>38041</v>
      </c>
      <c r="D235" s="51"/>
      <c r="E235" s="51"/>
      <c r="G235" s="21">
        <v>614</v>
      </c>
      <c r="H235" s="29" t="s">
        <v>203</v>
      </c>
      <c r="I235" s="30"/>
      <c r="J235" s="53"/>
      <c r="K235" s="53"/>
      <c r="M235" s="21">
        <v>614</v>
      </c>
      <c r="N235" s="29" t="s">
        <v>203</v>
      </c>
      <c r="O235" s="30"/>
      <c r="P235" s="53"/>
      <c r="Q235" s="53"/>
    </row>
    <row r="236" spans="1:17" s="52" customFormat="1" ht="18" hidden="1" customHeight="1" x14ac:dyDescent="0.2">
      <c r="A236" s="21">
        <v>619</v>
      </c>
      <c r="B236" s="29" t="s">
        <v>204</v>
      </c>
      <c r="C236" s="15"/>
      <c r="D236" s="51"/>
      <c r="E236" s="51"/>
      <c r="G236" s="21">
        <v>619</v>
      </c>
      <c r="H236" s="29" t="s">
        <v>204</v>
      </c>
      <c r="I236" s="30"/>
      <c r="J236" s="53"/>
      <c r="K236" s="53"/>
      <c r="M236" s="21">
        <v>619</v>
      </c>
      <c r="N236" s="29" t="s">
        <v>204</v>
      </c>
      <c r="O236" s="30"/>
      <c r="P236" s="53"/>
      <c r="Q236" s="53"/>
    </row>
    <row r="237" spans="1:17" s="52" customFormat="1" ht="18" hidden="1" customHeight="1" x14ac:dyDescent="0.2">
      <c r="A237" s="21"/>
      <c r="B237" s="29" t="s">
        <v>205</v>
      </c>
      <c r="C237" s="15"/>
      <c r="D237" s="51"/>
      <c r="E237" s="51"/>
      <c r="G237" s="21"/>
      <c r="H237" s="29" t="s">
        <v>205</v>
      </c>
      <c r="I237" s="30"/>
      <c r="J237" s="53"/>
      <c r="K237" s="53"/>
      <c r="M237" s="21"/>
      <c r="N237" s="29" t="s">
        <v>205</v>
      </c>
      <c r="O237" s="30"/>
      <c r="P237" s="53"/>
      <c r="Q237" s="53"/>
    </row>
    <row r="238" spans="1:17" s="52" customFormat="1" ht="18" hidden="1" customHeight="1" x14ac:dyDescent="0.2">
      <c r="A238" s="21"/>
      <c r="B238" s="29" t="s">
        <v>206</v>
      </c>
      <c r="C238" s="15"/>
      <c r="D238" s="51"/>
      <c r="E238" s="51"/>
      <c r="G238" s="21"/>
      <c r="H238" s="29" t="s">
        <v>206</v>
      </c>
      <c r="I238" s="30"/>
      <c r="J238" s="53"/>
      <c r="K238" s="53"/>
      <c r="M238" s="21"/>
      <c r="N238" s="29" t="s">
        <v>206</v>
      </c>
      <c r="O238" s="30"/>
      <c r="P238" s="53"/>
      <c r="Q238" s="53"/>
    </row>
    <row r="239" spans="1:17" s="52" customFormat="1" ht="18" hidden="1" customHeight="1" x14ac:dyDescent="0.2">
      <c r="A239" s="21">
        <v>623</v>
      </c>
      <c r="B239" s="29" t="s">
        <v>207</v>
      </c>
      <c r="C239" s="15"/>
      <c r="D239" s="51"/>
      <c r="E239" s="51"/>
      <c r="G239" s="21">
        <v>623</v>
      </c>
      <c r="H239" s="29" t="s">
        <v>207</v>
      </c>
      <c r="I239" s="30"/>
      <c r="J239" s="53"/>
      <c r="K239" s="53"/>
      <c r="M239" s="21">
        <v>623</v>
      </c>
      <c r="N239" s="29" t="s">
        <v>207</v>
      </c>
      <c r="O239" s="30"/>
      <c r="P239" s="53"/>
      <c r="Q239" s="53"/>
    </row>
    <row r="240" spans="1:17" s="52" customFormat="1" ht="18" hidden="1" customHeight="1" x14ac:dyDescent="0.2">
      <c r="A240" s="21"/>
      <c r="B240" s="29" t="s">
        <v>208</v>
      </c>
      <c r="C240" s="15"/>
      <c r="D240" s="51"/>
      <c r="E240" s="51"/>
      <c r="G240" s="21"/>
      <c r="H240" s="29" t="s">
        <v>208</v>
      </c>
      <c r="I240" s="30"/>
      <c r="J240" s="53"/>
      <c r="K240" s="53"/>
      <c r="M240" s="21"/>
      <c r="N240" s="29" t="s">
        <v>208</v>
      </c>
      <c r="O240" s="30"/>
      <c r="P240" s="53"/>
      <c r="Q240" s="53"/>
    </row>
    <row r="241" spans="1:17" s="52" customFormat="1" ht="18" hidden="1" customHeight="1" x14ac:dyDescent="0.2">
      <c r="A241" s="21"/>
      <c r="B241" s="29" t="s">
        <v>209</v>
      </c>
      <c r="C241" s="15"/>
      <c r="D241" s="51"/>
      <c r="E241" s="51"/>
      <c r="G241" s="21"/>
      <c r="H241" s="29" t="s">
        <v>209</v>
      </c>
      <c r="I241" s="30"/>
      <c r="J241" s="53"/>
      <c r="K241" s="53"/>
      <c r="M241" s="21"/>
      <c r="N241" s="29" t="s">
        <v>209</v>
      </c>
      <c r="O241" s="30"/>
      <c r="P241" s="53"/>
      <c r="Q241" s="53"/>
    </row>
    <row r="242" spans="1:17" s="71" customFormat="1" ht="18" hidden="1" customHeight="1" x14ac:dyDescent="0.2">
      <c r="A242" s="67">
        <v>632</v>
      </c>
      <c r="B242" s="29" t="s">
        <v>210</v>
      </c>
      <c r="C242" s="15"/>
      <c r="D242" s="70"/>
      <c r="E242" s="70"/>
      <c r="G242" s="67">
        <v>632</v>
      </c>
      <c r="H242" s="29" t="s">
        <v>210</v>
      </c>
      <c r="I242" s="30"/>
      <c r="J242" s="53"/>
      <c r="K242" s="53"/>
      <c r="M242" s="67">
        <v>632</v>
      </c>
      <c r="N242" s="29" t="s">
        <v>210</v>
      </c>
      <c r="O242" s="30"/>
      <c r="P242" s="53"/>
      <c r="Q242" s="53"/>
    </row>
    <row r="243" spans="1:17" s="71" customFormat="1" ht="18" hidden="1" customHeight="1" x14ac:dyDescent="0.2">
      <c r="A243" s="67"/>
      <c r="B243" s="29" t="s">
        <v>211</v>
      </c>
      <c r="C243" s="15"/>
      <c r="D243" s="70"/>
      <c r="E243" s="70"/>
      <c r="G243" s="67"/>
      <c r="H243" s="29" t="s">
        <v>211</v>
      </c>
      <c r="I243" s="30"/>
      <c r="J243" s="53"/>
      <c r="K243" s="53"/>
      <c r="M243" s="67"/>
      <c r="N243" s="29" t="s">
        <v>211</v>
      </c>
      <c r="O243" s="30"/>
      <c r="P243" s="53"/>
      <c r="Q243" s="53"/>
    </row>
    <row r="244" spans="1:17" s="71" customFormat="1" ht="18" hidden="1" customHeight="1" x14ac:dyDescent="0.2">
      <c r="A244" s="67"/>
      <c r="B244" s="29" t="s">
        <v>212</v>
      </c>
      <c r="C244" s="15"/>
      <c r="D244" s="70"/>
      <c r="E244" s="70"/>
      <c r="G244" s="67"/>
      <c r="H244" s="29" t="s">
        <v>212</v>
      </c>
      <c r="I244" s="30"/>
      <c r="J244" s="53"/>
      <c r="K244" s="53"/>
      <c r="M244" s="67"/>
      <c r="N244" s="29" t="s">
        <v>212</v>
      </c>
      <c r="O244" s="30"/>
      <c r="P244" s="53"/>
      <c r="Q244" s="53"/>
    </row>
    <row r="245" spans="1:17" s="52" customFormat="1" ht="18" customHeight="1" x14ac:dyDescent="0.2">
      <c r="A245" s="21">
        <v>641</v>
      </c>
      <c r="B245" s="29" t="s">
        <v>213</v>
      </c>
      <c r="C245" s="15">
        <v>82773</v>
      </c>
      <c r="D245" s="51"/>
      <c r="E245" s="51"/>
      <c r="G245" s="21">
        <v>641</v>
      </c>
      <c r="H245" s="29" t="s">
        <v>213</v>
      </c>
      <c r="I245" s="30"/>
      <c r="J245" s="53"/>
      <c r="K245" s="53"/>
      <c r="M245" s="21">
        <v>641</v>
      </c>
      <c r="N245" s="29" t="s">
        <v>213</v>
      </c>
      <c r="O245" s="30"/>
      <c r="P245" s="53"/>
      <c r="Q245" s="53"/>
    </row>
    <row r="246" spans="1:17" s="52" customFormat="1" ht="18" hidden="1" customHeight="1" x14ac:dyDescent="0.2">
      <c r="A246" s="21"/>
      <c r="B246" s="29" t="s">
        <v>214</v>
      </c>
      <c r="C246" s="15"/>
      <c r="D246" s="51"/>
      <c r="E246" s="51"/>
      <c r="G246" s="21"/>
      <c r="H246" s="29" t="s">
        <v>214</v>
      </c>
      <c r="I246" s="30"/>
      <c r="J246" s="53"/>
      <c r="K246" s="53"/>
      <c r="M246" s="21"/>
      <c r="N246" s="29" t="s">
        <v>214</v>
      </c>
      <c r="O246" s="30"/>
      <c r="P246" s="53"/>
      <c r="Q246" s="53"/>
    </row>
    <row r="247" spans="1:17" s="52" customFormat="1" ht="18" hidden="1" customHeight="1" x14ac:dyDescent="0.2">
      <c r="A247" s="21"/>
      <c r="B247" s="29" t="s">
        <v>215</v>
      </c>
      <c r="C247" s="15"/>
      <c r="D247" s="51"/>
      <c r="E247" s="51"/>
      <c r="G247" s="21"/>
      <c r="H247" s="29" t="s">
        <v>215</v>
      </c>
      <c r="I247" s="30"/>
      <c r="J247" s="53"/>
      <c r="K247" s="53"/>
      <c r="M247" s="21"/>
      <c r="N247" s="29" t="s">
        <v>215</v>
      </c>
      <c r="O247" s="30"/>
      <c r="P247" s="53"/>
      <c r="Q247" s="53"/>
    </row>
    <row r="248" spans="1:17" s="52" customFormat="1" ht="18" hidden="1" customHeight="1" x14ac:dyDescent="0.2">
      <c r="A248" s="21"/>
      <c r="B248" s="29" t="s">
        <v>216</v>
      </c>
      <c r="C248" s="15"/>
      <c r="D248" s="51"/>
      <c r="E248" s="51"/>
      <c r="G248" s="21"/>
      <c r="H248" s="29" t="s">
        <v>216</v>
      </c>
      <c r="I248" s="30"/>
      <c r="J248" s="53"/>
      <c r="K248" s="53"/>
      <c r="M248" s="21"/>
      <c r="N248" s="29" t="s">
        <v>216</v>
      </c>
      <c r="O248" s="30"/>
      <c r="P248" s="53"/>
      <c r="Q248" s="53"/>
    </row>
    <row r="249" spans="1:17" s="52" customFormat="1" ht="18" hidden="1" customHeight="1" x14ac:dyDescent="0.25">
      <c r="A249" s="62"/>
      <c r="B249" s="29" t="s">
        <v>217</v>
      </c>
      <c r="C249" s="64"/>
      <c r="D249" s="65"/>
      <c r="E249" s="66"/>
      <c r="G249" s="62"/>
      <c r="H249" s="29" t="s">
        <v>217</v>
      </c>
      <c r="I249" s="30"/>
      <c r="J249" s="53"/>
      <c r="K249" s="53"/>
      <c r="M249" s="62"/>
      <c r="N249" s="29" t="s">
        <v>217</v>
      </c>
      <c r="O249" s="30"/>
      <c r="P249" s="53"/>
      <c r="Q249" s="53"/>
    </row>
    <row r="250" spans="1:17" s="52" customFormat="1" ht="18" hidden="1" customHeight="1" x14ac:dyDescent="0.2">
      <c r="A250" s="21"/>
      <c r="B250" s="29" t="s">
        <v>218</v>
      </c>
      <c r="C250" s="15"/>
      <c r="D250" s="51"/>
      <c r="E250" s="51"/>
      <c r="G250" s="21"/>
      <c r="H250" s="29" t="s">
        <v>218</v>
      </c>
      <c r="I250" s="30"/>
      <c r="J250" s="53"/>
      <c r="K250" s="53"/>
      <c r="M250" s="21"/>
      <c r="N250" s="29" t="s">
        <v>218</v>
      </c>
      <c r="O250" s="30"/>
      <c r="P250" s="53"/>
      <c r="Q250" s="53"/>
    </row>
    <row r="251" spans="1:17" s="52" customFormat="1" ht="18" hidden="1" customHeight="1" x14ac:dyDescent="0.2">
      <c r="A251" s="21"/>
      <c r="B251" s="29" t="s">
        <v>219</v>
      </c>
      <c r="C251" s="15"/>
      <c r="D251" s="51"/>
      <c r="E251" s="51"/>
      <c r="G251" s="21"/>
      <c r="H251" s="29" t="s">
        <v>219</v>
      </c>
      <c r="I251" s="30"/>
      <c r="J251" s="53"/>
      <c r="K251" s="53"/>
      <c r="M251" s="21"/>
      <c r="N251" s="29" t="s">
        <v>219</v>
      </c>
      <c r="O251" s="30"/>
      <c r="P251" s="53"/>
      <c r="Q251" s="53"/>
    </row>
    <row r="252" spans="1:17" s="52" customFormat="1" ht="18" hidden="1" customHeight="1" x14ac:dyDescent="0.2">
      <c r="A252" s="21"/>
      <c r="B252" s="29" t="s">
        <v>220</v>
      </c>
      <c r="C252" s="15"/>
      <c r="D252" s="51"/>
      <c r="E252" s="51"/>
      <c r="G252" s="21"/>
      <c r="H252" s="29" t="s">
        <v>220</v>
      </c>
      <c r="I252" s="30"/>
      <c r="J252" s="53"/>
      <c r="K252" s="53"/>
      <c r="M252" s="21"/>
      <c r="N252" s="29" t="s">
        <v>220</v>
      </c>
      <c r="O252" s="30"/>
      <c r="P252" s="53"/>
      <c r="Q252" s="53"/>
    </row>
    <row r="253" spans="1:17" s="52" customFormat="1" ht="18" hidden="1" customHeight="1" x14ac:dyDescent="0.2">
      <c r="A253" s="21">
        <v>651</v>
      </c>
      <c r="B253" s="29" t="s">
        <v>221</v>
      </c>
      <c r="C253" s="15"/>
      <c r="D253" s="51"/>
      <c r="E253" s="51"/>
      <c r="G253" s="21">
        <v>651</v>
      </c>
      <c r="H253" s="29" t="s">
        <v>221</v>
      </c>
      <c r="I253" s="30"/>
      <c r="J253" s="53"/>
      <c r="K253" s="53"/>
      <c r="M253" s="21">
        <v>651</v>
      </c>
      <c r="N253" s="29" t="s">
        <v>221</v>
      </c>
      <c r="O253" s="30"/>
      <c r="P253" s="53"/>
      <c r="Q253" s="53"/>
    </row>
    <row r="254" spans="1:17" s="52" customFormat="1" ht="18" customHeight="1" x14ac:dyDescent="0.2">
      <c r="A254" s="21">
        <v>652</v>
      </c>
      <c r="B254" s="29" t="s">
        <v>222</v>
      </c>
      <c r="C254" s="15">
        <v>145800</v>
      </c>
      <c r="D254" s="51"/>
      <c r="E254" s="51"/>
      <c r="G254" s="21">
        <v>652</v>
      </c>
      <c r="H254" s="29" t="s">
        <v>222</v>
      </c>
      <c r="I254" s="30"/>
      <c r="J254" s="53"/>
      <c r="K254" s="53"/>
      <c r="M254" s="21">
        <v>652</v>
      </c>
      <c r="N254" s="29" t="s">
        <v>222</v>
      </c>
      <c r="O254" s="30"/>
      <c r="P254" s="53"/>
      <c r="Q254" s="53"/>
    </row>
    <row r="255" spans="1:17" s="52" customFormat="1" ht="18" hidden="1" customHeight="1" x14ac:dyDescent="0.2">
      <c r="A255" s="21">
        <v>653</v>
      </c>
      <c r="B255" s="29" t="s">
        <v>223</v>
      </c>
      <c r="C255" s="15"/>
      <c r="D255" s="51"/>
      <c r="E255" s="51"/>
      <c r="G255" s="21">
        <v>653</v>
      </c>
      <c r="H255" s="29" t="s">
        <v>223</v>
      </c>
      <c r="I255" s="30"/>
      <c r="J255" s="53"/>
      <c r="K255" s="53"/>
      <c r="M255" s="21">
        <v>653</v>
      </c>
      <c r="N255" s="29" t="s">
        <v>223</v>
      </c>
      <c r="O255" s="30"/>
      <c r="P255" s="53"/>
      <c r="Q255" s="53"/>
    </row>
    <row r="256" spans="1:17" s="52" customFormat="1" ht="27" customHeight="1" x14ac:dyDescent="0.2">
      <c r="A256" s="47">
        <v>654</v>
      </c>
      <c r="B256" s="29" t="s">
        <v>224</v>
      </c>
      <c r="C256" s="15">
        <v>416074</v>
      </c>
      <c r="D256" s="51"/>
      <c r="E256" s="51"/>
      <c r="G256" s="47">
        <v>654</v>
      </c>
      <c r="H256" s="29" t="s">
        <v>224</v>
      </c>
      <c r="I256" s="30"/>
      <c r="J256" s="53"/>
      <c r="K256" s="53"/>
      <c r="M256" s="47">
        <v>654</v>
      </c>
      <c r="N256" s="29" t="s">
        <v>224</v>
      </c>
      <c r="O256" s="30"/>
      <c r="P256" s="53"/>
      <c r="Q256" s="53"/>
    </row>
    <row r="257" spans="1:17" s="52" customFormat="1" ht="20.25" hidden="1" customHeight="1" x14ac:dyDescent="0.2">
      <c r="A257" s="21">
        <v>655</v>
      </c>
      <c r="B257" s="29" t="s">
        <v>225</v>
      </c>
      <c r="C257" s="15"/>
      <c r="D257" s="51"/>
      <c r="E257" s="51"/>
      <c r="G257" s="21">
        <v>655</v>
      </c>
      <c r="H257" s="29" t="s">
        <v>225</v>
      </c>
      <c r="I257" s="30"/>
      <c r="J257" s="53"/>
      <c r="K257" s="53"/>
      <c r="M257" s="21">
        <v>655</v>
      </c>
      <c r="N257" s="29" t="s">
        <v>225</v>
      </c>
      <c r="O257" s="30"/>
      <c r="P257" s="53"/>
      <c r="Q257" s="53"/>
    </row>
    <row r="258" spans="1:17" s="52" customFormat="1" ht="30.75" customHeight="1" x14ac:dyDescent="0.2">
      <c r="A258" s="47">
        <v>656</v>
      </c>
      <c r="B258" s="29" t="s">
        <v>226</v>
      </c>
      <c r="C258" s="15">
        <v>1831320</v>
      </c>
      <c r="D258" s="51"/>
      <c r="E258" s="51"/>
      <c r="G258" s="47">
        <v>656</v>
      </c>
      <c r="H258" s="29" t="s">
        <v>226</v>
      </c>
      <c r="I258" s="30"/>
      <c r="J258" s="53"/>
      <c r="K258" s="53"/>
      <c r="M258" s="47">
        <v>656</v>
      </c>
      <c r="N258" s="29" t="s">
        <v>226</v>
      </c>
      <c r="O258" s="30"/>
      <c r="P258" s="53"/>
      <c r="Q258" s="53"/>
    </row>
    <row r="259" spans="1:17" s="52" customFormat="1" ht="18" customHeight="1" x14ac:dyDescent="0.35">
      <c r="A259" s="21">
        <v>657</v>
      </c>
      <c r="B259" s="29" t="s">
        <v>227</v>
      </c>
      <c r="C259" s="43">
        <v>3923</v>
      </c>
      <c r="D259" s="51"/>
      <c r="E259" s="51"/>
      <c r="G259" s="21">
        <v>657</v>
      </c>
      <c r="H259" s="29" t="s">
        <v>227</v>
      </c>
      <c r="I259" s="30"/>
      <c r="J259" s="53"/>
      <c r="K259" s="53"/>
      <c r="M259" s="21">
        <v>657</v>
      </c>
      <c r="N259" s="29" t="s">
        <v>227</v>
      </c>
      <c r="O259" s="30"/>
      <c r="P259" s="53"/>
      <c r="Q259" s="53"/>
    </row>
    <row r="260" spans="1:17" s="52" customFormat="1" ht="18" hidden="1" customHeight="1" x14ac:dyDescent="0.2">
      <c r="A260" s="21">
        <v>658</v>
      </c>
      <c r="B260" s="29" t="s">
        <v>228</v>
      </c>
      <c r="C260" s="15"/>
      <c r="D260" s="51"/>
      <c r="E260" s="51"/>
      <c r="G260" s="21">
        <v>658</v>
      </c>
      <c r="H260" s="29" t="s">
        <v>228</v>
      </c>
      <c r="I260" s="30"/>
      <c r="J260" s="53"/>
      <c r="K260" s="53"/>
      <c r="M260" s="21">
        <v>658</v>
      </c>
      <c r="N260" s="29" t="s">
        <v>228</v>
      </c>
      <c r="O260" s="30"/>
      <c r="P260" s="53"/>
      <c r="Q260" s="53"/>
    </row>
    <row r="261" spans="1:17" s="52" customFormat="1" ht="18" hidden="1" customHeight="1" x14ac:dyDescent="0.2">
      <c r="A261" s="21">
        <v>659</v>
      </c>
      <c r="B261" s="29" t="s">
        <v>229</v>
      </c>
      <c r="C261" s="15"/>
      <c r="D261" s="51"/>
      <c r="E261" s="51"/>
      <c r="G261" s="21">
        <v>659</v>
      </c>
      <c r="H261" s="29" t="s">
        <v>229</v>
      </c>
      <c r="I261" s="31"/>
      <c r="J261" s="53"/>
      <c r="K261" s="53"/>
      <c r="M261" s="21">
        <v>659</v>
      </c>
      <c r="N261" s="29" t="s">
        <v>229</v>
      </c>
      <c r="O261" s="30"/>
      <c r="P261" s="53"/>
      <c r="Q261" s="53"/>
    </row>
    <row r="262" spans="1:17" s="52" customFormat="1" ht="18" hidden="1" customHeight="1" x14ac:dyDescent="0.2">
      <c r="A262" s="21">
        <v>671</v>
      </c>
      <c r="B262" s="29"/>
      <c r="C262" s="16"/>
      <c r="D262" s="51"/>
      <c r="E262" s="51"/>
      <c r="G262" s="21">
        <v>671</v>
      </c>
      <c r="H262" s="29" t="s">
        <v>230</v>
      </c>
      <c r="I262" s="30"/>
      <c r="J262" s="53"/>
      <c r="K262" s="53"/>
      <c r="M262" s="21">
        <v>671</v>
      </c>
      <c r="N262" s="29" t="s">
        <v>230</v>
      </c>
      <c r="O262" s="30"/>
      <c r="P262" s="53"/>
      <c r="Q262" s="53"/>
    </row>
    <row r="263" spans="1:17" s="52" customFormat="1" ht="18" hidden="1" customHeight="1" x14ac:dyDescent="0.2">
      <c r="A263" s="21">
        <v>683.1</v>
      </c>
      <c r="B263" s="29" t="s">
        <v>231</v>
      </c>
      <c r="C263" s="15"/>
      <c r="D263" s="51"/>
      <c r="E263" s="51"/>
      <c r="G263" s="21">
        <v>683.1</v>
      </c>
      <c r="H263" s="29" t="s">
        <v>231</v>
      </c>
      <c r="I263" s="30"/>
      <c r="J263" s="53"/>
      <c r="K263" s="53"/>
      <c r="M263" s="21">
        <v>683.1</v>
      </c>
      <c r="N263" s="29" t="s">
        <v>231</v>
      </c>
      <c r="O263" s="30"/>
      <c r="P263" s="53"/>
      <c r="Q263" s="53"/>
    </row>
    <row r="264" spans="1:17" s="52" customFormat="1" ht="18" hidden="1" customHeight="1" x14ac:dyDescent="0.2">
      <c r="A264" s="21">
        <v>685</v>
      </c>
      <c r="B264" s="29"/>
      <c r="C264" s="16"/>
      <c r="D264" s="51"/>
      <c r="E264" s="51"/>
      <c r="G264" s="21">
        <v>685</v>
      </c>
      <c r="H264" s="29" t="s">
        <v>232</v>
      </c>
      <c r="I264" s="30"/>
      <c r="J264" s="53"/>
      <c r="K264" s="53"/>
      <c r="M264" s="21">
        <v>685</v>
      </c>
      <c r="N264" s="29" t="s">
        <v>232</v>
      </c>
      <c r="O264" s="31"/>
      <c r="P264" s="53"/>
      <c r="Q264" s="53"/>
    </row>
    <row r="265" spans="1:17" s="52" customFormat="1" ht="18" customHeight="1" x14ac:dyDescent="0.2">
      <c r="A265" s="21"/>
      <c r="B265" s="63" t="s">
        <v>233</v>
      </c>
      <c r="C265" s="15"/>
      <c r="D265" s="72">
        <f>SUM(C232:C264)</f>
        <v>3768129</v>
      </c>
      <c r="E265" s="51">
        <f>+D265-3768129</f>
        <v>0</v>
      </c>
      <c r="G265" s="21"/>
      <c r="H265" s="63" t="s">
        <v>233</v>
      </c>
      <c r="I265" s="30"/>
      <c r="J265" s="53"/>
      <c r="K265" s="53"/>
      <c r="M265" s="21"/>
      <c r="N265" s="63" t="s">
        <v>233</v>
      </c>
      <c r="O265" s="30"/>
      <c r="P265" s="53"/>
      <c r="Q265" s="53"/>
    </row>
    <row r="266" spans="1:17" s="52" customFormat="1" ht="15" customHeight="1" x14ac:dyDescent="0.2">
      <c r="A266" s="21"/>
      <c r="B266" s="63"/>
      <c r="C266" s="15"/>
      <c r="D266" s="51"/>
      <c r="E266" s="51"/>
      <c r="G266" s="21"/>
      <c r="H266" s="63"/>
      <c r="I266" s="30"/>
      <c r="J266" s="61">
        <f>SUM(I232:I264)</f>
        <v>0</v>
      </c>
      <c r="K266" s="53"/>
      <c r="M266" s="21"/>
      <c r="N266" s="63"/>
      <c r="O266" s="30"/>
      <c r="P266" s="61">
        <f>SUM(O232:O264)</f>
        <v>0</v>
      </c>
      <c r="Q266" s="53"/>
    </row>
    <row r="267" spans="1:17" s="52" customFormat="1" ht="9" customHeight="1" x14ac:dyDescent="0.2">
      <c r="A267" s="21"/>
      <c r="B267" s="29"/>
      <c r="C267" s="15"/>
      <c r="D267" s="51"/>
      <c r="E267" s="51"/>
      <c r="G267" s="21"/>
      <c r="H267" s="29"/>
      <c r="I267" s="30"/>
      <c r="J267" s="53"/>
      <c r="K267" s="53"/>
      <c r="M267" s="21"/>
      <c r="N267" s="29"/>
      <c r="O267" s="30"/>
      <c r="P267" s="53"/>
      <c r="Q267" s="53"/>
    </row>
    <row r="268" spans="1:17" s="52" customFormat="1" ht="15.75" x14ac:dyDescent="0.25">
      <c r="A268" s="21"/>
      <c r="B268" s="73" t="s">
        <v>234</v>
      </c>
      <c r="C268" s="15"/>
      <c r="D268" s="51"/>
      <c r="E268" s="51"/>
      <c r="G268" s="21"/>
      <c r="H268" s="73" t="s">
        <v>234</v>
      </c>
      <c r="I268" s="30"/>
      <c r="J268" s="53"/>
      <c r="K268" s="53"/>
      <c r="M268" s="21"/>
      <c r="N268" s="73" t="s">
        <v>234</v>
      </c>
      <c r="O268" s="30"/>
      <c r="P268" s="53"/>
      <c r="Q268" s="53"/>
    </row>
    <row r="269" spans="1:17" s="52" customFormat="1" ht="24" hidden="1" customHeight="1" x14ac:dyDescent="0.2">
      <c r="A269" s="21">
        <v>71</v>
      </c>
      <c r="B269" s="29" t="s">
        <v>235</v>
      </c>
      <c r="C269" s="15"/>
      <c r="D269" s="51"/>
      <c r="E269" s="51"/>
      <c r="G269" s="21">
        <v>71</v>
      </c>
      <c r="H269" s="29" t="s">
        <v>235</v>
      </c>
      <c r="I269" s="30"/>
      <c r="J269" s="53"/>
      <c r="K269" s="53"/>
      <c r="M269" s="21">
        <v>71</v>
      </c>
      <c r="N269" s="29" t="s">
        <v>235</v>
      </c>
      <c r="O269" s="30"/>
      <c r="P269" s="53"/>
      <c r="Q269" s="53"/>
    </row>
    <row r="270" spans="1:17" s="52" customFormat="1" hidden="1" x14ac:dyDescent="0.2">
      <c r="A270" s="21">
        <v>711</v>
      </c>
      <c r="B270" s="29" t="s">
        <v>236</v>
      </c>
      <c r="C270" s="15"/>
      <c r="D270" s="51"/>
      <c r="E270" s="51"/>
      <c r="G270" s="21">
        <v>711</v>
      </c>
      <c r="H270" s="29" t="s">
        <v>236</v>
      </c>
      <c r="I270" s="30"/>
      <c r="J270" s="53"/>
      <c r="K270" s="53"/>
      <c r="M270" s="21">
        <v>711</v>
      </c>
      <c r="N270" s="29" t="s">
        <v>236</v>
      </c>
      <c r="O270" s="30"/>
      <c r="P270" s="53"/>
      <c r="Q270" s="53"/>
    </row>
    <row r="271" spans="1:17" s="52" customFormat="1" hidden="1" x14ac:dyDescent="0.2">
      <c r="A271" s="21">
        <v>712</v>
      </c>
      <c r="B271" s="29" t="s">
        <v>237</v>
      </c>
      <c r="C271" s="15"/>
      <c r="D271" s="51"/>
      <c r="E271" s="51"/>
      <c r="G271" s="21">
        <v>712</v>
      </c>
      <c r="H271" s="29" t="s">
        <v>237</v>
      </c>
      <c r="I271" s="30"/>
      <c r="J271" s="53"/>
      <c r="K271" s="53"/>
      <c r="M271" s="21">
        <v>712</v>
      </c>
      <c r="N271" s="29" t="s">
        <v>237</v>
      </c>
      <c r="O271" s="30"/>
      <c r="P271" s="53"/>
      <c r="Q271" s="53"/>
    </row>
    <row r="272" spans="1:17" s="52" customFormat="1" ht="17.25" customHeight="1" x14ac:dyDescent="0.2">
      <c r="A272" s="21">
        <v>721</v>
      </c>
      <c r="B272" s="29" t="s">
        <v>238</v>
      </c>
      <c r="C272" s="15">
        <v>230264642</v>
      </c>
      <c r="D272" s="51"/>
      <c r="E272" s="51"/>
      <c r="G272" s="21">
        <v>721</v>
      </c>
      <c r="H272" s="29" t="s">
        <v>238</v>
      </c>
      <c r="I272" s="30"/>
      <c r="J272" s="53"/>
      <c r="K272" s="53"/>
      <c r="M272" s="21">
        <v>721</v>
      </c>
      <c r="N272" s="29" t="s">
        <v>238</v>
      </c>
      <c r="O272" s="30"/>
      <c r="P272" s="53"/>
      <c r="Q272" s="53"/>
    </row>
    <row r="273" spans="1:17" s="52" customFormat="1" hidden="1" x14ac:dyDescent="0.2">
      <c r="A273" s="21"/>
      <c r="B273" s="29" t="s">
        <v>239</v>
      </c>
      <c r="C273" s="15"/>
      <c r="D273" s="51"/>
      <c r="E273" s="51"/>
      <c r="G273" s="21">
        <v>724</v>
      </c>
      <c r="H273" s="29" t="s">
        <v>239</v>
      </c>
      <c r="I273" s="30"/>
      <c r="J273" s="53"/>
      <c r="K273" s="53"/>
      <c r="M273" s="21">
        <v>724</v>
      </c>
      <c r="N273" s="29" t="s">
        <v>239</v>
      </c>
      <c r="O273" s="31"/>
      <c r="P273" s="53"/>
      <c r="Q273" s="53"/>
    </row>
    <row r="274" spans="1:17" s="52" customFormat="1" ht="7.5" customHeight="1" x14ac:dyDescent="0.2">
      <c r="A274" s="21"/>
      <c r="B274" s="74"/>
      <c r="C274" s="16"/>
      <c r="D274" s="51"/>
      <c r="E274" s="51"/>
      <c r="G274" s="21"/>
      <c r="H274" s="74"/>
      <c r="I274" s="30"/>
      <c r="J274" s="53"/>
      <c r="K274" s="53"/>
      <c r="M274" s="21"/>
      <c r="N274" s="74"/>
      <c r="O274" s="30"/>
      <c r="P274" s="53"/>
      <c r="Q274" s="53"/>
    </row>
    <row r="275" spans="1:17" s="52" customFormat="1" ht="15.75" x14ac:dyDescent="0.25">
      <c r="A275" s="21"/>
      <c r="B275" s="17" t="s">
        <v>240</v>
      </c>
      <c r="C275" s="15"/>
      <c r="D275" s="51">
        <f>SUM(C269:C274)</f>
        <v>230264642</v>
      </c>
      <c r="E275" s="51"/>
      <c r="G275" s="21"/>
      <c r="H275" s="17" t="s">
        <v>240</v>
      </c>
      <c r="I275" s="30"/>
      <c r="J275" s="61">
        <f>SUM(I269:I273)</f>
        <v>0</v>
      </c>
      <c r="K275" s="53"/>
      <c r="M275" s="21"/>
      <c r="N275" s="78" t="s">
        <v>240</v>
      </c>
      <c r="O275" s="30"/>
      <c r="P275" s="61">
        <f>SUM(O271:O273)</f>
        <v>0</v>
      </c>
      <c r="Q275" s="53"/>
    </row>
    <row r="276" spans="1:17" s="52" customFormat="1" ht="14.25" x14ac:dyDescent="0.2">
      <c r="A276" s="21"/>
      <c r="B276"/>
      <c r="C276" s="15"/>
      <c r="D276" s="51"/>
      <c r="E276" s="51"/>
      <c r="G276" s="21"/>
      <c r="H276"/>
      <c r="I276" s="30"/>
      <c r="J276" s="53"/>
      <c r="K276" s="53"/>
      <c r="L276" s="85"/>
      <c r="M276" s="21"/>
      <c r="O276" s="30"/>
      <c r="P276" s="53"/>
      <c r="Q276" s="53"/>
    </row>
    <row r="277" spans="1:17" s="52" customFormat="1" ht="14.25" x14ac:dyDescent="0.2">
      <c r="A277" s="21"/>
      <c r="B277" s="75"/>
      <c r="C277" s="15"/>
      <c r="D277" s="51"/>
      <c r="E277" s="51"/>
      <c r="G277" s="21"/>
      <c r="H277" s="75"/>
      <c r="I277" s="30"/>
      <c r="J277" s="53"/>
      <c r="K277" s="53"/>
      <c r="M277" s="21"/>
      <c r="N277" s="99"/>
      <c r="O277" s="30"/>
      <c r="P277" s="53"/>
      <c r="Q277" s="53"/>
    </row>
    <row r="278" spans="1:17" s="52" customFormat="1" ht="14.25" x14ac:dyDescent="0.2">
      <c r="A278" s="21"/>
      <c r="B278" s="63" t="s">
        <v>241</v>
      </c>
      <c r="C278" s="15"/>
      <c r="D278" s="51"/>
      <c r="E278" s="51"/>
      <c r="G278" s="21"/>
      <c r="H278" s="63" t="s">
        <v>241</v>
      </c>
      <c r="I278" s="30"/>
      <c r="J278" s="53"/>
      <c r="K278" s="53"/>
      <c r="M278" s="21"/>
      <c r="N278" s="63" t="s">
        <v>241</v>
      </c>
      <c r="O278" s="30"/>
      <c r="P278" s="53"/>
      <c r="Q278" s="53"/>
    </row>
    <row r="279" spans="1:17" s="52" customFormat="1" x14ac:dyDescent="0.2">
      <c r="A279" s="21"/>
      <c r="B279" s="74"/>
      <c r="C279" s="15"/>
      <c r="D279" s="51"/>
      <c r="E279" s="51"/>
      <c r="G279" s="21"/>
      <c r="H279" s="74"/>
      <c r="I279" s="30"/>
      <c r="J279" s="53"/>
      <c r="K279" s="53"/>
      <c r="M279" s="21"/>
      <c r="N279" s="74"/>
      <c r="O279" s="30"/>
      <c r="P279" s="53"/>
      <c r="Q279" s="53"/>
    </row>
    <row r="280" spans="1:17" s="52" customFormat="1" ht="32.25" customHeight="1" x14ac:dyDescent="0.2">
      <c r="A280" s="21">
        <v>4211.1000000000004</v>
      </c>
      <c r="B280" s="29" t="s">
        <v>242</v>
      </c>
      <c r="C280" s="54">
        <v>296717748</v>
      </c>
      <c r="D280" s="51"/>
      <c r="E280" s="51"/>
      <c r="G280" s="21">
        <v>4211.1000000000004</v>
      </c>
      <c r="H280" s="29" t="s">
        <v>242</v>
      </c>
      <c r="I280" s="30"/>
      <c r="J280" s="53"/>
      <c r="K280" s="53"/>
      <c r="M280" s="21">
        <v>4211.1000000000004</v>
      </c>
      <c r="N280" s="29" t="s">
        <v>242</v>
      </c>
      <c r="O280" s="30"/>
      <c r="P280" s="53"/>
      <c r="Q280" s="53"/>
    </row>
    <row r="281" spans="1:17" s="52" customFormat="1" ht="19.5" customHeight="1" x14ac:dyDescent="0.2">
      <c r="A281" s="21">
        <v>4213.1000000000004</v>
      </c>
      <c r="B281" s="29" t="s">
        <v>243</v>
      </c>
      <c r="C281" s="15">
        <v>70323649</v>
      </c>
      <c r="D281" s="51"/>
      <c r="E281" s="51"/>
      <c r="G281" s="21">
        <v>4213.1000000000004</v>
      </c>
      <c r="H281" s="29" t="s">
        <v>243</v>
      </c>
      <c r="I281" s="82"/>
      <c r="J281" s="53"/>
      <c r="K281" s="53"/>
      <c r="M281" s="21">
        <v>4213.1000000000004</v>
      </c>
      <c r="N281" s="29" t="s">
        <v>243</v>
      </c>
      <c r="O281" s="100"/>
      <c r="P281" s="53"/>
      <c r="Q281" s="53"/>
    </row>
    <row r="282" spans="1:17" s="52" customFormat="1" x14ac:dyDescent="0.2">
      <c r="A282" s="21"/>
      <c r="B282" s="74"/>
      <c r="C282" s="16"/>
      <c r="D282" s="51"/>
      <c r="E282" s="51"/>
      <c r="G282" s="21"/>
      <c r="H282" s="74"/>
      <c r="I282" s="30"/>
      <c r="J282" s="53"/>
      <c r="K282" s="53"/>
      <c r="M282" s="21"/>
      <c r="N282" s="74"/>
      <c r="O282" s="30"/>
      <c r="P282" s="53"/>
      <c r="Q282" s="53"/>
    </row>
    <row r="283" spans="1:17" s="52" customFormat="1" ht="14.25" x14ac:dyDescent="0.2">
      <c r="A283" s="21"/>
      <c r="B283" s="63" t="s">
        <v>244</v>
      </c>
      <c r="C283" s="15"/>
      <c r="D283" s="51">
        <f>SUM(C280:C281)</f>
        <v>367041397</v>
      </c>
      <c r="E283" s="51"/>
      <c r="G283" s="21"/>
      <c r="H283" s="63" t="s">
        <v>244</v>
      </c>
      <c r="I283" s="31"/>
      <c r="J283" s="53"/>
      <c r="K283" s="53"/>
      <c r="M283" s="21"/>
      <c r="N283" s="63" t="s">
        <v>244</v>
      </c>
      <c r="O283" s="30"/>
      <c r="P283" s="53"/>
      <c r="Q283" s="53"/>
    </row>
    <row r="284" spans="1:17" s="52" customFormat="1" x14ac:dyDescent="0.2">
      <c r="A284" s="21"/>
      <c r="B284" s="74"/>
      <c r="C284" s="15"/>
      <c r="D284" s="51"/>
      <c r="E284" s="51"/>
      <c r="G284" s="21"/>
      <c r="H284" s="74"/>
      <c r="I284" s="30"/>
      <c r="J284" s="76">
        <f>+I280+I281</f>
        <v>0</v>
      </c>
      <c r="K284" s="53"/>
      <c r="L284" s="80"/>
      <c r="M284" s="21"/>
      <c r="N284" s="74"/>
      <c r="O284" s="30"/>
      <c r="P284" s="76">
        <f>+O280+O281</f>
        <v>0</v>
      </c>
      <c r="Q284" s="53"/>
    </row>
    <row r="285" spans="1:17" s="52" customFormat="1" x14ac:dyDescent="0.2">
      <c r="A285" s="21"/>
      <c r="B285" s="74"/>
      <c r="C285" s="15"/>
      <c r="D285" s="51"/>
      <c r="E285" s="51"/>
      <c r="G285" s="21"/>
      <c r="H285" s="74"/>
      <c r="I285" s="30"/>
      <c r="J285" s="53"/>
      <c r="K285" s="53"/>
      <c r="M285" s="21"/>
      <c r="N285" s="74"/>
      <c r="O285" s="30"/>
      <c r="P285" s="53"/>
      <c r="Q285" s="53"/>
    </row>
    <row r="286" spans="1:17" s="52" customFormat="1" x14ac:dyDescent="0.25">
      <c r="A286" s="21"/>
      <c r="B286" s="77" t="s">
        <v>245</v>
      </c>
      <c r="C286" s="15"/>
      <c r="D286" s="51"/>
      <c r="E286" s="51"/>
      <c r="G286" s="21"/>
      <c r="H286" s="77" t="s">
        <v>245</v>
      </c>
      <c r="I286" s="30"/>
      <c r="J286" s="53"/>
      <c r="K286" s="53"/>
      <c r="M286" s="21"/>
      <c r="N286" s="77" t="s">
        <v>245</v>
      </c>
      <c r="O286" s="30"/>
      <c r="P286" s="53"/>
      <c r="Q286" s="53"/>
    </row>
    <row r="287" spans="1:17" s="52" customFormat="1" x14ac:dyDescent="0.2">
      <c r="A287" s="21"/>
      <c r="B287" s="74"/>
      <c r="C287" s="15"/>
      <c r="D287" s="51"/>
      <c r="E287" s="51"/>
      <c r="G287" s="21"/>
      <c r="H287" s="74"/>
      <c r="I287" s="30"/>
      <c r="J287" s="53"/>
      <c r="K287" s="53"/>
      <c r="M287" s="21"/>
      <c r="N287" s="74"/>
      <c r="O287" s="30"/>
      <c r="P287" s="53"/>
      <c r="Q287" s="53"/>
    </row>
    <row r="288" spans="1:17" s="52" customFormat="1" x14ac:dyDescent="0.2">
      <c r="A288" s="21">
        <v>911</v>
      </c>
      <c r="B288" s="29" t="s">
        <v>246</v>
      </c>
      <c r="C288" s="15">
        <v>1066418</v>
      </c>
      <c r="D288" s="51"/>
      <c r="E288" s="51"/>
      <c r="G288" s="21">
        <v>911</v>
      </c>
      <c r="H288" s="29" t="s">
        <v>246</v>
      </c>
      <c r="I288" s="30"/>
      <c r="J288" s="53"/>
      <c r="K288" s="53"/>
      <c r="M288" s="21">
        <v>911</v>
      </c>
      <c r="N288" s="29" t="s">
        <v>246</v>
      </c>
      <c r="O288" s="30"/>
      <c r="P288" s="53"/>
      <c r="Q288" s="53"/>
    </row>
    <row r="289" spans="1:23" s="52" customFormat="1" x14ac:dyDescent="0.2">
      <c r="A289" s="21">
        <v>941</v>
      </c>
      <c r="B289" s="29" t="s">
        <v>247</v>
      </c>
      <c r="C289" s="15">
        <v>1836112</v>
      </c>
      <c r="D289" s="51"/>
      <c r="E289" s="51"/>
      <c r="G289" s="21">
        <v>941</v>
      </c>
      <c r="H289" s="29" t="s">
        <v>247</v>
      </c>
      <c r="I289" s="31"/>
      <c r="J289" s="53"/>
      <c r="K289" s="53"/>
      <c r="M289" s="21">
        <v>941</v>
      </c>
      <c r="N289" s="29" t="s">
        <v>247</v>
      </c>
      <c r="O289" s="31"/>
      <c r="P289" s="53"/>
      <c r="Q289" s="53"/>
    </row>
    <row r="290" spans="1:23" s="52" customFormat="1" x14ac:dyDescent="0.2">
      <c r="A290" s="21"/>
      <c r="B290" s="74"/>
      <c r="C290" s="16"/>
      <c r="D290" s="51"/>
      <c r="E290" s="51"/>
      <c r="G290" s="21"/>
      <c r="H290" s="74"/>
      <c r="I290" s="30"/>
      <c r="J290" s="53"/>
      <c r="K290" s="53"/>
      <c r="M290" s="21"/>
      <c r="N290" s="74"/>
      <c r="O290" s="30"/>
      <c r="P290" s="53"/>
      <c r="Q290" s="53"/>
    </row>
    <row r="291" spans="1:23" s="52" customFormat="1" ht="15.75" x14ac:dyDescent="0.25">
      <c r="A291" s="21"/>
      <c r="B291" s="3" t="s">
        <v>248</v>
      </c>
      <c r="C291" s="15"/>
      <c r="D291" s="51">
        <f>SUM(C288:C289)</f>
        <v>2902530</v>
      </c>
      <c r="E291" s="51"/>
      <c r="G291" s="21"/>
      <c r="H291" s="17" t="s">
        <v>248</v>
      </c>
      <c r="I291" s="30"/>
      <c r="J291" s="76">
        <f>+I288+I289</f>
        <v>0</v>
      </c>
      <c r="K291" s="53"/>
      <c r="L291" s="80"/>
      <c r="M291" s="21"/>
      <c r="N291" s="78" t="s">
        <v>248</v>
      </c>
      <c r="O291" s="30"/>
      <c r="P291" s="76">
        <f>+O288+O289</f>
        <v>0</v>
      </c>
      <c r="Q291" s="53"/>
    </row>
    <row r="292" spans="1:23" s="52" customFormat="1" ht="15.75" x14ac:dyDescent="0.25">
      <c r="A292" s="62"/>
      <c r="B292" s="74"/>
      <c r="C292" s="64"/>
      <c r="D292" s="65"/>
      <c r="E292" s="66"/>
      <c r="G292" s="21"/>
      <c r="H292" s="74"/>
      <c r="I292" s="30"/>
      <c r="J292" s="53"/>
      <c r="K292" s="53"/>
      <c r="M292" s="21"/>
      <c r="N292" s="74"/>
      <c r="O292" s="30"/>
      <c r="P292" s="53"/>
      <c r="Q292" s="53"/>
    </row>
    <row r="293" spans="1:23" s="52" customFormat="1" ht="15.75" x14ac:dyDescent="0.25">
      <c r="A293" s="21"/>
      <c r="B293" s="78"/>
      <c r="C293" s="15"/>
      <c r="D293" s="51"/>
      <c r="E293" s="51"/>
      <c r="G293" s="21"/>
      <c r="H293" s="78"/>
      <c r="I293" s="30"/>
      <c r="J293" s="53"/>
      <c r="K293" s="53"/>
      <c r="M293" s="21"/>
      <c r="N293" s="78"/>
      <c r="O293" s="30"/>
      <c r="P293" s="53"/>
      <c r="Q293" s="53"/>
    </row>
    <row r="294" spans="1:23" s="52" customFormat="1" x14ac:dyDescent="0.2">
      <c r="A294" s="21"/>
      <c r="B294" s="74"/>
      <c r="C294" s="15"/>
      <c r="D294" s="51"/>
      <c r="E294" s="51"/>
      <c r="G294" s="21"/>
      <c r="H294" s="74"/>
      <c r="I294" s="30"/>
      <c r="J294" s="53"/>
      <c r="K294" s="53"/>
      <c r="M294" s="21"/>
      <c r="N294" s="74"/>
      <c r="O294" s="30"/>
      <c r="P294" s="53"/>
      <c r="Q294" s="53"/>
    </row>
    <row r="295" spans="1:23" s="52" customFormat="1" x14ac:dyDescent="0.25">
      <c r="A295" s="21"/>
      <c r="B295" s="7" t="s">
        <v>249</v>
      </c>
      <c r="C295" s="79"/>
      <c r="D295" s="66"/>
      <c r="E295" s="66">
        <f>+D291+D283+D275+D265+D226+D214+D138+D69</f>
        <v>919535742</v>
      </c>
      <c r="G295" s="21"/>
      <c r="H295" s="7" t="s">
        <v>249</v>
      </c>
      <c r="I295" s="30"/>
      <c r="J295" s="53"/>
      <c r="K295" s="76">
        <f>+J69+J138+J214+J227+J266+J275+J284+J291</f>
        <v>0</v>
      </c>
      <c r="L295" s="80"/>
      <c r="M295" s="21"/>
      <c r="N295" s="53" t="s">
        <v>249</v>
      </c>
      <c r="O295" s="30"/>
      <c r="P295" s="53"/>
      <c r="Q295" s="76">
        <f>+P69+P138+P214+P227+P266+P275+P284+P291</f>
        <v>0</v>
      </c>
      <c r="W295" s="85">
        <f>+E295-919535742</f>
        <v>0</v>
      </c>
    </row>
    <row r="296" spans="1:23" s="52" customFormat="1" x14ac:dyDescent="0.2">
      <c r="A296" s="21"/>
      <c r="B296" s="74"/>
      <c r="C296" s="15"/>
      <c r="D296" s="51"/>
      <c r="E296" s="51"/>
      <c r="G296" s="21"/>
      <c r="I296" s="30"/>
      <c r="K296" s="80">
        <f>+K33-K295</f>
        <v>30246042</v>
      </c>
      <c r="L296" s="80"/>
      <c r="M296" s="21"/>
      <c r="O296" s="30"/>
      <c r="Q296" s="80">
        <f>+Q33-Q295</f>
        <v>2339546</v>
      </c>
    </row>
    <row r="297" spans="1:23" s="52" customFormat="1" ht="28.5" customHeight="1" x14ac:dyDescent="0.25">
      <c r="A297" s="21"/>
      <c r="B297" s="74"/>
      <c r="C297" s="15"/>
      <c r="D297" s="51"/>
      <c r="E297" s="103">
        <f>+E33-E295</f>
        <v>58611815</v>
      </c>
      <c r="G297" s="21"/>
      <c r="I297" s="30"/>
      <c r="K297" s="80"/>
      <c r="L297" s="80">
        <f>+K296-'[4]RESUMEN DE INGRESOS Y GASTOS'!$N$37</f>
        <v>11216819</v>
      </c>
      <c r="O297" s="89"/>
      <c r="R297" s="80">
        <f>+Q296-'[5]RESUMEN DE INGRESOS Y GASTOS'!$E$37</f>
        <v>0</v>
      </c>
      <c r="W297" s="85">
        <f>+E297-'[3]RESUMEN DE INGRESOS Y GASTOS'!$H$37</f>
        <v>0</v>
      </c>
    </row>
    <row r="298" spans="1:23" s="52" customFormat="1" x14ac:dyDescent="0.2">
      <c r="A298" s="21"/>
      <c r="B298" s="74"/>
      <c r="C298" s="15"/>
      <c r="D298" s="51"/>
      <c r="E298" s="51"/>
      <c r="G298" s="21"/>
      <c r="I298" s="30"/>
      <c r="O298" s="89"/>
    </row>
    <row r="299" spans="1:23" s="52" customFormat="1" x14ac:dyDescent="0.2">
      <c r="A299" s="21"/>
      <c r="B299" s="74"/>
      <c r="C299" s="15"/>
      <c r="D299" s="51"/>
      <c r="E299" s="51"/>
      <c r="G299" s="21"/>
      <c r="I299" s="30"/>
      <c r="O299" s="89"/>
    </row>
    <row r="300" spans="1:23" s="52" customFormat="1" x14ac:dyDescent="0.2">
      <c r="A300" s="21"/>
      <c r="B300" s="74"/>
      <c r="C300" s="15"/>
      <c r="D300" s="51"/>
      <c r="E300" s="51"/>
      <c r="G300" s="21"/>
      <c r="I300" s="30"/>
      <c r="O300" s="89"/>
    </row>
    <row r="301" spans="1:23" s="52" customFormat="1" x14ac:dyDescent="0.2">
      <c r="A301" s="21"/>
      <c r="B301" s="74"/>
      <c r="C301" s="15"/>
      <c r="D301" s="51"/>
      <c r="E301" s="51"/>
      <c r="G301" s="21"/>
      <c r="I301" s="30"/>
      <c r="O301" s="89"/>
    </row>
    <row r="302" spans="1:23" s="52" customFormat="1" x14ac:dyDescent="0.2">
      <c r="A302" s="21"/>
      <c r="B302" s="74"/>
      <c r="C302" s="15"/>
      <c r="D302" s="51"/>
      <c r="E302" s="51"/>
      <c r="G302" s="21"/>
      <c r="I302" s="30"/>
      <c r="O302" s="89"/>
    </row>
    <row r="303" spans="1:23" s="52" customFormat="1" x14ac:dyDescent="0.2">
      <c r="A303" s="21"/>
      <c r="B303" s="74"/>
      <c r="C303" s="15"/>
      <c r="D303" s="51"/>
      <c r="E303" s="51"/>
      <c r="G303" s="21"/>
      <c r="I303" s="30"/>
      <c r="O303" s="89"/>
    </row>
    <row r="304" spans="1:23" s="52" customFormat="1" x14ac:dyDescent="0.2">
      <c r="A304" s="21"/>
      <c r="B304" s="74"/>
      <c r="C304" s="15"/>
      <c r="D304" s="51"/>
      <c r="E304" s="51"/>
      <c r="G304" s="21"/>
      <c r="I304" s="30"/>
      <c r="O304" s="89"/>
    </row>
    <row r="305" spans="1:17" s="52" customFormat="1" x14ac:dyDescent="0.2">
      <c r="A305" s="21"/>
      <c r="B305" s="74"/>
      <c r="C305" s="15"/>
      <c r="D305" s="51"/>
      <c r="E305" s="51"/>
      <c r="G305" s="21"/>
      <c r="I305" s="30"/>
      <c r="O305" s="89"/>
    </row>
    <row r="306" spans="1:17" s="52" customFormat="1" ht="18" x14ac:dyDescent="0.25">
      <c r="A306" s="21"/>
      <c r="B306" s="74"/>
      <c r="C306" s="15"/>
      <c r="D306" s="51"/>
      <c r="E306" s="51"/>
      <c r="G306" s="21"/>
      <c r="I306" s="30"/>
      <c r="O306" s="89"/>
      <c r="Q306" s="101">
        <f>6454927-1870300</f>
        <v>4584627</v>
      </c>
    </row>
    <row r="307" spans="1:17" s="52" customFormat="1" x14ac:dyDescent="0.2">
      <c r="A307" s="21"/>
      <c r="B307" s="74"/>
      <c r="C307" s="15"/>
      <c r="D307" s="51"/>
      <c r="E307" s="51"/>
      <c r="G307" s="21"/>
      <c r="I307" s="30"/>
      <c r="O307" s="89"/>
    </row>
    <row r="308" spans="1:17" s="52" customFormat="1" x14ac:dyDescent="0.2">
      <c r="A308" s="21"/>
      <c r="B308" s="74"/>
      <c r="C308" s="15"/>
      <c r="D308" s="51"/>
      <c r="E308" s="51"/>
      <c r="G308" s="21"/>
      <c r="I308" s="30"/>
      <c r="O308" s="89"/>
    </row>
    <row r="309" spans="1:17" s="52" customFormat="1" x14ac:dyDescent="0.2">
      <c r="A309" s="21"/>
      <c r="B309" s="74"/>
      <c r="C309" s="15"/>
      <c r="D309" s="51"/>
      <c r="E309" s="51"/>
      <c r="G309" s="21"/>
      <c r="I309" s="30"/>
      <c r="O309" s="89"/>
    </row>
    <row r="310" spans="1:17" s="52" customFormat="1" x14ac:dyDescent="0.2">
      <c r="A310" s="21"/>
      <c r="B310" s="74"/>
      <c r="C310" s="15"/>
      <c r="D310" s="51"/>
      <c r="E310" s="51"/>
      <c r="G310" s="21"/>
      <c r="I310" s="30"/>
      <c r="O310" s="89"/>
    </row>
    <row r="311" spans="1:17" s="52" customFormat="1" x14ac:dyDescent="0.2">
      <c r="A311" s="21"/>
      <c r="B311" s="74"/>
      <c r="C311" s="15"/>
      <c r="D311" s="51"/>
      <c r="E311" s="51"/>
      <c r="G311" s="21"/>
      <c r="I311" s="30"/>
      <c r="O311" s="89"/>
    </row>
    <row r="312" spans="1:17" s="52" customFormat="1" x14ac:dyDescent="0.2">
      <c r="A312" s="21"/>
      <c r="B312" s="74"/>
      <c r="C312" s="15"/>
      <c r="D312" s="51"/>
      <c r="E312" s="51"/>
      <c r="G312" s="21"/>
      <c r="I312" s="30"/>
      <c r="O312" s="89"/>
    </row>
    <row r="313" spans="1:17" s="52" customFormat="1" x14ac:dyDescent="0.2">
      <c r="A313" s="21"/>
      <c r="B313" s="74"/>
      <c r="C313" s="15"/>
      <c r="D313" s="51"/>
      <c r="E313" s="51"/>
      <c r="G313" s="21"/>
      <c r="I313" s="30"/>
      <c r="O313" s="89"/>
    </row>
    <row r="314" spans="1:17" s="52" customFormat="1" x14ac:dyDescent="0.2">
      <c r="A314" s="21"/>
      <c r="B314" s="74"/>
      <c r="C314" s="15"/>
      <c r="D314" s="51"/>
      <c r="E314" s="51"/>
      <c r="G314" s="21"/>
      <c r="I314" s="30"/>
      <c r="O314" s="89"/>
    </row>
    <row r="315" spans="1:17" s="52" customFormat="1" x14ac:dyDescent="0.2">
      <c r="A315" s="21"/>
      <c r="B315" s="74"/>
      <c r="C315" s="15"/>
      <c r="D315" s="51"/>
      <c r="E315" s="51"/>
      <c r="G315" s="21"/>
      <c r="I315" s="30"/>
      <c r="O315" s="89"/>
    </row>
    <row r="316" spans="1:17" s="52" customFormat="1" x14ac:dyDescent="0.2">
      <c r="A316" s="21"/>
      <c r="B316" s="74"/>
      <c r="C316" s="15"/>
      <c r="D316" s="51"/>
      <c r="E316" s="51"/>
      <c r="G316" s="21"/>
      <c r="I316" s="30"/>
      <c r="O316" s="89"/>
    </row>
    <row r="317" spans="1:17" s="52" customFormat="1" x14ac:dyDescent="0.2">
      <c r="A317" s="21"/>
      <c r="B317" s="74"/>
      <c r="C317" s="15"/>
      <c r="D317" s="51"/>
      <c r="E317" s="51"/>
      <c r="G317" s="21"/>
      <c r="I317" s="30"/>
      <c r="O317" s="89"/>
    </row>
    <row r="318" spans="1:17" s="52" customFormat="1" x14ac:dyDescent="0.2">
      <c r="A318" s="21"/>
      <c r="B318" s="74"/>
      <c r="C318" s="15"/>
      <c r="D318" s="51"/>
      <c r="E318" s="51"/>
      <c r="G318" s="21"/>
      <c r="I318" s="30"/>
      <c r="O318" s="89"/>
    </row>
    <row r="319" spans="1:17" s="52" customFormat="1" x14ac:dyDescent="0.2">
      <c r="A319" s="21"/>
      <c r="B319" s="74"/>
      <c r="C319" s="15"/>
      <c r="D319" s="51"/>
      <c r="E319" s="51"/>
      <c r="G319" s="21"/>
      <c r="I319" s="30"/>
      <c r="O319" s="89"/>
    </row>
    <row r="320" spans="1:17" s="52" customFormat="1" x14ac:dyDescent="0.2">
      <c r="A320" s="21"/>
      <c r="B320" s="74"/>
      <c r="C320" s="15"/>
      <c r="D320" s="51"/>
      <c r="E320" s="51"/>
      <c r="G320" s="21"/>
      <c r="I320" s="30"/>
      <c r="O320" s="89"/>
    </row>
    <row r="321" spans="1:15" s="52" customFormat="1" x14ac:dyDescent="0.2">
      <c r="A321" s="21"/>
      <c r="B321" s="74"/>
      <c r="C321" s="15"/>
      <c r="D321" s="51"/>
      <c r="E321" s="51"/>
      <c r="G321" s="21"/>
      <c r="I321" s="30"/>
      <c r="O321" s="89"/>
    </row>
    <row r="322" spans="1:15" s="52" customFormat="1" x14ac:dyDescent="0.2">
      <c r="A322" s="21"/>
      <c r="B322" s="74"/>
      <c r="C322" s="15"/>
      <c r="D322" s="51"/>
      <c r="E322" s="51"/>
      <c r="G322" s="21"/>
      <c r="I322" s="30"/>
      <c r="O322" s="89"/>
    </row>
    <row r="323" spans="1:15" s="52" customFormat="1" x14ac:dyDescent="0.2">
      <c r="A323" s="21"/>
      <c r="B323" s="74"/>
      <c r="C323" s="15"/>
      <c r="D323" s="51"/>
      <c r="E323" s="51"/>
      <c r="G323" s="21"/>
      <c r="I323" s="30"/>
      <c r="O323" s="89"/>
    </row>
    <row r="324" spans="1:15" s="52" customFormat="1" x14ac:dyDescent="0.2">
      <c r="A324" s="21"/>
      <c r="B324" s="74"/>
      <c r="C324" s="15"/>
      <c r="D324" s="51"/>
      <c r="E324" s="51"/>
      <c r="G324" s="21"/>
      <c r="I324" s="30"/>
      <c r="O324" s="89"/>
    </row>
    <row r="325" spans="1:15" s="52" customFormat="1" x14ac:dyDescent="0.2">
      <c r="A325" s="21"/>
      <c r="B325" s="74"/>
      <c r="C325" s="15"/>
      <c r="D325" s="51"/>
      <c r="E325" s="51"/>
      <c r="G325" s="21"/>
      <c r="I325" s="30"/>
      <c r="O325" s="89"/>
    </row>
    <row r="326" spans="1:15" s="52" customFormat="1" x14ac:dyDescent="0.2">
      <c r="A326" s="21"/>
      <c r="B326" s="74"/>
      <c r="C326" s="15"/>
      <c r="D326" s="51"/>
      <c r="E326" s="51"/>
      <c r="G326" s="21"/>
      <c r="I326" s="30"/>
      <c r="O326" s="89"/>
    </row>
    <row r="327" spans="1:15" s="52" customFormat="1" x14ac:dyDescent="0.2">
      <c r="A327" s="21"/>
      <c r="B327" s="74"/>
      <c r="C327" s="15"/>
      <c r="D327" s="51"/>
      <c r="E327" s="51"/>
      <c r="G327" s="21"/>
      <c r="I327" s="30"/>
      <c r="O327" s="89"/>
    </row>
    <row r="328" spans="1:15" s="52" customFormat="1" x14ac:dyDescent="0.2">
      <c r="A328" s="21"/>
      <c r="B328" s="74"/>
      <c r="C328" s="15"/>
      <c r="D328" s="51"/>
      <c r="E328" s="51"/>
      <c r="G328" s="21"/>
      <c r="I328" s="30"/>
      <c r="O328" s="89"/>
    </row>
    <row r="329" spans="1:15" s="52" customFormat="1" x14ac:dyDescent="0.2">
      <c r="A329" s="21"/>
      <c r="B329" s="74"/>
      <c r="C329" s="15"/>
      <c r="D329" s="65"/>
      <c r="E329" s="51"/>
      <c r="G329" s="21"/>
      <c r="I329" s="30"/>
      <c r="O329" s="89"/>
    </row>
    <row r="330" spans="1:15" s="52" customFormat="1" ht="15.75" x14ac:dyDescent="0.25">
      <c r="A330" s="21"/>
      <c r="B330" s="78"/>
      <c r="C330" s="15"/>
      <c r="D330" s="51"/>
      <c r="E330" s="51"/>
      <c r="G330" s="21"/>
      <c r="I330" s="30"/>
      <c r="O330" s="89"/>
    </row>
    <row r="331" spans="1:15" s="52" customFormat="1" x14ac:dyDescent="0.2">
      <c r="A331" s="21"/>
      <c r="B331" s="74"/>
      <c r="C331" s="15"/>
      <c r="D331" s="51"/>
      <c r="E331" s="51"/>
      <c r="G331" s="21"/>
      <c r="I331" s="30"/>
      <c r="O331" s="89"/>
    </row>
    <row r="332" spans="1:15" s="52" customFormat="1" x14ac:dyDescent="0.2">
      <c r="A332" s="21"/>
      <c r="B332" s="74"/>
      <c r="C332" s="15"/>
      <c r="D332" s="51"/>
      <c r="E332" s="51"/>
      <c r="G332" s="21"/>
      <c r="I332" s="30"/>
      <c r="O332" s="89"/>
    </row>
    <row r="333" spans="1:15" s="52" customFormat="1" x14ac:dyDescent="0.2">
      <c r="A333" s="21"/>
      <c r="B333" s="74"/>
      <c r="C333" s="15"/>
      <c r="D333" s="51"/>
      <c r="E333" s="51"/>
      <c r="G333" s="21"/>
      <c r="I333" s="30"/>
      <c r="O333" s="89"/>
    </row>
    <row r="334" spans="1:15" s="52" customFormat="1" x14ac:dyDescent="0.2">
      <c r="A334" s="21"/>
      <c r="B334" s="74"/>
      <c r="C334" s="15"/>
      <c r="D334" s="51"/>
      <c r="E334" s="51"/>
      <c r="G334" s="21"/>
      <c r="I334" s="30"/>
      <c r="O334" s="89"/>
    </row>
    <row r="335" spans="1:15" s="52" customFormat="1" x14ac:dyDescent="0.2">
      <c r="A335" s="21"/>
      <c r="B335" s="74"/>
      <c r="C335" s="15"/>
      <c r="D335" s="51"/>
      <c r="E335" s="51"/>
      <c r="G335" s="21"/>
      <c r="I335" s="30"/>
      <c r="O335" s="89"/>
    </row>
    <row r="336" spans="1:15" s="52" customFormat="1" x14ac:dyDescent="0.2">
      <c r="A336" s="21"/>
      <c r="B336" s="74"/>
      <c r="C336" s="15"/>
      <c r="D336" s="65"/>
      <c r="E336" s="51"/>
      <c r="G336" s="21"/>
      <c r="I336" s="30"/>
      <c r="O336" s="89"/>
    </row>
    <row r="337" spans="1:15" s="52" customFormat="1" ht="15.75" x14ac:dyDescent="0.25">
      <c r="A337" s="21"/>
      <c r="B337" s="78"/>
      <c r="C337" s="15"/>
      <c r="D337" s="51"/>
      <c r="E337" s="51"/>
      <c r="G337" s="21"/>
      <c r="I337" s="30"/>
      <c r="O337" s="89"/>
    </row>
    <row r="338" spans="1:15" s="52" customFormat="1" x14ac:dyDescent="0.2">
      <c r="A338" s="21"/>
      <c r="B338" s="74"/>
      <c r="C338" s="15"/>
      <c r="D338" s="51"/>
      <c r="E338" s="51"/>
      <c r="G338" s="21"/>
      <c r="I338" s="30"/>
      <c r="O338" s="89"/>
    </row>
    <row r="339" spans="1:15" s="52" customFormat="1" x14ac:dyDescent="0.2">
      <c r="A339" s="21"/>
      <c r="B339" s="74"/>
      <c r="C339" s="15"/>
      <c r="D339" s="51"/>
      <c r="E339" s="51"/>
      <c r="G339" s="21"/>
      <c r="I339" s="30"/>
      <c r="O339" s="89"/>
    </row>
    <row r="340" spans="1:15" s="52" customFormat="1" x14ac:dyDescent="0.2">
      <c r="A340" s="21"/>
      <c r="B340" s="74"/>
      <c r="C340" s="15"/>
      <c r="D340" s="51"/>
      <c r="E340" s="51"/>
      <c r="G340" s="21"/>
      <c r="I340" s="30"/>
      <c r="O340" s="89"/>
    </row>
    <row r="341" spans="1:15" s="52" customFormat="1" x14ac:dyDescent="0.2">
      <c r="A341" s="21"/>
      <c r="B341" s="74"/>
      <c r="C341" s="15"/>
      <c r="D341" s="51"/>
      <c r="E341" s="51"/>
      <c r="G341" s="21"/>
      <c r="I341" s="30"/>
      <c r="O341" s="89"/>
    </row>
    <row r="342" spans="1:15" s="52" customFormat="1" x14ac:dyDescent="0.2">
      <c r="A342" s="21"/>
      <c r="B342" s="74"/>
      <c r="C342" s="15"/>
      <c r="D342" s="51"/>
      <c r="E342" s="51"/>
      <c r="G342" s="21"/>
      <c r="I342" s="30"/>
      <c r="O342" s="89"/>
    </row>
    <row r="343" spans="1:15" s="52" customFormat="1" x14ac:dyDescent="0.2">
      <c r="A343" s="21"/>
      <c r="B343" s="74"/>
      <c r="C343" s="15"/>
      <c r="D343" s="51"/>
      <c r="E343" s="51"/>
      <c r="G343" s="21"/>
      <c r="I343" s="30"/>
      <c r="O343" s="89"/>
    </row>
    <row r="344" spans="1:15" s="52" customFormat="1" x14ac:dyDescent="0.2">
      <c r="A344" s="21"/>
      <c r="B344" s="74"/>
      <c r="C344" s="15"/>
      <c r="D344" s="51"/>
      <c r="E344" s="51"/>
      <c r="G344" s="21"/>
      <c r="I344" s="30"/>
      <c r="O344" s="89"/>
    </row>
    <row r="345" spans="1:15" s="52" customFormat="1" x14ac:dyDescent="0.2">
      <c r="A345" s="21"/>
      <c r="B345" s="74"/>
      <c r="C345" s="15"/>
      <c r="D345" s="51"/>
      <c r="E345" s="51"/>
      <c r="G345" s="21"/>
      <c r="I345" s="30"/>
      <c r="O345" s="89"/>
    </row>
    <row r="346" spans="1:15" s="52" customFormat="1" x14ac:dyDescent="0.2">
      <c r="A346" s="21"/>
      <c r="B346" s="74"/>
      <c r="C346" s="15"/>
      <c r="D346" s="51"/>
      <c r="E346" s="51"/>
      <c r="G346" s="21"/>
      <c r="I346" s="30"/>
      <c r="O346" s="89"/>
    </row>
    <row r="347" spans="1:15" s="52" customFormat="1" x14ac:dyDescent="0.2">
      <c r="A347" s="21"/>
      <c r="B347" s="74"/>
      <c r="C347" s="15"/>
      <c r="D347" s="51"/>
      <c r="E347" s="51"/>
      <c r="G347" s="21"/>
      <c r="I347" s="30"/>
      <c r="O347" s="89"/>
    </row>
    <row r="348" spans="1:15" s="52" customFormat="1" x14ac:dyDescent="0.2">
      <c r="A348" s="21"/>
      <c r="B348" s="74"/>
      <c r="C348" s="15"/>
      <c r="D348" s="51"/>
      <c r="E348" s="51"/>
      <c r="G348" s="21"/>
      <c r="I348" s="30"/>
      <c r="O348" s="89"/>
    </row>
    <row r="349" spans="1:15" s="52" customFormat="1" x14ac:dyDescent="0.2">
      <c r="A349" s="21"/>
      <c r="B349" s="74"/>
      <c r="C349" s="15"/>
      <c r="D349" s="51"/>
      <c r="E349" s="51"/>
      <c r="G349" s="21"/>
      <c r="I349" s="30"/>
      <c r="O349" s="89"/>
    </row>
    <row r="350" spans="1:15" s="52" customFormat="1" x14ac:dyDescent="0.2">
      <c r="A350" s="21"/>
      <c r="B350" s="74"/>
      <c r="C350" s="15"/>
      <c r="D350" s="51"/>
      <c r="E350" s="51"/>
      <c r="G350" s="21"/>
      <c r="I350" s="30"/>
      <c r="O350" s="89"/>
    </row>
    <row r="351" spans="1:15" s="52" customFormat="1" x14ac:dyDescent="0.2">
      <c r="A351" s="21"/>
      <c r="B351" s="74"/>
      <c r="C351" s="15"/>
      <c r="D351" s="51"/>
      <c r="E351" s="51"/>
      <c r="G351" s="21"/>
      <c r="I351" s="30"/>
      <c r="O351" s="89"/>
    </row>
    <row r="352" spans="1:15" s="52" customFormat="1" x14ac:dyDescent="0.2">
      <c r="A352" s="21"/>
      <c r="B352" s="74"/>
      <c r="C352" s="15"/>
      <c r="D352" s="51"/>
      <c r="E352" s="51"/>
      <c r="G352" s="21"/>
      <c r="I352" s="30"/>
      <c r="O352" s="89"/>
    </row>
    <row r="353" spans="1:15" s="52" customFormat="1" x14ac:dyDescent="0.2">
      <c r="A353" s="21"/>
      <c r="B353" s="74"/>
      <c r="C353" s="15"/>
      <c r="D353" s="51"/>
      <c r="E353" s="51"/>
      <c r="G353" s="21"/>
      <c r="I353" s="30"/>
      <c r="O353" s="89"/>
    </row>
    <row r="354" spans="1:15" s="52" customFormat="1" x14ac:dyDescent="0.2">
      <c r="A354" s="21"/>
      <c r="B354" s="74"/>
      <c r="C354" s="15"/>
      <c r="D354" s="51"/>
      <c r="E354" s="51"/>
      <c r="G354" s="21"/>
      <c r="I354" s="30"/>
      <c r="O354" s="89"/>
    </row>
    <row r="355" spans="1:15" s="52" customFormat="1" x14ac:dyDescent="0.2">
      <c r="A355" s="21"/>
      <c r="B355" s="74"/>
      <c r="C355" s="15"/>
      <c r="D355" s="51"/>
      <c r="E355" s="51"/>
      <c r="G355" s="21"/>
      <c r="I355" s="30"/>
      <c r="O355" s="89"/>
    </row>
    <row r="356" spans="1:15" s="52" customFormat="1" x14ac:dyDescent="0.2">
      <c r="A356" s="21"/>
      <c r="B356" s="74"/>
      <c r="C356" s="15"/>
      <c r="D356" s="51"/>
      <c r="E356" s="51"/>
      <c r="G356" s="21"/>
      <c r="I356" s="30"/>
      <c r="O356" s="89"/>
    </row>
    <row r="357" spans="1:15" s="52" customFormat="1" x14ac:dyDescent="0.2">
      <c r="A357" s="21"/>
      <c r="B357" s="74"/>
      <c r="C357" s="15"/>
      <c r="D357" s="51"/>
      <c r="E357" s="51"/>
      <c r="G357" s="21"/>
      <c r="I357" s="30"/>
      <c r="O357" s="89"/>
    </row>
    <row r="358" spans="1:15" s="52" customFormat="1" x14ac:dyDescent="0.2">
      <c r="A358" s="21"/>
      <c r="B358" s="74"/>
      <c r="C358" s="15"/>
      <c r="D358" s="65"/>
      <c r="E358" s="51"/>
      <c r="G358" s="21"/>
      <c r="I358" s="30"/>
      <c r="O358" s="89"/>
    </row>
    <row r="359" spans="1:15" s="52" customFormat="1" ht="15.75" x14ac:dyDescent="0.25">
      <c r="A359" s="21"/>
      <c r="B359" s="78"/>
      <c r="C359" s="15"/>
      <c r="D359" s="51"/>
      <c r="E359" s="51"/>
      <c r="G359" s="21"/>
      <c r="I359" s="30"/>
      <c r="O359" s="89"/>
    </row>
    <row r="360" spans="1:15" s="52" customFormat="1" x14ac:dyDescent="0.2">
      <c r="A360" s="21"/>
      <c r="B360" s="74"/>
      <c r="C360" s="15"/>
      <c r="D360" s="51"/>
      <c r="E360" s="51"/>
      <c r="G360" s="21"/>
      <c r="I360" s="30"/>
      <c r="O360" s="89"/>
    </row>
    <row r="361" spans="1:15" s="52" customFormat="1" x14ac:dyDescent="0.2">
      <c r="A361" s="21"/>
      <c r="B361" s="74"/>
      <c r="C361" s="15"/>
      <c r="D361" s="51"/>
      <c r="E361" s="51"/>
      <c r="G361" s="21"/>
      <c r="I361" s="30"/>
      <c r="O361" s="89"/>
    </row>
    <row r="362" spans="1:15" s="52" customFormat="1" x14ac:dyDescent="0.2">
      <c r="A362" s="21"/>
      <c r="B362" s="74"/>
      <c r="C362" s="15"/>
      <c r="D362" s="51"/>
      <c r="E362" s="51"/>
      <c r="G362" s="21"/>
      <c r="I362" s="30"/>
      <c r="O362" s="89"/>
    </row>
    <row r="363" spans="1:15" s="52" customFormat="1" x14ac:dyDescent="0.2">
      <c r="A363" s="21"/>
      <c r="B363" s="74"/>
      <c r="C363" s="15"/>
      <c r="D363" s="65"/>
      <c r="E363" s="51"/>
      <c r="G363" s="21"/>
      <c r="I363" s="30"/>
      <c r="O363" s="89"/>
    </row>
    <row r="364" spans="1:15" s="52" customFormat="1" ht="15.75" x14ac:dyDescent="0.25">
      <c r="A364" s="21"/>
      <c r="B364" s="78"/>
      <c r="C364" s="15"/>
      <c r="D364" s="51"/>
      <c r="E364" s="51"/>
      <c r="G364" s="21"/>
      <c r="I364" s="30"/>
      <c r="O364" s="89"/>
    </row>
    <row r="365" spans="1:15" s="52" customFormat="1" x14ac:dyDescent="0.2">
      <c r="A365" s="21"/>
      <c r="B365" s="74"/>
      <c r="C365" s="15"/>
      <c r="D365" s="51"/>
      <c r="E365" s="51"/>
      <c r="G365" s="21"/>
      <c r="I365" s="30"/>
      <c r="O365" s="89"/>
    </row>
    <row r="366" spans="1:15" s="52" customFormat="1" x14ac:dyDescent="0.2">
      <c r="A366" s="21"/>
      <c r="B366" s="74"/>
      <c r="C366" s="15"/>
      <c r="D366" s="51"/>
      <c r="E366" s="51"/>
      <c r="G366" s="21"/>
      <c r="I366" s="30"/>
      <c r="O366" s="89"/>
    </row>
    <row r="367" spans="1:15" s="52" customFormat="1" x14ac:dyDescent="0.2">
      <c r="A367" s="21"/>
      <c r="B367" s="74"/>
      <c r="C367" s="15"/>
      <c r="D367" s="51"/>
      <c r="E367" s="51"/>
      <c r="G367" s="21"/>
      <c r="I367" s="30"/>
      <c r="O367" s="89"/>
    </row>
    <row r="368" spans="1:15" s="52" customFormat="1" x14ac:dyDescent="0.2">
      <c r="A368" s="21"/>
      <c r="B368" s="74"/>
      <c r="C368" s="15"/>
      <c r="D368" s="65"/>
      <c r="E368" s="51"/>
      <c r="G368" s="21"/>
      <c r="I368" s="30"/>
      <c r="O368" s="89"/>
    </row>
    <row r="369" spans="1:15" s="52" customFormat="1" ht="15.75" x14ac:dyDescent="0.25">
      <c r="A369" s="21"/>
      <c r="B369" s="78"/>
      <c r="C369" s="15"/>
      <c r="D369" s="51"/>
      <c r="E369" s="51"/>
      <c r="G369" s="21"/>
      <c r="I369" s="30"/>
      <c r="O369" s="89"/>
    </row>
    <row r="370" spans="1:15" s="52" customFormat="1" x14ac:dyDescent="0.2">
      <c r="A370" s="21"/>
      <c r="B370" s="74"/>
      <c r="C370" s="15"/>
      <c r="D370" s="51"/>
      <c r="E370" s="51"/>
      <c r="G370" s="21"/>
      <c r="I370" s="30"/>
      <c r="O370" s="89"/>
    </row>
    <row r="371" spans="1:15" s="52" customFormat="1" x14ac:dyDescent="0.2">
      <c r="A371" s="21"/>
      <c r="B371" s="74"/>
      <c r="C371" s="15"/>
      <c r="D371" s="51"/>
      <c r="E371" s="65"/>
      <c r="G371" s="21"/>
      <c r="I371" s="74"/>
      <c r="O371" s="89"/>
    </row>
    <row r="372" spans="1:15" s="52" customFormat="1" ht="15.75" x14ac:dyDescent="0.25">
      <c r="A372" s="21"/>
      <c r="B372" s="78"/>
      <c r="C372" s="15"/>
      <c r="D372" s="51"/>
      <c r="E372" s="51"/>
      <c r="G372" s="21"/>
      <c r="I372" s="74"/>
      <c r="O372" s="89"/>
    </row>
    <row r="373" spans="1:15" s="52" customFormat="1" x14ac:dyDescent="0.2">
      <c r="A373" s="21"/>
      <c r="B373" s="74"/>
      <c r="C373" s="15"/>
      <c r="D373" s="51"/>
      <c r="E373" s="51"/>
      <c r="G373" s="21"/>
      <c r="I373" s="74"/>
      <c r="O373" s="89"/>
    </row>
    <row r="374" spans="1:15" s="52" customFormat="1" x14ac:dyDescent="0.2">
      <c r="A374" s="21"/>
      <c r="B374" s="74"/>
      <c r="C374" s="15"/>
      <c r="D374" s="51"/>
      <c r="E374" s="51"/>
      <c r="G374" s="21"/>
      <c r="I374" s="74"/>
      <c r="O374" s="89"/>
    </row>
    <row r="375" spans="1:15" s="52" customFormat="1" x14ac:dyDescent="0.2">
      <c r="A375" s="21"/>
      <c r="B375" s="74"/>
      <c r="C375" s="15"/>
      <c r="D375" s="51"/>
      <c r="E375" s="51"/>
      <c r="G375" s="21"/>
      <c r="I375" s="74"/>
      <c r="O375" s="89"/>
    </row>
    <row r="376" spans="1:15" s="52" customFormat="1" x14ac:dyDescent="0.2">
      <c r="A376" s="21"/>
      <c r="B376" s="74"/>
      <c r="C376" s="15"/>
      <c r="D376" s="51"/>
      <c r="E376" s="51"/>
      <c r="G376" s="21"/>
      <c r="I376" s="74"/>
      <c r="O376" s="89"/>
    </row>
    <row r="377" spans="1:15" s="52" customFormat="1" x14ac:dyDescent="0.2">
      <c r="A377" s="21"/>
      <c r="B377" s="74"/>
      <c r="C377" s="15"/>
      <c r="D377" s="51"/>
      <c r="E377" s="51"/>
      <c r="G377" s="21"/>
      <c r="I377" s="74"/>
      <c r="O377" s="89"/>
    </row>
    <row r="378" spans="1:15" s="52" customFormat="1" x14ac:dyDescent="0.2">
      <c r="A378" s="21"/>
      <c r="B378" s="74"/>
      <c r="C378" s="15"/>
      <c r="D378" s="51"/>
      <c r="E378" s="51"/>
      <c r="G378" s="21"/>
      <c r="I378" s="74"/>
      <c r="O378" s="89"/>
    </row>
    <row r="379" spans="1:15" s="52" customFormat="1" x14ac:dyDescent="0.2">
      <c r="A379" s="21"/>
      <c r="B379" s="74"/>
      <c r="C379" s="15"/>
      <c r="D379" s="51"/>
      <c r="E379" s="51"/>
      <c r="G379" s="21"/>
      <c r="I379" s="74"/>
      <c r="O379" s="89"/>
    </row>
    <row r="380" spans="1:15" s="52" customFormat="1" x14ac:dyDescent="0.2">
      <c r="A380" s="21"/>
      <c r="B380" s="74"/>
      <c r="C380" s="15"/>
      <c r="D380" s="51"/>
      <c r="E380" s="51"/>
      <c r="G380" s="21"/>
      <c r="I380" s="74"/>
      <c r="O380" s="89"/>
    </row>
    <row r="381" spans="1:15" s="52" customFormat="1" x14ac:dyDescent="0.2">
      <c r="A381" s="21"/>
      <c r="B381" s="74"/>
      <c r="C381" s="15"/>
      <c r="D381" s="51"/>
      <c r="E381" s="51"/>
      <c r="G381" s="21"/>
      <c r="I381" s="74"/>
      <c r="O381" s="89"/>
    </row>
    <row r="382" spans="1:15" s="52" customFormat="1" x14ac:dyDescent="0.2">
      <c r="A382" s="21"/>
      <c r="B382" s="74"/>
      <c r="C382" s="15"/>
      <c r="D382" s="51"/>
      <c r="E382" s="51"/>
      <c r="G382" s="21"/>
      <c r="I382" s="74"/>
      <c r="O382" s="89"/>
    </row>
    <row r="383" spans="1:15" s="52" customFormat="1" x14ac:dyDescent="0.2">
      <c r="A383" s="21"/>
      <c r="B383" s="74"/>
      <c r="C383" s="15"/>
      <c r="D383" s="51"/>
      <c r="E383" s="51"/>
      <c r="G383" s="21"/>
      <c r="I383" s="74"/>
      <c r="O383" s="89"/>
    </row>
    <row r="384" spans="1:15" s="52" customFormat="1" x14ac:dyDescent="0.2">
      <c r="A384" s="21"/>
      <c r="B384" s="74"/>
      <c r="C384" s="15"/>
      <c r="D384" s="51"/>
      <c r="E384" s="51"/>
      <c r="G384" s="21"/>
      <c r="I384" s="74"/>
      <c r="O384" s="89"/>
    </row>
    <row r="385" spans="1:15" s="52" customFormat="1" x14ac:dyDescent="0.2">
      <c r="A385" s="21"/>
      <c r="B385" s="74"/>
      <c r="C385" s="15"/>
      <c r="D385" s="51"/>
      <c r="E385" s="51"/>
      <c r="G385" s="21"/>
      <c r="I385" s="74"/>
      <c r="O385" s="89"/>
    </row>
    <row r="386" spans="1:15" s="52" customFormat="1" x14ac:dyDescent="0.2">
      <c r="A386" s="21"/>
      <c r="B386" s="74"/>
      <c r="C386" s="15"/>
      <c r="D386" s="51"/>
      <c r="E386" s="51"/>
      <c r="G386" s="21"/>
      <c r="I386" s="74"/>
      <c r="O386" s="89"/>
    </row>
    <row r="387" spans="1:15" s="52" customFormat="1" x14ac:dyDescent="0.2">
      <c r="A387" s="21"/>
      <c r="B387" s="74"/>
      <c r="C387" s="15"/>
      <c r="D387" s="51"/>
      <c r="E387" s="51"/>
      <c r="G387" s="21"/>
      <c r="I387" s="74"/>
      <c r="O387" s="89"/>
    </row>
    <row r="388" spans="1:15" s="52" customFormat="1" x14ac:dyDescent="0.2">
      <c r="A388" s="21"/>
      <c r="C388" s="15"/>
      <c r="D388" s="51"/>
      <c r="E388" s="51"/>
      <c r="G388" s="21"/>
      <c r="I388" s="74"/>
      <c r="O388" s="89"/>
    </row>
    <row r="389" spans="1:15" s="52" customFormat="1" x14ac:dyDescent="0.2">
      <c r="A389" s="21"/>
      <c r="C389" s="15"/>
      <c r="D389" s="51"/>
      <c r="E389" s="51"/>
      <c r="G389" s="21"/>
      <c r="I389" s="74"/>
      <c r="O389" s="89"/>
    </row>
    <row r="390" spans="1:15" s="52" customFormat="1" x14ac:dyDescent="0.2">
      <c r="A390" s="21"/>
      <c r="C390" s="15"/>
      <c r="D390" s="51"/>
      <c r="E390" s="51"/>
      <c r="G390" s="21"/>
      <c r="I390" s="74"/>
      <c r="O390" s="89"/>
    </row>
    <row r="391" spans="1:15" s="52" customFormat="1" x14ac:dyDescent="0.2">
      <c r="A391" s="21"/>
      <c r="C391" s="15"/>
      <c r="D391" s="51"/>
      <c r="E391" s="51"/>
      <c r="G391" s="21"/>
      <c r="I391" s="74"/>
      <c r="O391" s="89"/>
    </row>
    <row r="392" spans="1:15" s="52" customFormat="1" x14ac:dyDescent="0.2">
      <c r="A392" s="21"/>
      <c r="C392" s="15"/>
      <c r="D392" s="51"/>
      <c r="E392" s="51"/>
      <c r="G392" s="21"/>
      <c r="I392" s="74"/>
      <c r="O392" s="89"/>
    </row>
    <row r="393" spans="1:15" x14ac:dyDescent="0.2">
      <c r="B393" s="52"/>
    </row>
  </sheetData>
  <mergeCells count="24">
    <mergeCell ref="A11:F11"/>
    <mergeCell ref="G11:K11"/>
    <mergeCell ref="A9:F9"/>
    <mergeCell ref="G9:K9"/>
    <mergeCell ref="A10:F10"/>
    <mergeCell ref="G10:K10"/>
    <mergeCell ref="A6:F6"/>
    <mergeCell ref="G6:K6"/>
    <mergeCell ref="A7:F7"/>
    <mergeCell ref="G7:K7"/>
    <mergeCell ref="A8:F8"/>
    <mergeCell ref="G8:K8"/>
    <mergeCell ref="S10:W10"/>
    <mergeCell ref="S11:W11"/>
    <mergeCell ref="M6:Q6"/>
    <mergeCell ref="M7:Q7"/>
    <mergeCell ref="M8:Q8"/>
    <mergeCell ref="M9:Q9"/>
    <mergeCell ref="M10:Q10"/>
    <mergeCell ref="M11:Q11"/>
    <mergeCell ref="S7:W7"/>
    <mergeCell ref="S8:W8"/>
    <mergeCell ref="S9:W9"/>
    <mergeCell ref="S6:W6"/>
  </mergeCells>
  <printOptions horizontalCentered="1"/>
  <pageMargins left="0.39370078740157483" right="0.27559055118110237" top="0.39370078740157483" bottom="0.39370078740157483" header="0.23622047244094491" footer="0"/>
  <pageSetup scale="55" orientation="portrait" verticalDpi="1200" r:id="rId1"/>
  <headerFooter alignWithMargins="0"/>
  <rowBreaks count="2" manualBreakCount="2">
    <brk id="135" max="33" man="1"/>
    <brk id="275" max="33" man="1"/>
  </rowBreaks>
  <colBreaks count="1" manualBreakCount="1">
    <brk id="5" min="2" max="2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resumen trimestral 2011 sig (2</vt:lpstr>
      <vt:lpstr>resumen trimestral 2015 sig (3</vt:lpstr>
      <vt:lpstr>'resumen trimestral 2011 sig (2'!Área_de_impresión</vt:lpstr>
      <vt:lpstr>'resumen trimestral 2015 sig (3'!Área_de_impresión</vt:lpstr>
      <vt:lpstr>'resumen trimestral 2011 sig (2'!Títulos_a_imprimir</vt:lpstr>
      <vt:lpstr>'resumen trimestral 2015 sig (3'!Títulos_a_imprimir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Peña</dc:creator>
  <cp:lastModifiedBy>Rosa Peña</cp:lastModifiedBy>
  <cp:lastPrinted>2015-05-11T12:58:02Z</cp:lastPrinted>
  <dcterms:created xsi:type="dcterms:W3CDTF">2014-08-07T16:15:06Z</dcterms:created>
  <dcterms:modified xsi:type="dcterms:W3CDTF">2015-05-11T13:22:28Z</dcterms:modified>
</cp:coreProperties>
</file>