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1220" windowHeight="6240" tabRatio="743" firstSheet="1" activeTab="1"/>
  </bookViews>
  <sheets>
    <sheet name="PRESUP OBRAS COMPLEMENT INSUMOS" sheetId="1" r:id="rId1"/>
    <sheet name="PRESUPUESTO GENERAL" sheetId="2" r:id="rId2"/>
  </sheets>
  <externalReferences>
    <externalReference r:id="rId5"/>
  </externalReferences>
  <definedNames>
    <definedName name="_xlnm.Print_Area" localSheetId="0">'PRESUP OBRAS COMPLEMENT INSUMOS'!$A$1:$D$38</definedName>
    <definedName name="_xlnm.Print_Area" localSheetId="1">'PRESUPUESTO GENERAL'!$A$1:$G$137</definedName>
    <definedName name="GASOLINA">'[1]Ins'!$E$582</definedName>
    <definedName name="Imprimir_área_IM" localSheetId="0">'PRESUP OBRAS COMPLEMENT INSUMOS'!#REF!</definedName>
    <definedName name="Imprimir_área_IM" localSheetId="1">'PRESUPUESTO GENERAL'!#REF!</definedName>
    <definedName name="Imprimir_títulos_IM" localSheetId="0">'PRESUP OBRAS COMPLEMENT INSUMOS'!$1:$7</definedName>
    <definedName name="Imprimir_títulos_IM" localSheetId="1">'PRESUPUESTO GENERAL'!$1:$7</definedName>
    <definedName name="PLIGADORA2">'[1]Ins'!$E$584</definedName>
    <definedName name="PWINCHE2000K">'[1]Ins'!$E$592</definedName>
    <definedName name="_xlnm.Print_Titles" localSheetId="0">'PRESUP OBRAS COMPLEMENT INSUMOS'!$1:$7</definedName>
    <definedName name="_xlnm.Print_Titles" localSheetId="1">'PRESUPUESTO GENERAL'!$1:$7</definedName>
  </definedNames>
  <calcPr fullCalcOnLoad="1"/>
</workbook>
</file>

<file path=xl/sharedStrings.xml><?xml version="1.0" encoding="utf-8"?>
<sst xmlns="http://schemas.openxmlformats.org/spreadsheetml/2006/main" count="281" uniqueCount="164">
  <si>
    <t>3.1.2</t>
  </si>
  <si>
    <t>4.1.1</t>
  </si>
  <si>
    <t>4.1.2</t>
  </si>
  <si>
    <t>Movimiento de Tierra:</t>
  </si>
  <si>
    <t>Suministro de Material de Relleno</t>
  </si>
  <si>
    <t>Colocación de Tuberías y Piezas:</t>
  </si>
  <si>
    <t>Tubería de:</t>
  </si>
  <si>
    <t>Limpieza Final</t>
  </si>
  <si>
    <t>Anclaje H. S. de Piezas Especiales</t>
  </si>
  <si>
    <t>Sometido por :</t>
  </si>
  <si>
    <t>Reacondicionamiento del Area</t>
  </si>
  <si>
    <t>m2</t>
  </si>
  <si>
    <t>Asiento de Arena</t>
  </si>
  <si>
    <t xml:space="preserve">Suministro de Material de Relleno </t>
  </si>
  <si>
    <t>Relleno Compactado con Equipo</t>
  </si>
  <si>
    <t>Bote de Material Sobrante</t>
  </si>
  <si>
    <t>Suministro de Tuberías y Piezas:</t>
  </si>
  <si>
    <t>Ø 1,700 mm (Ø 68" ) x 90° Acero</t>
  </si>
  <si>
    <t>Ø 1,800 mm (Ø 72" ) Acero</t>
  </si>
  <si>
    <t>Ø 1,800 mm (Ø 72" ) x 45° Acero</t>
  </si>
  <si>
    <t>Ø 1,700 mm (Ø 68" ) x 45° Acero</t>
  </si>
  <si>
    <t>3.2.2</t>
  </si>
  <si>
    <t>Fase B</t>
  </si>
  <si>
    <t>4.1.3</t>
  </si>
  <si>
    <t>4.1.4</t>
  </si>
  <si>
    <t>SUB-TOTAL  FASE B</t>
  </si>
  <si>
    <t>Hormigón Armado en:</t>
  </si>
  <si>
    <t>Terminación de Superficie:</t>
  </si>
  <si>
    <t>Fino Losa de Techo</t>
  </si>
  <si>
    <t>Tapa Pesada en H. F.</t>
  </si>
  <si>
    <t>Ø 1,700 mm (Ø 68" ) x 15° Acero</t>
  </si>
  <si>
    <t>Ø 500 mm (Ø 20" ) Acero</t>
  </si>
  <si>
    <t>Ø 500 mm (Ø 20" ) x 22.5° Acero</t>
  </si>
  <si>
    <t>Ø 500 mm (Ø 20" ) x 15° Acero</t>
  </si>
  <si>
    <t>Ø 1,200 mm (Ø 48" ) Acero</t>
  </si>
  <si>
    <t>3.1.3</t>
  </si>
  <si>
    <t>3.1.4</t>
  </si>
  <si>
    <t>3.2.3</t>
  </si>
  <si>
    <t>3.2.4</t>
  </si>
  <si>
    <t>3.2.5</t>
  </si>
  <si>
    <t>3.2.6</t>
  </si>
  <si>
    <t>3.2.7</t>
  </si>
  <si>
    <t>Ø 1,200 mm (Ø 48" ) x 90° Acero</t>
  </si>
  <si>
    <t>3.2.8</t>
  </si>
  <si>
    <t>Excavación con Retroexcavadora</t>
  </si>
  <si>
    <t xml:space="preserve">Losa de Fondo (e= 0.25 m) </t>
  </si>
  <si>
    <t xml:space="preserve">Muros (e = 0.25 m)  </t>
  </si>
  <si>
    <t>Alcantarilla Tipo A</t>
  </si>
  <si>
    <t>Alcantarilla Tipo B</t>
  </si>
  <si>
    <t xml:space="preserve">Construcción de Registro Para: </t>
  </si>
  <si>
    <t>Drenaje ( Tipo CAO)</t>
  </si>
  <si>
    <t xml:space="preserve">Losa de Techo (e= 0.20 m) </t>
  </si>
  <si>
    <t>7.2.1.1</t>
  </si>
  <si>
    <t>7.2.2.1</t>
  </si>
  <si>
    <t>7.2.2.2</t>
  </si>
  <si>
    <t>7.2.2.3</t>
  </si>
  <si>
    <t>7.2.2.4</t>
  </si>
  <si>
    <t>7.2.3.1</t>
  </si>
  <si>
    <t>7.2.3.2</t>
  </si>
  <si>
    <t>7.2.3.3</t>
  </si>
  <si>
    <t>7.2.3.4</t>
  </si>
  <si>
    <t>7.2.4</t>
  </si>
  <si>
    <t>7.2.4.1</t>
  </si>
  <si>
    <t>7.2.4.2</t>
  </si>
  <si>
    <t>7.2.4.3</t>
  </si>
  <si>
    <t>7.3.1.1</t>
  </si>
  <si>
    <t>7.3.2.1</t>
  </si>
  <si>
    <t>7.3.2.2</t>
  </si>
  <si>
    <t>7.3.2.3</t>
  </si>
  <si>
    <t>7.3.2.4</t>
  </si>
  <si>
    <t>7.3.3.1</t>
  </si>
  <si>
    <t>7.3.3.2</t>
  </si>
  <si>
    <t>7.3.3.3</t>
  </si>
  <si>
    <t>7.3.3.4</t>
  </si>
  <si>
    <t>7.3.4.1</t>
  </si>
  <si>
    <t>7.3.4.2</t>
  </si>
  <si>
    <t>7.3.4.3</t>
  </si>
  <si>
    <t>Ø 1,700 mm (Ø 67" ) Acero</t>
  </si>
  <si>
    <t>Ø 1,700 mm (Ø 67" ) Acero (Presentar Factura)</t>
  </si>
  <si>
    <t>Ø 1,800 mm (Ø 72" ) Acero (Presentar Factura)</t>
  </si>
  <si>
    <t>Ø 1,200 mm (Ø 48" ) Acero (Presentar Factura)</t>
  </si>
  <si>
    <t>Ø 500 mm (Ø 20" ) Acero (Presentar Factura)</t>
  </si>
  <si>
    <t>Codo de: (Confección y Colocación)</t>
  </si>
  <si>
    <t xml:space="preserve">Ø 1,800 mm (Ø 72" ) x 90° Acero </t>
  </si>
  <si>
    <t>Hormigón Pobre Bloques de Anclajes</t>
  </si>
  <si>
    <t>Bloque de Anclaje Protector de Tubos de Salida (1800 y 1700 mm)</t>
  </si>
  <si>
    <t>Soporte Metálico de Piezas</t>
  </si>
  <si>
    <t>7.2.1</t>
  </si>
  <si>
    <t>7.2.2</t>
  </si>
  <si>
    <t>7.2.3</t>
  </si>
  <si>
    <t>7.3.1</t>
  </si>
  <si>
    <t>7.3.2</t>
  </si>
  <si>
    <t>7.3.3</t>
  </si>
  <si>
    <t>7.3.4</t>
  </si>
  <si>
    <t>Retiro y Bote de Maleza en Perímetro de Talud</t>
  </si>
  <si>
    <t>Retiro y Bote de Árboles en Perímetro de Talud</t>
  </si>
  <si>
    <t xml:space="preserve">Rehabilitación de Tubería de Acero Existente (Incl. Limpieza, Sand blasting y Pintura Antioxido) </t>
  </si>
  <si>
    <t xml:space="preserve">Rehabilitación de Piezas de Acero Existente (Incl. Limpieza, Sand blasting y Pintura Antioxido) </t>
  </si>
  <si>
    <t>Hormigón Pobre Bloques de Anclaje</t>
  </si>
  <si>
    <t>Relleno Compactado</t>
  </si>
  <si>
    <t>Bote</t>
  </si>
  <si>
    <t>ud</t>
  </si>
  <si>
    <t>Excavación</t>
  </si>
  <si>
    <t>Movimiento de Tierra</t>
  </si>
  <si>
    <t>Bloque de Anclaje Entrada # 2</t>
  </si>
  <si>
    <t>Bloque de Anclaje Pieza en Yee</t>
  </si>
  <si>
    <t>Bloque de Anclaje Salida # 1</t>
  </si>
  <si>
    <t>Bloque de Anclaje Salida # 2</t>
  </si>
  <si>
    <t>Bloque de Anclaje Salida (1800 y 1700 mm)</t>
  </si>
  <si>
    <t>ml</t>
  </si>
  <si>
    <t xml:space="preserve">CORPORACIÓN DEL ACUEDUCTO Y ALCANTARILLADO DE SANTO DOMINGO </t>
  </si>
  <si>
    <t>* * *  C. A. A. S. D.  * * *</t>
  </si>
  <si>
    <t>No.</t>
  </si>
  <si>
    <t>DESCRIPCION</t>
  </si>
  <si>
    <t>UD</t>
  </si>
  <si>
    <t>CANTIDAD</t>
  </si>
  <si>
    <t>M3</t>
  </si>
  <si>
    <t>DIRECCIÓN TÉCNICA</t>
  </si>
  <si>
    <t>GASTOS ADMINISTRATIVOS</t>
  </si>
  <si>
    <t>SEGURO Y FIANZAS</t>
  </si>
  <si>
    <t>TRANSPORTE</t>
  </si>
  <si>
    <t>LEY # 6/86</t>
  </si>
  <si>
    <t>SUPERVISIÓN</t>
  </si>
  <si>
    <t>Unidad Ejecutora de Proyectos</t>
  </si>
  <si>
    <t>IMPREVISTOS</t>
  </si>
  <si>
    <t>___________________________</t>
  </si>
  <si>
    <t>Analista de Costos y Presupuestos</t>
  </si>
  <si>
    <t>PA</t>
  </si>
  <si>
    <t>M2</t>
  </si>
  <si>
    <t>m3</t>
  </si>
  <si>
    <t>Transporte interno de tuberías</t>
  </si>
  <si>
    <t>Trabajos Preliminares:</t>
  </si>
  <si>
    <t>SUB-TOTAL GENERAL</t>
  </si>
  <si>
    <t>Replanteo</t>
  </si>
  <si>
    <t>Fase A</t>
  </si>
  <si>
    <t>SUB-TOTAL  FASE A</t>
  </si>
  <si>
    <t>3.1.1</t>
  </si>
  <si>
    <t>3.2.1</t>
  </si>
  <si>
    <t>TOTAL DE GASTOS INDIRECTOS</t>
  </si>
  <si>
    <t>SUB-TOTAL GENERAL EN RD$</t>
  </si>
  <si>
    <t>CUENCA HIDROGRAFICA</t>
  </si>
  <si>
    <t>EQUIPAMIENTO CAASD</t>
  </si>
  <si>
    <t>TOTAL GENERAL A CONTRATAR</t>
  </si>
  <si>
    <t>Preparado por:</t>
  </si>
  <si>
    <t>Ing. Kirshe Fernández</t>
  </si>
  <si>
    <t>Area de By-Pass (Ver Análisis)</t>
  </si>
  <si>
    <t>PRECIO</t>
  </si>
  <si>
    <t>COSTO RD$</t>
  </si>
  <si>
    <t>SUB TOTAL RD$</t>
  </si>
  <si>
    <t>Colocación de Tuberías Faltantes</t>
  </si>
  <si>
    <t>2014-89 UEP</t>
  </si>
  <si>
    <t xml:space="preserve">SUB-TOTAL A+B </t>
  </si>
  <si>
    <t xml:space="preserve"> Presupuesto Estimado de Trabajos Complementarios en  Area de Terraplén del Acueducto Oriental </t>
  </si>
  <si>
    <t xml:space="preserve">Insumos de Presupuesto Estimado de Trabajos Complementarios en  Area de Terraplén del Acueducto Oriental </t>
  </si>
  <si>
    <t>Ø 1,800 mm (Ø 72" ) x 90° Acero, de dos costuras.</t>
  </si>
  <si>
    <t>Ø 1,800 mm (Ø 72" ) x 45° Acero, de dos costuras.</t>
  </si>
  <si>
    <t>Ø 1,700 mm (Ø 68" ) x 90° Acero, de dos costuras.</t>
  </si>
  <si>
    <t>Ø 1,700 mm (Ø 68" ) x 45° Acero, de dos costuras.</t>
  </si>
  <si>
    <t>Ø 1,200 mm (Ø 48" ) x 90° Acero, de dos costuras.</t>
  </si>
  <si>
    <t>En Acero según Norma ASTM-A53, grado B, e=12.7 mm. Con cubrimiento epóxico interior y exterior de 200 micrones según Norma ANSI/AWWA C-210 de última revisión y NSF No. 61. Las soldaduras deben probarse por el método de ultrasonido y cumplir con la Norma ANSI/AWWA C-206 de última revisión.</t>
  </si>
  <si>
    <t>Ø 1,800 mm (Ø 72" ) Acero e=12.7 mm según Norma ASTM A-53, con cubrimiento interno en pintura epóxica, por fusión de 300 micrones (Fusión bond, epóxica y FBE) según la norma ASI/AWWA-AC213 y NSF No.61; recubrimiento externo en polietileno de 3.0 mm, extruido según Norma DINL 3670.</t>
  </si>
  <si>
    <t>Ø 1,700 mm (Ø 67" ) Acero e=12.7 mm según Norma ASTM A-53, con cubrimiento interno en pintura epóxica, por fusión de 300 micrones (Fusión bond, epóxica y FBE) según la norma ASI/AWWA-AC213 y NSF No.61; recubrimiento externo en polietileno de 3.0 mm, extruido según Norma DINL 3670.</t>
  </si>
  <si>
    <t>Ø 1,200 mm (Ø 48" ) Acero e=12.7 mm según Norma ASTM A-53, con cubrimiento interno en pintura epóxica, por fusión de 300 micrones (Fusión bond, epóxica y FBE) según la norma ASI/AWWA-AC213 y NSF No.61; recubrimiento externo en polietileno de 3.0 mm, extruido según Norma DINL 3670.</t>
  </si>
  <si>
    <t>Ø 500 mm (Ø 20" ) Acero e=9.0 mm según Norma ASTM A-53, con cubrimiento interno en pintura epóxica, por fusión de 300 micrones (Fusión bond, epóxica y FBE) según la norma ASI/AWWA-AC213 y NSF No.61; recubrimiento externo en polietileno de 3.0 mm, extruido según Norma DINL 3670.</t>
  </si>
</sst>
</file>

<file path=xl/styles.xml><?xml version="1.0" encoding="utf-8"?>
<styleSheet xmlns="http://schemas.openxmlformats.org/spreadsheetml/2006/main">
  <numFmts count="6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_)"/>
    <numFmt numFmtId="187" formatCode="0.0"/>
    <numFmt numFmtId="188" formatCode="0_)"/>
    <numFmt numFmtId="189" formatCode="#,##0.000"/>
    <numFmt numFmtId="190" formatCode="&quot;$&quot;\ #,##0.00_);\(&quot;$&quot;\ #,##0.00\)"/>
    <numFmt numFmtId="191" formatCode="_([$€]* #,##0.00_);_([$€]* \(#,##0.00\);_([$€]* &quot;-&quot;??_);_(@_)"/>
    <numFmt numFmtId="192" formatCode="_(* #,##0.000000_);_(* \(#,##0.000000\);_(* &quot;-&quot;??_);_(@_)"/>
    <numFmt numFmtId="193" formatCode="0.00_);\(0.00\)"/>
    <numFmt numFmtId="194" formatCode="#,##0.00_ ;\-#,##0.00\ "/>
    <numFmt numFmtId="195" formatCode="0.0_)"/>
    <numFmt numFmtId="196" formatCode="0.000"/>
    <numFmt numFmtId="197" formatCode="0.0000"/>
    <numFmt numFmtId="198" formatCode="_(#,##0.00_);_(#,##0.00\);_(&quot;-&quot;??;_(@_)"/>
    <numFmt numFmtId="199" formatCode="_(* #,##0.0_);_(* \(#,##0.0\);_(* &quot;-&quot;??_);_(@_)"/>
    <numFmt numFmtId="200" formatCode="#,##0.0_ ;\-#,##0.0\ "/>
    <numFmt numFmtId="201" formatCode="#,##0_ ;\-#,##0\ "/>
    <numFmt numFmtId="202" formatCode="[$$-500A]\ #,##0.00"/>
    <numFmt numFmtId="203" formatCode="_(* #,##0_);_(* \(#,##0\);_(* &quot;-&quot;??_);_(@_)"/>
    <numFmt numFmtId="204" formatCode="_(* #,##0.000_);_(* \(#,##0.000\);_(* &quot;-&quot;???_);_(@_)"/>
    <numFmt numFmtId="205" formatCode="#,##0.0_);\(#,##0.0\)"/>
    <numFmt numFmtId="206" formatCode="[$$-409]#,##0.00_);\([$$-409]#,##0.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#,##0.0000000_);\(#,##0.0000000\)"/>
    <numFmt numFmtId="212" formatCode="#,##0.00000000_);\(#,##0.00000000\)"/>
    <numFmt numFmtId="213" formatCode="[$$-500A]\ #,##0.00;[$$-500A]\ \-#,##0.00"/>
    <numFmt numFmtId="214" formatCode="#,##0.000000000000_);\(#,##0.000000000000\)"/>
    <numFmt numFmtId="215" formatCode="0.000_)"/>
    <numFmt numFmtId="216" formatCode="0.0000_)"/>
    <numFmt numFmtId="217" formatCode="0.00000"/>
    <numFmt numFmtId="218" formatCode="0.000000"/>
    <numFmt numFmtId="219" formatCode="General_)"/>
    <numFmt numFmtId="220" formatCode="[$-C0A]dddd\,\ dd&quot; de &quot;mmmm&quot; de &quot;yyyy"/>
    <numFmt numFmtId="221" formatCode="0.0%"/>
  </numFmts>
  <fonts count="53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2"/>
      <name val="Arial"/>
      <family val="2"/>
    </font>
    <font>
      <sz val="14"/>
      <color indexed="50"/>
      <name val="Arial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4" tint="-0.24997000396251678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</borders>
  <cellStyleXfs count="67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1" borderId="0" applyNumberFormat="0" applyBorder="0" applyAlignment="0" applyProtection="0"/>
    <xf numFmtId="18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5">
    <xf numFmtId="186" fontId="0" fillId="0" borderId="0" xfId="0" applyAlignment="1">
      <alignment/>
    </xf>
    <xf numFmtId="43" fontId="5" fillId="0" borderId="0" xfId="49" applyFont="1" applyAlignment="1">
      <alignment vertical="center"/>
    </xf>
    <xf numFmtId="186" fontId="5" fillId="0" borderId="0" xfId="0" applyFont="1" applyAlignment="1">
      <alignment vertical="center"/>
    </xf>
    <xf numFmtId="186" fontId="5" fillId="0" borderId="0" xfId="0" applyFont="1" applyAlignment="1" applyProtection="1">
      <alignment horizontal="center" vertical="center"/>
      <protection/>
    </xf>
    <xf numFmtId="186" fontId="4" fillId="0" borderId="0" xfId="0" applyFont="1" applyAlignment="1" applyProtection="1">
      <alignment horizontal="center" vertical="center" wrapText="1"/>
      <protection/>
    </xf>
    <xf numFmtId="186" fontId="4" fillId="0" borderId="0" xfId="0" applyFont="1" applyAlignment="1" applyProtection="1" quotePrefix="1">
      <alignment horizontal="center" vertical="center" wrapText="1"/>
      <protection/>
    </xf>
    <xf numFmtId="186" fontId="5" fillId="0" borderId="10" xfId="0" applyFont="1" applyFill="1" applyBorder="1" applyAlignment="1" applyProtection="1">
      <alignment vertical="center" wrapText="1"/>
      <protection/>
    </xf>
    <xf numFmtId="186" fontId="5" fillId="0" borderId="10" xfId="0" applyFont="1" applyBorder="1" applyAlignment="1" applyProtection="1">
      <alignment horizontal="center" vertical="center" wrapText="1"/>
      <protection/>
    </xf>
    <xf numFmtId="186" fontId="4" fillId="0" borderId="10" xfId="0" applyFont="1" applyFill="1" applyBorder="1" applyAlignment="1" applyProtection="1">
      <alignment vertical="center" wrapText="1"/>
      <protection/>
    </xf>
    <xf numFmtId="186" fontId="5" fillId="0" borderId="0" xfId="0" applyFont="1" applyBorder="1" applyAlignment="1">
      <alignment vertical="center"/>
    </xf>
    <xf numFmtId="187" fontId="5" fillId="0" borderId="0" xfId="0" applyNumberFormat="1" applyFont="1" applyAlignment="1">
      <alignment horizontal="right" vertical="center"/>
    </xf>
    <xf numFmtId="186" fontId="5" fillId="0" borderId="0" xfId="0" applyFont="1" applyAlignment="1">
      <alignment horizontal="right" vertical="center"/>
    </xf>
    <xf numFmtId="186" fontId="5" fillId="0" borderId="0" xfId="0" applyFont="1" applyBorder="1" applyAlignment="1">
      <alignment horizontal="center" vertical="center"/>
    </xf>
    <xf numFmtId="186" fontId="4" fillId="0" borderId="11" xfId="0" applyFont="1" applyFill="1" applyBorder="1" applyAlignment="1" applyProtection="1">
      <alignment vertical="center" wrapText="1"/>
      <protection/>
    </xf>
    <xf numFmtId="186" fontId="5" fillId="0" borderId="10" xfId="0" applyFont="1" applyBorder="1" applyAlignment="1" applyProtection="1">
      <alignment vertical="center" wrapText="1"/>
      <protection/>
    </xf>
    <xf numFmtId="186" fontId="4" fillId="0" borderId="12" xfId="0" applyFont="1" applyFill="1" applyBorder="1" applyAlignment="1" applyProtection="1">
      <alignment vertical="center" wrapText="1"/>
      <protection/>
    </xf>
    <xf numFmtId="187" fontId="4" fillId="33" borderId="13" xfId="0" applyNumberFormat="1" applyFont="1" applyFill="1" applyBorder="1" applyAlignment="1" applyProtection="1">
      <alignment horizontal="center" vertical="center" wrapText="1"/>
      <protection/>
    </xf>
    <xf numFmtId="186" fontId="4" fillId="33" borderId="14" xfId="0" applyFont="1" applyFill="1" applyBorder="1" applyAlignment="1" applyProtection="1">
      <alignment horizontal="center" vertical="center" wrapText="1"/>
      <protection/>
    </xf>
    <xf numFmtId="186" fontId="4" fillId="33" borderId="15" xfId="0" applyFont="1" applyFill="1" applyBorder="1" applyAlignment="1" applyProtection="1">
      <alignment horizontal="center" vertical="center" wrapText="1"/>
      <protection/>
    </xf>
    <xf numFmtId="187" fontId="4" fillId="33" borderId="16" xfId="0" applyNumberFormat="1" applyFont="1" applyFill="1" applyBorder="1" applyAlignment="1" applyProtection="1">
      <alignment horizontal="center" vertical="center" wrapText="1"/>
      <protection/>
    </xf>
    <xf numFmtId="186" fontId="4" fillId="33" borderId="11" xfId="0" applyFont="1" applyFill="1" applyBorder="1" applyAlignment="1" applyProtection="1">
      <alignment horizontal="left" vertical="center" wrapText="1"/>
      <protection/>
    </xf>
    <xf numFmtId="186" fontId="4" fillId="33" borderId="11" xfId="0" applyFont="1" applyFill="1" applyBorder="1" applyAlignment="1" applyProtection="1">
      <alignment horizontal="center" vertical="center" wrapText="1"/>
      <protection/>
    </xf>
    <xf numFmtId="186" fontId="4" fillId="33" borderId="17" xfId="0" applyFont="1" applyFill="1" applyBorder="1" applyAlignment="1" applyProtection="1">
      <alignment horizontal="center" vertical="center" wrapText="1"/>
      <protection/>
    </xf>
    <xf numFmtId="188" fontId="4" fillId="0" borderId="18" xfId="0" applyNumberFormat="1" applyFont="1" applyBorder="1" applyAlignment="1">
      <alignment horizontal="right" vertical="center" wrapText="1"/>
    </xf>
    <xf numFmtId="195" fontId="5" fillId="0" borderId="18" xfId="0" applyNumberFormat="1" applyFont="1" applyBorder="1" applyAlignment="1">
      <alignment horizontal="right" vertical="center" wrapText="1"/>
    </xf>
    <xf numFmtId="39" fontId="5" fillId="0" borderId="10" xfId="0" applyNumberFormat="1" applyFont="1" applyBorder="1" applyAlignment="1" applyProtection="1">
      <alignment horizontal="right" vertical="center" wrapText="1"/>
      <protection/>
    </xf>
    <xf numFmtId="39" fontId="5" fillId="0" borderId="10" xfId="0" applyNumberFormat="1" applyFont="1" applyBorder="1" applyAlignment="1" applyProtection="1">
      <alignment vertical="center" wrapText="1"/>
      <protection/>
    </xf>
    <xf numFmtId="39" fontId="4" fillId="0" borderId="19" xfId="0" applyNumberFormat="1" applyFont="1" applyBorder="1" applyAlignment="1" applyProtection="1">
      <alignment vertical="center" wrapText="1"/>
      <protection/>
    </xf>
    <xf numFmtId="186" fontId="4" fillId="0" borderId="10" xfId="0" applyFont="1" applyBorder="1" applyAlignment="1" applyProtection="1">
      <alignment vertical="center" wrapText="1"/>
      <protection/>
    </xf>
    <xf numFmtId="39" fontId="5" fillId="0" borderId="10" xfId="0" applyNumberFormat="1" applyFont="1" applyBorder="1" applyAlignment="1" applyProtection="1">
      <alignment horizontal="center" vertical="center" wrapText="1"/>
      <protection/>
    </xf>
    <xf numFmtId="39" fontId="5" fillId="0" borderId="19" xfId="0" applyNumberFormat="1" applyFont="1" applyBorder="1" applyAlignment="1" applyProtection="1">
      <alignment vertical="center" wrapText="1"/>
      <protection/>
    </xf>
    <xf numFmtId="39" fontId="5" fillId="0" borderId="10" xfId="0" applyNumberFormat="1" applyFont="1" applyFill="1" applyBorder="1" applyAlignment="1" applyProtection="1">
      <alignment vertical="center" wrapText="1"/>
      <protection/>
    </xf>
    <xf numFmtId="3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186" fontId="4" fillId="0" borderId="10" xfId="0" applyFont="1" applyBorder="1" applyAlignment="1" applyProtection="1">
      <alignment horizontal="center" vertical="center" wrapText="1"/>
      <protection/>
    </xf>
    <xf numFmtId="186" fontId="4" fillId="0" borderId="10" xfId="0" applyFont="1" applyFill="1" applyBorder="1" applyAlignment="1" applyProtection="1">
      <alignment horizontal="right" vertical="center" wrapText="1"/>
      <protection/>
    </xf>
    <xf numFmtId="186" fontId="4" fillId="0" borderId="10" xfId="0" applyFont="1" applyBorder="1" applyAlignment="1" applyProtection="1">
      <alignment horizontal="right" vertical="center" wrapText="1"/>
      <protection/>
    </xf>
    <xf numFmtId="186" fontId="4" fillId="0" borderId="19" xfId="0" applyFont="1" applyBorder="1" applyAlignment="1" applyProtection="1">
      <alignment horizontal="center" vertical="center" wrapText="1"/>
      <protection/>
    </xf>
    <xf numFmtId="195" fontId="4" fillId="0" borderId="20" xfId="0" applyNumberFormat="1" applyFont="1" applyBorder="1" applyAlignment="1">
      <alignment horizontal="right" vertical="center" wrapText="1"/>
    </xf>
    <xf numFmtId="188" fontId="4" fillId="0" borderId="16" xfId="0" applyNumberFormat="1" applyFont="1" applyBorder="1" applyAlignment="1">
      <alignment horizontal="right" vertical="center" wrapText="1"/>
    </xf>
    <xf numFmtId="195" fontId="4" fillId="0" borderId="18" xfId="0" applyNumberFormat="1" applyFont="1" applyBorder="1" applyAlignment="1">
      <alignment horizontal="right" vertical="center" wrapText="1"/>
    </xf>
    <xf numFmtId="39" fontId="5" fillId="0" borderId="11" xfId="0" applyNumberFormat="1" applyFont="1" applyBorder="1" applyAlignment="1" applyProtection="1">
      <alignment horizontal="right" vertical="center" wrapText="1"/>
      <protection/>
    </xf>
    <xf numFmtId="186" fontId="5" fillId="0" borderId="11" xfId="0" applyFont="1" applyBorder="1" applyAlignment="1" applyProtection="1">
      <alignment horizontal="center" vertical="center" wrapText="1"/>
      <protection/>
    </xf>
    <xf numFmtId="39" fontId="5" fillId="0" borderId="11" xfId="0" applyNumberFormat="1" applyFont="1" applyFill="1" applyBorder="1" applyAlignment="1" applyProtection="1">
      <alignment vertical="center" wrapText="1"/>
      <protection/>
    </xf>
    <xf numFmtId="39" fontId="4" fillId="0" borderId="17" xfId="0" applyNumberFormat="1" applyFont="1" applyBorder="1" applyAlignment="1" applyProtection="1">
      <alignment vertical="center" wrapText="1"/>
      <protection/>
    </xf>
    <xf numFmtId="186" fontId="4" fillId="34" borderId="21" xfId="0" applyFont="1" applyFill="1" applyBorder="1" applyAlignment="1" applyProtection="1">
      <alignment horizontal="left" vertical="center" wrapText="1"/>
      <protection/>
    </xf>
    <xf numFmtId="186" fontId="4" fillId="34" borderId="22" xfId="0" applyFont="1" applyFill="1" applyBorder="1" applyAlignment="1" applyProtection="1">
      <alignment horizontal="left" vertical="center" wrapText="1"/>
      <protection/>
    </xf>
    <xf numFmtId="39" fontId="4" fillId="34" borderId="23" xfId="0" applyNumberFormat="1" applyFont="1" applyFill="1" applyBorder="1" applyAlignment="1" applyProtection="1">
      <alignment vertical="center" wrapText="1"/>
      <protection/>
    </xf>
    <xf numFmtId="187" fontId="4" fillId="0" borderId="18" xfId="0" applyNumberFormat="1" applyFont="1" applyBorder="1" applyAlignment="1" applyProtection="1">
      <alignment horizontal="right" vertical="center" wrapText="1"/>
      <protection/>
    </xf>
    <xf numFmtId="187" fontId="5" fillId="0" borderId="18" xfId="0" applyNumberFormat="1" applyFont="1" applyBorder="1" applyAlignment="1" applyProtection="1">
      <alignment horizontal="right" vertical="center" wrapText="1"/>
      <protection/>
    </xf>
    <xf numFmtId="39" fontId="5" fillId="33" borderId="10" xfId="0" applyNumberFormat="1" applyFont="1" applyFill="1" applyBorder="1" applyAlignment="1" applyProtection="1">
      <alignment vertical="center" wrapText="1"/>
      <protection/>
    </xf>
    <xf numFmtId="187" fontId="5" fillId="0" borderId="13" xfId="0" applyNumberFormat="1" applyFont="1" applyBorder="1" applyAlignment="1" applyProtection="1">
      <alignment horizontal="right" vertical="center" wrapText="1"/>
      <protection/>
    </xf>
    <xf numFmtId="186" fontId="5" fillId="0" borderId="14" xfId="0" applyFont="1" applyBorder="1" applyAlignment="1" applyProtection="1">
      <alignment vertical="center" wrapText="1"/>
      <protection/>
    </xf>
    <xf numFmtId="39" fontId="5" fillId="0" borderId="14" xfId="0" applyNumberFormat="1" applyFont="1" applyBorder="1" applyAlignment="1" applyProtection="1">
      <alignment vertical="center" wrapText="1"/>
      <protection/>
    </xf>
    <xf numFmtId="39" fontId="5" fillId="0" borderId="11" xfId="0" applyNumberFormat="1" applyFont="1" applyBorder="1" applyAlignment="1" applyProtection="1">
      <alignment vertical="center" wrapText="1"/>
      <protection/>
    </xf>
    <xf numFmtId="187" fontId="10" fillId="35" borderId="21" xfId="0" applyNumberFormat="1" applyFont="1" applyFill="1" applyBorder="1" applyAlignment="1" applyProtection="1">
      <alignment horizontal="center" vertical="center"/>
      <protection/>
    </xf>
    <xf numFmtId="186" fontId="10" fillId="35" borderId="22" xfId="0" applyFont="1" applyFill="1" applyBorder="1" applyAlignment="1" applyProtection="1">
      <alignment horizontal="center" vertical="center"/>
      <protection/>
    </xf>
    <xf numFmtId="186" fontId="10" fillId="35" borderId="23" xfId="0" applyFont="1" applyFill="1" applyBorder="1" applyAlignment="1" applyProtection="1">
      <alignment horizontal="center" vertical="center"/>
      <protection/>
    </xf>
    <xf numFmtId="186" fontId="4" fillId="0" borderId="11" xfId="0" applyFont="1" applyBorder="1" applyAlignment="1" applyProtection="1">
      <alignment vertical="center" wrapText="1"/>
      <protection/>
    </xf>
    <xf numFmtId="195" fontId="5" fillId="0" borderId="16" xfId="0" applyNumberFormat="1" applyFont="1" applyBorder="1" applyAlignment="1">
      <alignment horizontal="right" vertical="center" wrapText="1"/>
    </xf>
    <xf numFmtId="186" fontId="5" fillId="0" borderId="11" xfId="0" applyFont="1" applyFill="1" applyBorder="1" applyAlignment="1" applyProtection="1">
      <alignment vertical="center" wrapText="1"/>
      <protection/>
    </xf>
    <xf numFmtId="195" fontId="5" fillId="0" borderId="24" xfId="0" applyNumberFormat="1" applyFont="1" applyBorder="1" applyAlignment="1">
      <alignment horizontal="right" vertical="center" wrapText="1"/>
    </xf>
    <xf numFmtId="186" fontId="5" fillId="0" borderId="25" xfId="0" applyFont="1" applyFill="1" applyBorder="1" applyAlignment="1" applyProtection="1">
      <alignment vertical="center" wrapText="1"/>
      <protection/>
    </xf>
    <xf numFmtId="39" fontId="5" fillId="0" borderId="25" xfId="0" applyNumberFormat="1" applyFont="1" applyBorder="1" applyAlignment="1" applyProtection="1">
      <alignment horizontal="right" vertical="center" wrapText="1"/>
      <protection/>
    </xf>
    <xf numFmtId="186" fontId="5" fillId="0" borderId="25" xfId="0" applyFont="1" applyBorder="1" applyAlignment="1" applyProtection="1">
      <alignment horizontal="center" vertical="center" wrapText="1"/>
      <protection/>
    </xf>
    <xf numFmtId="39" fontId="5" fillId="0" borderId="25" xfId="0" applyNumberFormat="1" applyFont="1" applyFill="1" applyBorder="1" applyAlignment="1" applyProtection="1">
      <alignment vertical="center" wrapText="1"/>
      <protection/>
    </xf>
    <xf numFmtId="39" fontId="4" fillId="0" borderId="26" xfId="0" applyNumberFormat="1" applyFont="1" applyBorder="1" applyAlignment="1" applyProtection="1">
      <alignment vertical="center" wrapText="1"/>
      <protection/>
    </xf>
    <xf numFmtId="39" fontId="5" fillId="0" borderId="11" xfId="0" applyNumberFormat="1" applyFont="1" applyFill="1" applyBorder="1" applyAlignment="1" applyProtection="1">
      <alignment horizontal="right" vertical="center" wrapText="1"/>
      <protection/>
    </xf>
    <xf numFmtId="39" fontId="5" fillId="0" borderId="25" xfId="0" applyNumberFormat="1" applyFont="1" applyFill="1" applyBorder="1" applyAlignment="1" applyProtection="1">
      <alignment horizontal="right" vertical="center" wrapText="1"/>
      <protection/>
    </xf>
    <xf numFmtId="14" fontId="6" fillId="0" borderId="0" xfId="0" applyNumberFormat="1" applyFont="1" applyAlignment="1" applyProtection="1" quotePrefix="1">
      <alignment horizontal="center" vertical="center" wrapText="1"/>
      <protection/>
    </xf>
    <xf numFmtId="186" fontId="8" fillId="0" borderId="27" xfId="0" applyNumberFormat="1" applyFont="1" applyBorder="1" applyAlignment="1" applyProtection="1">
      <alignment vertical="center" wrapText="1"/>
      <protection/>
    </xf>
    <xf numFmtId="186" fontId="8" fillId="0" borderId="28" xfId="0" applyNumberFormat="1" applyFont="1" applyBorder="1" applyAlignment="1" applyProtection="1">
      <alignment vertical="center" wrapText="1"/>
      <protection/>
    </xf>
    <xf numFmtId="43" fontId="8" fillId="0" borderId="28" xfId="49" applyFont="1" applyBorder="1" applyAlignment="1" applyProtection="1">
      <alignment vertical="center" wrapText="1"/>
      <protection/>
    </xf>
    <xf numFmtId="39" fontId="8" fillId="0" borderId="28" xfId="0" applyNumberFormat="1" applyFont="1" applyBorder="1" applyAlignment="1" applyProtection="1">
      <alignment vertical="center" wrapText="1"/>
      <protection/>
    </xf>
    <xf numFmtId="43" fontId="9" fillId="0" borderId="29" xfId="49" applyFont="1" applyBorder="1" applyAlignment="1" applyProtection="1">
      <alignment vertical="center" wrapText="1"/>
      <protection/>
    </xf>
    <xf numFmtId="187" fontId="5" fillId="0" borderId="30" xfId="0" applyNumberFormat="1" applyFont="1" applyFill="1" applyBorder="1" applyAlignment="1" applyProtection="1">
      <alignment vertical="center" wrapText="1"/>
      <protection/>
    </xf>
    <xf numFmtId="186" fontId="5" fillId="0" borderId="31" xfId="0" applyNumberFormat="1" applyFont="1" applyFill="1" applyBorder="1" applyAlignment="1" applyProtection="1">
      <alignment horizontal="left" vertical="center" wrapText="1"/>
      <protection/>
    </xf>
    <xf numFmtId="43" fontId="5" fillId="0" borderId="31" xfId="49" applyFont="1" applyFill="1" applyBorder="1" applyAlignment="1" applyProtection="1">
      <alignment horizontal="left" vertical="center" wrapText="1"/>
      <protection/>
    </xf>
    <xf numFmtId="10" fontId="5" fillId="0" borderId="31" xfId="58" applyNumberFormat="1" applyFont="1" applyFill="1" applyBorder="1" applyAlignment="1" applyProtection="1">
      <alignment horizontal="center" vertical="center" wrapText="1"/>
      <protection/>
    </xf>
    <xf numFmtId="43" fontId="5" fillId="0" borderId="31" xfId="49" applyFont="1" applyFill="1" applyBorder="1" applyAlignment="1" applyProtection="1">
      <alignment vertical="center" wrapText="1"/>
      <protection/>
    </xf>
    <xf numFmtId="43" fontId="5" fillId="0" borderId="32" xfId="49" applyFont="1" applyFill="1" applyBorder="1" applyAlignment="1" applyProtection="1">
      <alignment vertical="center" wrapText="1"/>
      <protection/>
    </xf>
    <xf numFmtId="221" fontId="5" fillId="0" borderId="31" xfId="58" applyNumberFormat="1" applyFont="1" applyFill="1" applyBorder="1" applyAlignment="1" applyProtection="1">
      <alignment horizontal="center" vertical="center" wrapText="1"/>
      <protection/>
    </xf>
    <xf numFmtId="43" fontId="5" fillId="0" borderId="31" xfId="51" applyFont="1" applyFill="1" applyBorder="1" applyAlignment="1" applyProtection="1">
      <alignment vertical="center" wrapText="1"/>
      <protection/>
    </xf>
    <xf numFmtId="43" fontId="5" fillId="0" borderId="33" xfId="49" applyFont="1" applyFill="1" applyBorder="1" applyAlignment="1" applyProtection="1">
      <alignment vertical="center" wrapText="1"/>
      <protection/>
    </xf>
    <xf numFmtId="186" fontId="8" fillId="8" borderId="34" xfId="0" applyNumberFormat="1" applyFont="1" applyFill="1" applyBorder="1" applyAlignment="1" applyProtection="1">
      <alignment vertical="center" wrapText="1"/>
      <protection/>
    </xf>
    <xf numFmtId="186" fontId="9" fillId="8" borderId="35" xfId="0" applyNumberFormat="1" applyFont="1" applyFill="1" applyBorder="1" applyAlignment="1" applyProtection="1">
      <alignment vertical="center" wrapText="1"/>
      <protection/>
    </xf>
    <xf numFmtId="43" fontId="9" fillId="8" borderId="35" xfId="49" applyFont="1" applyFill="1" applyBorder="1" applyAlignment="1" applyProtection="1">
      <alignment vertical="center" wrapText="1"/>
      <protection/>
    </xf>
    <xf numFmtId="186" fontId="8" fillId="8" borderId="35" xfId="0" applyNumberFormat="1" applyFont="1" applyFill="1" applyBorder="1" applyAlignment="1" applyProtection="1">
      <alignment vertical="center" wrapText="1"/>
      <protection/>
    </xf>
    <xf numFmtId="43" fontId="8" fillId="8" borderId="35" xfId="49" applyFont="1" applyFill="1" applyBorder="1" applyAlignment="1" applyProtection="1">
      <alignment vertical="center" wrapText="1"/>
      <protection/>
    </xf>
    <xf numFmtId="43" fontId="9" fillId="8" borderId="36" xfId="49" applyFont="1" applyFill="1" applyBorder="1" applyAlignment="1" applyProtection="1">
      <alignment vertical="center" wrapText="1"/>
      <protection/>
    </xf>
    <xf numFmtId="186" fontId="8" fillId="0" borderId="34" xfId="0" applyNumberFormat="1" applyFont="1" applyFill="1" applyBorder="1" applyAlignment="1" applyProtection="1">
      <alignment vertical="center" wrapText="1"/>
      <protection/>
    </xf>
    <xf numFmtId="186" fontId="9" fillId="0" borderId="35" xfId="0" applyNumberFormat="1" applyFont="1" applyFill="1" applyBorder="1" applyAlignment="1" applyProtection="1">
      <alignment vertical="center" wrapText="1"/>
      <protection/>
    </xf>
    <xf numFmtId="43" fontId="9" fillId="0" borderId="35" xfId="49" applyFont="1" applyFill="1" applyBorder="1" applyAlignment="1" applyProtection="1">
      <alignment vertical="center" wrapText="1"/>
      <protection/>
    </xf>
    <xf numFmtId="186" fontId="8" fillId="0" borderId="35" xfId="0" applyNumberFormat="1" applyFont="1" applyFill="1" applyBorder="1" applyAlignment="1" applyProtection="1">
      <alignment vertical="center" wrapText="1"/>
      <protection/>
    </xf>
    <xf numFmtId="43" fontId="8" fillId="0" borderId="35" xfId="49" applyFont="1" applyFill="1" applyBorder="1" applyAlignment="1" applyProtection="1">
      <alignment vertical="center" wrapText="1"/>
      <protection/>
    </xf>
    <xf numFmtId="43" fontId="9" fillId="0" borderId="36" xfId="49" applyFont="1" applyFill="1" applyBorder="1" applyAlignment="1" applyProtection="1">
      <alignment vertical="center" wrapText="1"/>
      <protection/>
    </xf>
    <xf numFmtId="10" fontId="8" fillId="8" borderId="35" xfId="0" applyNumberFormat="1" applyFont="1" applyFill="1" applyBorder="1" applyAlignment="1" applyProtection="1">
      <alignment horizontal="center" vertical="center" wrapText="1"/>
      <protection/>
    </xf>
    <xf numFmtId="10" fontId="8" fillId="0" borderId="35" xfId="0" applyNumberFormat="1" applyFont="1" applyFill="1" applyBorder="1" applyAlignment="1" applyProtection="1">
      <alignment vertical="center" wrapText="1"/>
      <protection/>
    </xf>
    <xf numFmtId="186" fontId="11" fillId="0" borderId="0" xfId="0" applyNumberFormat="1" applyFont="1" applyBorder="1" applyAlignment="1" applyProtection="1">
      <alignment/>
      <protection/>
    </xf>
    <xf numFmtId="186" fontId="11" fillId="0" borderId="0" xfId="0" applyNumberFormat="1" applyFont="1" applyBorder="1" applyAlignment="1" applyProtection="1">
      <alignment/>
      <protection/>
    </xf>
    <xf numFmtId="43" fontId="11" fillId="0" borderId="0" xfId="49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/>
      <protection/>
    </xf>
    <xf numFmtId="43" fontId="8" fillId="0" borderId="0" xfId="49" applyFont="1" applyBorder="1" applyAlignment="1" applyProtection="1">
      <alignment/>
      <protection/>
    </xf>
    <xf numFmtId="186" fontId="50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43" fontId="5" fillId="0" borderId="0" xfId="49" applyFont="1" applyBorder="1" applyAlignment="1" applyProtection="1">
      <alignment/>
      <protection/>
    </xf>
    <xf numFmtId="186" fontId="51" fillId="0" borderId="0" xfId="0" applyNumberFormat="1" applyFont="1" applyBorder="1" applyAlignment="1" applyProtection="1">
      <alignment/>
      <protection/>
    </xf>
    <xf numFmtId="43" fontId="50" fillId="0" borderId="0" xfId="49" applyFont="1" applyAlignment="1">
      <alignment vertical="center"/>
    </xf>
    <xf numFmtId="43" fontId="50" fillId="0" borderId="0" xfId="49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/>
      <protection/>
    </xf>
    <xf numFmtId="187" fontId="5" fillId="0" borderId="0" xfId="0" applyNumberFormat="1" applyFont="1" applyAlignment="1">
      <alignment vertical="center"/>
    </xf>
    <xf numFmtId="186" fontId="52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205" fontId="7" fillId="0" borderId="0" xfId="0" applyNumberFormat="1" applyFont="1" applyFill="1" applyAlignment="1">
      <alignment/>
    </xf>
    <xf numFmtId="186" fontId="9" fillId="0" borderId="0" xfId="0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 applyProtection="1">
      <alignment vertical="center"/>
      <protection/>
    </xf>
    <xf numFmtId="43" fontId="5" fillId="0" borderId="0" xfId="51" applyFont="1" applyAlignment="1">
      <alignment horizontal="right" vertical="center"/>
    </xf>
    <xf numFmtId="0" fontId="1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 wrapText="1"/>
    </xf>
    <xf numFmtId="186" fontId="10" fillId="0" borderId="0" xfId="0" applyFont="1" applyAlignment="1" applyProtection="1">
      <alignment horizontal="left" vertical="center"/>
      <protection/>
    </xf>
    <xf numFmtId="187" fontId="5" fillId="0" borderId="37" xfId="0" applyNumberFormat="1" applyFont="1" applyBorder="1" applyAlignment="1" applyProtection="1">
      <alignment horizontal="right" vertical="center" wrapText="1"/>
      <protection/>
    </xf>
    <xf numFmtId="186" fontId="5" fillId="0" borderId="38" xfId="0" applyFont="1" applyBorder="1" applyAlignment="1" applyProtection="1">
      <alignment vertical="center" wrapText="1"/>
      <protection/>
    </xf>
    <xf numFmtId="39" fontId="5" fillId="0" borderId="38" xfId="0" applyNumberFormat="1" applyFont="1" applyFill="1" applyBorder="1" applyAlignment="1" applyProtection="1">
      <alignment horizontal="right" vertical="center" wrapText="1"/>
      <protection/>
    </xf>
    <xf numFmtId="39" fontId="5" fillId="0" borderId="38" xfId="0" applyNumberFormat="1" applyFont="1" applyBorder="1" applyAlignment="1" applyProtection="1">
      <alignment horizontal="center" vertical="center" wrapText="1"/>
      <protection/>
    </xf>
    <xf numFmtId="39" fontId="5" fillId="0" borderId="38" xfId="0" applyNumberFormat="1" applyFont="1" applyFill="1" applyBorder="1" applyAlignment="1" applyProtection="1">
      <alignment vertical="center" wrapText="1"/>
      <protection/>
    </xf>
    <xf numFmtId="39" fontId="5" fillId="0" borderId="38" xfId="0" applyNumberFormat="1" applyFont="1" applyBorder="1" applyAlignment="1" applyProtection="1">
      <alignment vertical="center" wrapText="1"/>
      <protection/>
    </xf>
    <xf numFmtId="39" fontId="4" fillId="0" borderId="39" xfId="0" applyNumberFormat="1" applyFont="1" applyBorder="1" applyAlignment="1" applyProtection="1">
      <alignment vertical="center" wrapText="1"/>
      <protection/>
    </xf>
    <xf numFmtId="39" fontId="5" fillId="0" borderId="14" xfId="0" applyNumberFormat="1" applyFont="1" applyFill="1" applyBorder="1" applyAlignment="1" applyProtection="1">
      <alignment horizontal="right" vertical="center" wrapText="1"/>
      <protection/>
    </xf>
    <xf numFmtId="39" fontId="5" fillId="0" borderId="14" xfId="0" applyNumberFormat="1" applyFont="1" applyBorder="1" applyAlignment="1" applyProtection="1">
      <alignment horizontal="center" vertical="center" wrapText="1"/>
      <protection/>
    </xf>
    <xf numFmtId="39" fontId="5" fillId="0" borderId="14" xfId="0" applyNumberFormat="1" applyFont="1" applyFill="1" applyBorder="1" applyAlignment="1" applyProtection="1">
      <alignment vertical="center" wrapText="1"/>
      <protection/>
    </xf>
    <xf numFmtId="39" fontId="4" fillId="0" borderId="15" xfId="0" applyNumberFormat="1" applyFont="1" applyBorder="1" applyAlignment="1" applyProtection="1">
      <alignment vertical="center" wrapText="1"/>
      <protection/>
    </xf>
    <xf numFmtId="39" fontId="5" fillId="0" borderId="10" xfId="0" applyNumberFormat="1" applyFont="1" applyFill="1" applyBorder="1" applyAlignment="1" applyProtection="1">
      <alignment horizontal="center" vertical="center" wrapText="1"/>
      <protection/>
    </xf>
    <xf numFmtId="39" fontId="5" fillId="0" borderId="11" xfId="0" applyNumberFormat="1" applyFont="1" applyFill="1" applyBorder="1" applyAlignment="1" applyProtection="1">
      <alignment horizontal="center" vertical="center" wrapText="1"/>
      <protection/>
    </xf>
    <xf numFmtId="43" fontId="11" fillId="0" borderId="0" xfId="49" applyFont="1" applyBorder="1" applyAlignment="1" applyProtection="1">
      <alignment horizontal="center"/>
      <protection/>
    </xf>
    <xf numFmtId="43" fontId="8" fillId="0" borderId="0" xfId="49" applyFont="1" applyBorder="1" applyAlignment="1" applyProtection="1">
      <alignment horizontal="center"/>
      <protection/>
    </xf>
    <xf numFmtId="43" fontId="5" fillId="0" borderId="0" xfId="49" applyFont="1" applyBorder="1" applyAlignment="1" applyProtection="1">
      <alignment horizontal="center"/>
      <protection/>
    </xf>
    <xf numFmtId="43" fontId="9" fillId="0" borderId="0" xfId="49" applyFont="1" applyBorder="1" applyAlignment="1" applyProtection="1">
      <alignment horizontal="center"/>
      <protection/>
    </xf>
    <xf numFmtId="43" fontId="52" fillId="0" borderId="0" xfId="49" applyFont="1" applyBorder="1" applyAlignment="1" applyProtection="1">
      <alignment horizontal="center"/>
      <protection/>
    </xf>
    <xf numFmtId="43" fontId="8" fillId="0" borderId="0" xfId="49" applyFont="1" applyBorder="1" applyAlignment="1" applyProtection="1">
      <alignment horizontal="center" vertical="center"/>
      <protection/>
    </xf>
    <xf numFmtId="43" fontId="7" fillId="0" borderId="0" xfId="49" applyFont="1" applyAlignment="1" applyProtection="1">
      <alignment horizontal="center" vertical="center"/>
      <protection/>
    </xf>
    <xf numFmtId="0" fontId="12" fillId="0" borderId="0" xfId="0" applyNumberFormat="1" applyFont="1" applyAlignment="1">
      <alignment horizontal="center"/>
    </xf>
    <xf numFmtId="186" fontId="5" fillId="0" borderId="0" xfId="0" applyFont="1" applyAlignment="1">
      <alignment horizontal="center" vertical="center"/>
    </xf>
    <xf numFmtId="195" fontId="5" fillId="0" borderId="37" xfId="0" applyNumberFormat="1" applyFont="1" applyBorder="1" applyAlignment="1">
      <alignment horizontal="right" vertical="center" wrapText="1"/>
    </xf>
    <xf numFmtId="186" fontId="5" fillId="0" borderId="38" xfId="0" applyFont="1" applyFill="1" applyBorder="1" applyAlignment="1" applyProtection="1">
      <alignment vertical="center" wrapText="1"/>
      <protection/>
    </xf>
    <xf numFmtId="186" fontId="5" fillId="0" borderId="19" xfId="0" applyFont="1" applyBorder="1" applyAlignment="1" applyProtection="1">
      <alignment horizontal="center" vertical="center" wrapText="1"/>
      <protection/>
    </xf>
    <xf numFmtId="186" fontId="5" fillId="0" borderId="17" xfId="0" applyFont="1" applyBorder="1" applyAlignment="1" applyProtection="1">
      <alignment horizontal="center" vertical="center" wrapText="1"/>
      <protection/>
    </xf>
    <xf numFmtId="186" fontId="5" fillId="0" borderId="39" xfId="0" applyFont="1" applyBorder="1" applyAlignment="1" applyProtection="1">
      <alignment horizontal="center" vertical="center" wrapText="1"/>
      <protection/>
    </xf>
    <xf numFmtId="186" fontId="4" fillId="0" borderId="0" xfId="0" applyFont="1" applyAlignment="1" applyProtection="1">
      <alignment horizontal="center" vertical="center"/>
      <protection/>
    </xf>
    <xf numFmtId="186" fontId="4" fillId="0" borderId="0" xfId="0" applyFont="1" applyAlignment="1" applyProtection="1" quotePrefix="1">
      <alignment horizontal="center" vertical="center"/>
      <protection/>
    </xf>
    <xf numFmtId="186" fontId="5" fillId="0" borderId="0" xfId="0" applyFont="1" applyAlignment="1" applyProtection="1">
      <alignment horizontal="center" vertical="center"/>
      <protection/>
    </xf>
    <xf numFmtId="186" fontId="6" fillId="0" borderId="0" xfId="0" applyFont="1" applyAlignment="1" applyProtection="1">
      <alignment horizontal="center" vertical="center" wrapText="1"/>
      <protection/>
    </xf>
    <xf numFmtId="186" fontId="6" fillId="0" borderId="0" xfId="0" applyFont="1" applyAlignment="1" applyProtection="1" quotePrefix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10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caasd7\COSTOS-UEP\Luis%20L&#243;pez\Presupuesto%20L&#243;pez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7"/>
  <sheetViews>
    <sheetView showGridLines="0" showZeros="0" view="pageBreakPreview" zoomScale="75" zoomScaleSheetLayoutView="75" zoomScalePageLayoutView="0" workbookViewId="0" topLeftCell="A1">
      <selection activeCell="B15" sqref="B15"/>
    </sheetView>
  </sheetViews>
  <sheetFormatPr defaultColWidth="12.6640625" defaultRowHeight="15" customHeight="1"/>
  <cols>
    <col min="1" max="1" width="8.21484375" style="10" customWidth="1"/>
    <col min="2" max="2" width="72.3359375" style="2" customWidth="1"/>
    <col min="3" max="3" width="18.5546875" style="144" customWidth="1"/>
    <col min="4" max="4" width="10.21484375" style="12" customWidth="1"/>
    <col min="5" max="5" width="19.88671875" style="1" customWidth="1"/>
    <col min="6" max="6" width="19.5546875" style="1" customWidth="1"/>
    <col min="7" max="7" width="19.88671875" style="1" customWidth="1"/>
    <col min="8" max="8" width="10.77734375" style="1" customWidth="1"/>
    <col min="9" max="16384" width="12.6640625" style="2" customWidth="1"/>
  </cols>
  <sheetData>
    <row r="1" spans="1:4" ht="21" customHeight="1">
      <c r="A1" s="150" t="s">
        <v>110</v>
      </c>
      <c r="B1" s="150"/>
      <c r="C1" s="150"/>
      <c r="D1" s="150"/>
    </row>
    <row r="2" spans="1:4" ht="23.25" customHeight="1">
      <c r="A2" s="151" t="s">
        <v>111</v>
      </c>
      <c r="B2" s="151"/>
      <c r="C2" s="151"/>
      <c r="D2" s="151"/>
    </row>
    <row r="3" spans="1:4" ht="21.75" customHeight="1">
      <c r="A3" s="152" t="s">
        <v>123</v>
      </c>
      <c r="B3" s="152"/>
      <c r="C3" s="152"/>
      <c r="D3" s="152"/>
    </row>
    <row r="4" spans="1:4" ht="21.75" customHeight="1">
      <c r="A4" s="122" t="s">
        <v>150</v>
      </c>
      <c r="B4" s="3"/>
      <c r="C4" s="3"/>
      <c r="D4" s="3"/>
    </row>
    <row r="5" spans="1:4" ht="42.75" customHeight="1">
      <c r="A5" s="153" t="s">
        <v>153</v>
      </c>
      <c r="B5" s="154"/>
      <c r="C5" s="154"/>
      <c r="D5" s="154"/>
    </row>
    <row r="6" spans="1:4" ht="15" customHeight="1" thickBot="1">
      <c r="A6" s="4"/>
      <c r="B6" s="5"/>
      <c r="C6" s="5"/>
      <c r="D6" s="5"/>
    </row>
    <row r="7" spans="1:4" ht="22.5" customHeight="1" thickBot="1" thickTop="1">
      <c r="A7" s="55" t="s">
        <v>112</v>
      </c>
      <c r="B7" s="56" t="s">
        <v>113</v>
      </c>
      <c r="C7" s="56" t="s">
        <v>115</v>
      </c>
      <c r="D7" s="57" t="s">
        <v>114</v>
      </c>
    </row>
    <row r="8" spans="1:4" s="1" customFormat="1" ht="15" customHeight="1" thickTop="1">
      <c r="A8" s="16"/>
      <c r="B8" s="17"/>
      <c r="C8" s="17"/>
      <c r="D8" s="18"/>
    </row>
    <row r="9" spans="1:4" s="1" customFormat="1" ht="23.25" customHeight="1">
      <c r="A9" s="19" t="s">
        <v>22</v>
      </c>
      <c r="B9" s="20" t="s">
        <v>149</v>
      </c>
      <c r="C9" s="21"/>
      <c r="D9" s="22"/>
    </row>
    <row r="10" spans="1:4" s="1" customFormat="1" ht="18">
      <c r="A10" s="33"/>
      <c r="B10" s="34"/>
      <c r="C10" s="34"/>
      <c r="D10" s="37"/>
    </row>
    <row r="11" spans="1:4" s="1" customFormat="1" ht="21" customHeight="1">
      <c r="A11" s="23">
        <v>3</v>
      </c>
      <c r="B11" s="28" t="s">
        <v>16</v>
      </c>
      <c r="C11" s="29"/>
      <c r="D11" s="147"/>
    </row>
    <row r="12" spans="1:4" s="1" customFormat="1" ht="21" customHeight="1">
      <c r="A12" s="38">
        <f>A11+0.1</f>
        <v>3.1</v>
      </c>
      <c r="B12" s="15" t="s">
        <v>6</v>
      </c>
      <c r="C12" s="29"/>
      <c r="D12" s="147"/>
    </row>
    <row r="13" spans="1:4" s="1" customFormat="1" ht="90">
      <c r="A13" s="24" t="s">
        <v>136</v>
      </c>
      <c r="B13" s="6" t="s">
        <v>160</v>
      </c>
      <c r="C13" s="29">
        <f>+((((136706/25)*2.54)/100)+21.33+0.81)-148.43</f>
        <v>12.603296</v>
      </c>
      <c r="D13" s="147" t="s">
        <v>109</v>
      </c>
    </row>
    <row r="14" spans="1:4" s="1" customFormat="1" ht="90">
      <c r="A14" s="24" t="s">
        <v>0</v>
      </c>
      <c r="B14" s="6" t="s">
        <v>161</v>
      </c>
      <c r="C14" s="29">
        <f>+((35.01+47.24+48.77+22.86+135.42+22.86+1.79))-180.87</f>
        <v>133.07999999999998</v>
      </c>
      <c r="D14" s="147" t="s">
        <v>109</v>
      </c>
    </row>
    <row r="15" spans="1:4" s="1" customFormat="1" ht="90">
      <c r="A15" s="24" t="s">
        <v>35</v>
      </c>
      <c r="B15" s="6" t="s">
        <v>162</v>
      </c>
      <c r="C15" s="134">
        <f>+((126551/25)*2.54)/100</f>
        <v>128.575816</v>
      </c>
      <c r="D15" s="147" t="s">
        <v>109</v>
      </c>
    </row>
    <row r="16" spans="1:4" s="1" customFormat="1" ht="90">
      <c r="A16" s="24" t="s">
        <v>36</v>
      </c>
      <c r="B16" s="6" t="s">
        <v>163</v>
      </c>
      <c r="C16" s="134">
        <f>104.14+3.41+24.38+8.81+88.9+6.44+15</f>
        <v>251.08</v>
      </c>
      <c r="D16" s="147" t="s">
        <v>109</v>
      </c>
    </row>
    <row r="17" spans="1:4" s="1" customFormat="1" ht="19.5" customHeight="1">
      <c r="A17" s="59"/>
      <c r="B17" s="60"/>
      <c r="C17" s="135"/>
      <c r="D17" s="148"/>
    </row>
    <row r="18" spans="1:4" s="1" customFormat="1" ht="21" customHeight="1">
      <c r="A18" s="40">
        <f>+A12+0.1</f>
        <v>3.2</v>
      </c>
      <c r="B18" s="8" t="s">
        <v>82</v>
      </c>
      <c r="C18" s="29"/>
      <c r="D18" s="147"/>
    </row>
    <row r="19" spans="1:4" s="1" customFormat="1" ht="90">
      <c r="A19" s="40"/>
      <c r="B19" s="6" t="s">
        <v>159</v>
      </c>
      <c r="C19" s="29"/>
      <c r="D19" s="147"/>
    </row>
    <row r="20" spans="1:4" s="1" customFormat="1" ht="18">
      <c r="A20" s="24" t="s">
        <v>137</v>
      </c>
      <c r="B20" s="6" t="s">
        <v>154</v>
      </c>
      <c r="C20" s="29">
        <v>1</v>
      </c>
      <c r="D20" s="147" t="s">
        <v>114</v>
      </c>
    </row>
    <row r="21" spans="1:4" s="1" customFormat="1" ht="18">
      <c r="A21" s="24" t="s">
        <v>21</v>
      </c>
      <c r="B21" s="6" t="s">
        <v>155</v>
      </c>
      <c r="C21" s="29">
        <v>1</v>
      </c>
      <c r="D21" s="147" t="s">
        <v>114</v>
      </c>
    </row>
    <row r="22" spans="1:4" s="1" customFormat="1" ht="18">
      <c r="A22" s="24" t="s">
        <v>37</v>
      </c>
      <c r="B22" s="6" t="s">
        <v>156</v>
      </c>
      <c r="C22" s="29">
        <v>2</v>
      </c>
      <c r="D22" s="147" t="s">
        <v>114</v>
      </c>
    </row>
    <row r="23" spans="1:4" s="1" customFormat="1" ht="21" customHeight="1">
      <c r="A23" s="24" t="s">
        <v>38</v>
      </c>
      <c r="B23" s="6" t="s">
        <v>157</v>
      </c>
      <c r="C23" s="29">
        <v>2</v>
      </c>
      <c r="D23" s="147" t="s">
        <v>114</v>
      </c>
    </row>
    <row r="24" spans="1:4" s="1" customFormat="1" ht="21" customHeight="1">
      <c r="A24" s="24" t="s">
        <v>39</v>
      </c>
      <c r="B24" s="6" t="s">
        <v>30</v>
      </c>
      <c r="C24" s="29">
        <v>1</v>
      </c>
      <c r="D24" s="147" t="s">
        <v>114</v>
      </c>
    </row>
    <row r="25" spans="1:4" s="1" customFormat="1" ht="18">
      <c r="A25" s="24" t="s">
        <v>40</v>
      </c>
      <c r="B25" s="6" t="s">
        <v>158</v>
      </c>
      <c r="C25" s="29">
        <v>1</v>
      </c>
      <c r="D25" s="147" t="s">
        <v>114</v>
      </c>
    </row>
    <row r="26" spans="1:4" s="1" customFormat="1" ht="21" customHeight="1">
      <c r="A26" s="24" t="s">
        <v>41</v>
      </c>
      <c r="B26" s="6" t="s">
        <v>32</v>
      </c>
      <c r="C26" s="29">
        <v>5</v>
      </c>
      <c r="D26" s="147" t="s">
        <v>114</v>
      </c>
    </row>
    <row r="27" spans="1:4" s="1" customFormat="1" ht="21" customHeight="1" thickBot="1">
      <c r="A27" s="145" t="s">
        <v>43</v>
      </c>
      <c r="B27" s="146" t="s">
        <v>33</v>
      </c>
      <c r="C27" s="126">
        <v>3</v>
      </c>
      <c r="D27" s="149" t="s">
        <v>114</v>
      </c>
    </row>
    <row r="28" spans="1:4" s="1" customFormat="1" ht="15" customHeight="1" thickTop="1">
      <c r="A28" s="98"/>
      <c r="B28" s="99"/>
      <c r="C28" s="136"/>
      <c r="D28" s="99"/>
    </row>
    <row r="29" spans="1:4" s="1" customFormat="1" ht="15" customHeight="1">
      <c r="A29" s="101"/>
      <c r="B29" s="102"/>
      <c r="C29" s="137"/>
      <c r="D29" s="102"/>
    </row>
    <row r="30" spans="1:4" s="1" customFormat="1" ht="15" customHeight="1">
      <c r="A30" s="104"/>
      <c r="B30" s="105"/>
      <c r="C30" s="138"/>
      <c r="D30" s="107"/>
    </row>
    <row r="31" spans="1:4" s="1" customFormat="1" ht="15" customHeight="1">
      <c r="A31" s="104"/>
      <c r="B31" s="106" t="s">
        <v>143</v>
      </c>
      <c r="C31" s="138"/>
      <c r="D31" s="107"/>
    </row>
    <row r="32" spans="1:4" s="1" customFormat="1" ht="15.75" customHeight="1">
      <c r="A32" s="101"/>
      <c r="B32" s="106"/>
      <c r="C32" s="137"/>
      <c r="D32" s="102"/>
    </row>
    <row r="33" spans="1:4" s="1" customFormat="1" ht="15" customHeight="1">
      <c r="A33" s="101"/>
      <c r="B33" s="103"/>
      <c r="C33" s="137"/>
      <c r="D33" s="102"/>
    </row>
    <row r="34" spans="1:4" s="1" customFormat="1" ht="18">
      <c r="A34" s="101"/>
      <c r="B34" s="103" t="s">
        <v>125</v>
      </c>
      <c r="C34" s="139"/>
      <c r="D34" s="102"/>
    </row>
    <row r="35" spans="1:4" s="1" customFormat="1" ht="15" customHeight="1">
      <c r="A35" s="101"/>
      <c r="B35" s="110" t="s">
        <v>144</v>
      </c>
      <c r="C35" s="137"/>
      <c r="D35" s="102"/>
    </row>
    <row r="36" spans="1:4" s="1" customFormat="1" ht="15" customHeight="1">
      <c r="A36" s="101"/>
      <c r="B36" s="103" t="s">
        <v>126</v>
      </c>
      <c r="C36" s="137"/>
      <c r="D36" s="110"/>
    </row>
    <row r="37" spans="1:4" s="1" customFormat="1" ht="15" customHeight="1">
      <c r="A37" s="111"/>
      <c r="B37" s="112"/>
      <c r="C37" s="140"/>
      <c r="D37" s="112"/>
    </row>
    <row r="38" spans="1:4" s="1" customFormat="1" ht="15" customHeight="1">
      <c r="A38" s="111"/>
      <c r="B38" s="102"/>
      <c r="C38" s="137"/>
      <c r="D38" s="102"/>
    </row>
    <row r="39" spans="1:4" s="1" customFormat="1" ht="15" customHeight="1">
      <c r="A39" s="111"/>
      <c r="B39" s="113"/>
      <c r="C39" s="138"/>
      <c r="D39" s="112"/>
    </row>
    <row r="40" spans="1:4" s="1" customFormat="1" ht="15" customHeight="1">
      <c r="A40" s="111"/>
      <c r="B40" s="113"/>
      <c r="C40" s="138"/>
      <c r="D40" s="112"/>
    </row>
    <row r="41" spans="1:4" s="1" customFormat="1" ht="21" customHeight="1">
      <c r="A41" s="111"/>
      <c r="B41" s="112"/>
      <c r="C41" s="140"/>
      <c r="D41" s="112"/>
    </row>
    <row r="42" spans="1:4" s="1" customFormat="1" ht="15" customHeight="1">
      <c r="A42" s="111"/>
      <c r="B42" s="102"/>
      <c r="C42" s="137"/>
      <c r="D42" s="102"/>
    </row>
    <row r="43" spans="1:4" s="1" customFormat="1" ht="18.75">
      <c r="A43" s="114"/>
      <c r="B43" s="115"/>
      <c r="C43" s="139"/>
      <c r="D43" s="115"/>
    </row>
    <row r="44" spans="1:4" s="1" customFormat="1" ht="15" customHeight="1">
      <c r="A44" s="111"/>
      <c r="B44" s="116"/>
      <c r="C44" s="141"/>
      <c r="D44" s="116"/>
    </row>
    <row r="45" spans="1:4" s="1" customFormat="1" ht="15" customHeight="1">
      <c r="A45" s="111"/>
      <c r="B45" s="117"/>
      <c r="C45" s="142"/>
      <c r="D45" s="118"/>
    </row>
    <row r="46" spans="1:4" s="1" customFormat="1" ht="15" customHeight="1">
      <c r="A46" s="119"/>
      <c r="B46" s="119"/>
      <c r="C46" s="143"/>
      <c r="D46" s="119"/>
    </row>
    <row r="47" spans="1:4" s="1" customFormat="1" ht="15" customHeight="1">
      <c r="A47" s="119"/>
      <c r="B47" s="121"/>
      <c r="C47" s="143"/>
      <c r="D47" s="119"/>
    </row>
  </sheetData>
  <sheetProtection/>
  <mergeCells count="4">
    <mergeCell ref="A1:D1"/>
    <mergeCell ref="A2:D2"/>
    <mergeCell ref="A3:D3"/>
    <mergeCell ref="A5:D5"/>
  </mergeCells>
  <printOptions horizontalCentered="1"/>
  <pageMargins left="0.5905511811023623" right="0.5905511811023623" top="0.5118110236220472" bottom="0.8661417322834646" header="0.15748031496062992" footer="1.062992125984252"/>
  <pageSetup horizontalDpi="600" verticalDpi="600" orientation="portrait" scale="64" r:id="rId1"/>
  <headerFooter alignWithMargins="0">
    <oddFooter>&amp;L&amp;9&amp;F&amp;Z&amp;R&amp;Pde&amp;N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51"/>
  <sheetViews>
    <sheetView showGridLines="0" showZeros="0" tabSelected="1" view="pageBreakPreview" zoomScale="75" zoomScaleSheetLayoutView="75" zoomScalePageLayoutView="0" workbookViewId="0" topLeftCell="A125">
      <selection activeCell="H142" sqref="H142"/>
    </sheetView>
  </sheetViews>
  <sheetFormatPr defaultColWidth="12.6640625" defaultRowHeight="15" customHeight="1"/>
  <cols>
    <col min="1" max="1" width="8.21484375" style="10" customWidth="1"/>
    <col min="2" max="2" width="42.10546875" style="2" customWidth="1"/>
    <col min="3" max="3" width="11.4453125" style="11" customWidth="1"/>
    <col min="4" max="4" width="8.4453125" style="12" customWidth="1"/>
    <col min="5" max="5" width="15.99609375" style="11" customWidth="1"/>
    <col min="6" max="6" width="16.99609375" style="9" customWidth="1"/>
    <col min="7" max="7" width="18.6640625" style="2" customWidth="1"/>
    <col min="8" max="8" width="10.77734375" style="1" customWidth="1"/>
    <col min="9" max="16384" width="12.6640625" style="2" customWidth="1"/>
  </cols>
  <sheetData>
    <row r="1" spans="1:7" ht="21" customHeight="1">
      <c r="A1" s="150" t="s">
        <v>110</v>
      </c>
      <c r="B1" s="150"/>
      <c r="C1" s="150"/>
      <c r="D1" s="150"/>
      <c r="E1" s="150"/>
      <c r="F1" s="150"/>
      <c r="G1" s="150"/>
    </row>
    <row r="2" spans="1:7" ht="23.25" customHeight="1">
      <c r="A2" s="151" t="s">
        <v>111</v>
      </c>
      <c r="B2" s="151"/>
      <c r="C2" s="151"/>
      <c r="D2" s="151"/>
      <c r="E2" s="151"/>
      <c r="F2" s="151"/>
      <c r="G2" s="151"/>
    </row>
    <row r="3" spans="1:7" ht="21.75" customHeight="1">
      <c r="A3" s="152" t="s">
        <v>123</v>
      </c>
      <c r="B3" s="152"/>
      <c r="C3" s="152"/>
      <c r="D3" s="152"/>
      <c r="E3" s="152"/>
      <c r="F3" s="152"/>
      <c r="G3" s="152"/>
    </row>
    <row r="4" spans="1:7" ht="21.75" customHeight="1">
      <c r="A4" s="122" t="s">
        <v>150</v>
      </c>
      <c r="B4" s="3"/>
      <c r="C4" s="3"/>
      <c r="D4" s="3"/>
      <c r="E4" s="3"/>
      <c r="F4" s="3"/>
      <c r="G4" s="69"/>
    </row>
    <row r="5" spans="1:7" ht="42.75" customHeight="1">
      <c r="A5" s="153" t="s">
        <v>152</v>
      </c>
      <c r="B5" s="154"/>
      <c r="C5" s="154"/>
      <c r="D5" s="154"/>
      <c r="E5" s="154"/>
      <c r="F5" s="154"/>
      <c r="G5" s="154"/>
    </row>
    <row r="6" spans="1:7" ht="15" customHeight="1" thickBot="1">
      <c r="A6" s="4"/>
      <c r="B6" s="5"/>
      <c r="C6" s="5"/>
      <c r="D6" s="5"/>
      <c r="E6" s="5"/>
      <c r="F6" s="5"/>
      <c r="G6" s="5"/>
    </row>
    <row r="7" spans="1:7" ht="22.5" customHeight="1" thickBot="1" thickTop="1">
      <c r="A7" s="55" t="s">
        <v>112</v>
      </c>
      <c r="B7" s="56" t="s">
        <v>113</v>
      </c>
      <c r="C7" s="56" t="s">
        <v>115</v>
      </c>
      <c r="D7" s="56" t="s">
        <v>114</v>
      </c>
      <c r="E7" s="56" t="s">
        <v>146</v>
      </c>
      <c r="F7" s="56" t="s">
        <v>147</v>
      </c>
      <c r="G7" s="57" t="s">
        <v>148</v>
      </c>
    </row>
    <row r="8" spans="1:7" ht="19.5" customHeight="1" thickTop="1">
      <c r="A8" s="16"/>
      <c r="B8" s="17"/>
      <c r="C8" s="17"/>
      <c r="D8" s="17"/>
      <c r="E8" s="17"/>
      <c r="F8" s="17"/>
      <c r="G8" s="18"/>
    </row>
    <row r="9" spans="1:7" ht="22.5" customHeight="1">
      <c r="A9" s="19" t="s">
        <v>134</v>
      </c>
      <c r="B9" s="20" t="s">
        <v>10</v>
      </c>
      <c r="C9" s="21"/>
      <c r="D9" s="21"/>
      <c r="E9" s="21"/>
      <c r="F9" s="21"/>
      <c r="G9" s="22"/>
    </row>
    <row r="10" spans="1:7" ht="19.5" customHeight="1">
      <c r="A10" s="19"/>
      <c r="B10" s="20"/>
      <c r="C10" s="21"/>
      <c r="D10" s="21"/>
      <c r="E10" s="21"/>
      <c r="F10" s="21"/>
      <c r="G10" s="22"/>
    </row>
    <row r="11" spans="1:7" ht="21.75" customHeight="1">
      <c r="A11" s="23">
        <v>1</v>
      </c>
      <c r="B11" s="20" t="s">
        <v>131</v>
      </c>
      <c r="C11" s="21"/>
      <c r="D11" s="21"/>
      <c r="E11" s="21"/>
      <c r="F11" s="21"/>
      <c r="G11" s="22"/>
    </row>
    <row r="12" spans="1:7" ht="38.25" customHeight="1">
      <c r="A12" s="24">
        <f>A11+0.1</f>
        <v>1.1</v>
      </c>
      <c r="B12" s="14" t="s">
        <v>94</v>
      </c>
      <c r="C12" s="25">
        <v>4500</v>
      </c>
      <c r="D12" s="7" t="s">
        <v>11</v>
      </c>
      <c r="E12" s="26"/>
      <c r="F12" s="25">
        <f>+C12*E12</f>
        <v>0</v>
      </c>
      <c r="G12" s="27"/>
    </row>
    <row r="13" spans="1:7" ht="37.5" customHeight="1">
      <c r="A13" s="24">
        <f>A12+0.1</f>
        <v>1.2000000000000002</v>
      </c>
      <c r="B13" s="14" t="s">
        <v>95</v>
      </c>
      <c r="C13" s="25">
        <v>25</v>
      </c>
      <c r="D13" s="7" t="s">
        <v>114</v>
      </c>
      <c r="E13" s="26"/>
      <c r="F13" s="25">
        <f>+C13*E13</f>
        <v>0</v>
      </c>
      <c r="G13" s="27">
        <f>SUM(F12:F13)</f>
        <v>0</v>
      </c>
    </row>
    <row r="14" spans="1:7" ht="15" customHeight="1" thickBot="1">
      <c r="A14" s="23"/>
      <c r="B14" s="28"/>
      <c r="C14" s="25"/>
      <c r="D14" s="7"/>
      <c r="E14" s="26"/>
      <c r="F14" s="25"/>
      <c r="G14" s="27"/>
    </row>
    <row r="15" spans="1:7" ht="21.75" customHeight="1" thickBot="1" thickTop="1">
      <c r="A15" s="45"/>
      <c r="B15" s="46" t="s">
        <v>135</v>
      </c>
      <c r="C15" s="46"/>
      <c r="D15" s="46"/>
      <c r="E15" s="46"/>
      <c r="F15" s="46"/>
      <c r="G15" s="47">
        <f>+G13</f>
        <v>0</v>
      </c>
    </row>
    <row r="16" spans="1:7" ht="15" customHeight="1" thickTop="1">
      <c r="A16" s="16"/>
      <c r="B16" s="17"/>
      <c r="C16" s="17"/>
      <c r="D16" s="17"/>
      <c r="E16" s="17"/>
      <c r="F16" s="17"/>
      <c r="G16" s="18"/>
    </row>
    <row r="17" spans="1:7" ht="23.25" customHeight="1">
      <c r="A17" s="19" t="s">
        <v>22</v>
      </c>
      <c r="B17" s="20" t="s">
        <v>149</v>
      </c>
      <c r="C17" s="21"/>
      <c r="D17" s="21"/>
      <c r="E17" s="21"/>
      <c r="F17" s="21"/>
      <c r="G17" s="22"/>
    </row>
    <row r="18" spans="1:7" ht="15" customHeight="1">
      <c r="A18" s="19"/>
      <c r="B18" s="20"/>
      <c r="C18" s="21"/>
      <c r="D18" s="21"/>
      <c r="E18" s="21"/>
      <c r="F18" s="21"/>
      <c r="G18" s="22"/>
    </row>
    <row r="19" spans="1:7" ht="23.25" customHeight="1">
      <c r="A19" s="23">
        <v>1</v>
      </c>
      <c r="B19" s="20" t="s">
        <v>131</v>
      </c>
      <c r="C19" s="21"/>
      <c r="D19" s="21"/>
      <c r="E19" s="21"/>
      <c r="F19" s="21"/>
      <c r="G19" s="22"/>
    </row>
    <row r="20" spans="1:7" ht="56.25" customHeight="1">
      <c r="A20" s="24">
        <f>A19+0.1</f>
        <v>1.1</v>
      </c>
      <c r="B20" s="14" t="s">
        <v>96</v>
      </c>
      <c r="C20" s="25">
        <v>1835.4304800000002</v>
      </c>
      <c r="D20" s="7" t="s">
        <v>11</v>
      </c>
      <c r="E20" s="26"/>
      <c r="F20" s="25">
        <f>+C20*E20</f>
        <v>0</v>
      </c>
      <c r="G20" s="27"/>
    </row>
    <row r="21" spans="1:7" ht="54">
      <c r="A21" s="24">
        <f>A20+0.1</f>
        <v>1.2000000000000002</v>
      </c>
      <c r="B21" s="14" t="s">
        <v>97</v>
      </c>
      <c r="C21" s="25">
        <v>55.578</v>
      </c>
      <c r="D21" s="7" t="s">
        <v>11</v>
      </c>
      <c r="E21" s="26"/>
      <c r="F21" s="25">
        <f>+C21*E21</f>
        <v>0</v>
      </c>
      <c r="G21" s="27"/>
    </row>
    <row r="22" spans="1:7" ht="20.25" customHeight="1">
      <c r="A22" s="24">
        <f>A21+0.1</f>
        <v>1.3000000000000003</v>
      </c>
      <c r="B22" s="14" t="s">
        <v>133</v>
      </c>
      <c r="C22" s="25">
        <v>525.339112</v>
      </c>
      <c r="D22" s="7" t="s">
        <v>109</v>
      </c>
      <c r="E22" s="26"/>
      <c r="F22" s="25">
        <f>+C22*E22</f>
        <v>0</v>
      </c>
      <c r="G22" s="27">
        <f>SUM(F20:F22)</f>
        <v>0</v>
      </c>
    </row>
    <row r="23" spans="1:7" ht="18">
      <c r="A23" s="23"/>
      <c r="B23" s="28"/>
      <c r="C23" s="25"/>
      <c r="D23" s="29"/>
      <c r="E23" s="26"/>
      <c r="F23" s="25"/>
      <c r="G23" s="27"/>
    </row>
    <row r="24" spans="1:7" ht="20.25" customHeight="1">
      <c r="A24" s="23">
        <v>2</v>
      </c>
      <c r="B24" s="28" t="s">
        <v>3</v>
      </c>
      <c r="C24" s="25"/>
      <c r="D24" s="7"/>
      <c r="E24" s="26"/>
      <c r="F24" s="25"/>
      <c r="G24" s="30"/>
    </row>
    <row r="25" spans="1:7" ht="20.25" customHeight="1">
      <c r="A25" s="24">
        <f>A24+0.1</f>
        <v>2.1</v>
      </c>
      <c r="B25" s="6" t="s">
        <v>44</v>
      </c>
      <c r="C25" s="25">
        <v>5556.951360000001</v>
      </c>
      <c r="D25" s="7" t="s">
        <v>129</v>
      </c>
      <c r="E25" s="31"/>
      <c r="F25" s="25">
        <f>+C25*E25</f>
        <v>0</v>
      </c>
      <c r="G25" s="30"/>
    </row>
    <row r="26" spans="1:7" ht="20.25" customHeight="1">
      <c r="A26" s="24">
        <f>A25+0.1</f>
        <v>2.2</v>
      </c>
      <c r="B26" s="6" t="s">
        <v>12</v>
      </c>
      <c r="C26" s="25">
        <v>176.40410000000003</v>
      </c>
      <c r="D26" s="7" t="s">
        <v>129</v>
      </c>
      <c r="E26" s="31"/>
      <c r="F26" s="25">
        <f>+C26*E26</f>
        <v>0</v>
      </c>
      <c r="G26" s="30"/>
    </row>
    <row r="27" spans="1:7" ht="20.25" customHeight="1">
      <c r="A27" s="24">
        <f>A26+0.1</f>
        <v>2.3000000000000003</v>
      </c>
      <c r="B27" s="14" t="s">
        <v>13</v>
      </c>
      <c r="C27" s="25">
        <v>5389.603180000002</v>
      </c>
      <c r="D27" s="29" t="s">
        <v>129</v>
      </c>
      <c r="E27" s="31"/>
      <c r="F27" s="25">
        <f>+C27*E27</f>
        <v>0</v>
      </c>
      <c r="G27" s="27"/>
    </row>
    <row r="28" spans="1:7" ht="20.25" customHeight="1">
      <c r="A28" s="24">
        <f>A27+0.1</f>
        <v>2.4000000000000004</v>
      </c>
      <c r="B28" s="14" t="s">
        <v>14</v>
      </c>
      <c r="C28" s="25">
        <v>4145.848600000001</v>
      </c>
      <c r="D28" s="29" t="s">
        <v>129</v>
      </c>
      <c r="E28" s="31"/>
      <c r="F28" s="25">
        <f>+C28*E28</f>
        <v>0</v>
      </c>
      <c r="G28" s="27"/>
    </row>
    <row r="29" spans="1:7" ht="20.25" customHeight="1">
      <c r="A29" s="24">
        <f>A28+0.1</f>
        <v>2.5000000000000004</v>
      </c>
      <c r="B29" s="14" t="s">
        <v>15</v>
      </c>
      <c r="C29" s="25">
        <v>7224.036768000002</v>
      </c>
      <c r="D29" s="29" t="s">
        <v>129</v>
      </c>
      <c r="E29" s="31"/>
      <c r="F29" s="25">
        <f>+C29*E29</f>
        <v>0</v>
      </c>
      <c r="G29" s="27">
        <f>SUM(F25:F29)</f>
        <v>0</v>
      </c>
    </row>
    <row r="30" spans="1:7" ht="18">
      <c r="A30" s="33"/>
      <c r="B30" s="34"/>
      <c r="C30" s="34"/>
      <c r="D30" s="34"/>
      <c r="E30" s="35"/>
      <c r="F30" s="36"/>
      <c r="G30" s="37"/>
    </row>
    <row r="31" spans="1:7" ht="21" customHeight="1">
      <c r="A31" s="23">
        <v>3</v>
      </c>
      <c r="B31" s="28" t="s">
        <v>16</v>
      </c>
      <c r="C31" s="25"/>
      <c r="D31" s="7"/>
      <c r="E31" s="26"/>
      <c r="F31" s="25"/>
      <c r="G31" s="30"/>
    </row>
    <row r="32" spans="1:7" ht="21" customHeight="1">
      <c r="A32" s="38">
        <f>A31+0.1</f>
        <v>3.1</v>
      </c>
      <c r="B32" s="15" t="s">
        <v>6</v>
      </c>
      <c r="C32" s="25"/>
      <c r="D32" s="7"/>
      <c r="E32" s="31"/>
      <c r="F32" s="25"/>
      <c r="G32" s="27"/>
    </row>
    <row r="33" spans="1:7" ht="36" customHeight="1">
      <c r="A33" s="24" t="s">
        <v>136</v>
      </c>
      <c r="B33" s="6" t="s">
        <v>79</v>
      </c>
      <c r="C33" s="25">
        <v>12.603296</v>
      </c>
      <c r="D33" s="7" t="s">
        <v>109</v>
      </c>
      <c r="E33" s="31"/>
      <c r="F33" s="25">
        <f>+C33*E33</f>
        <v>0</v>
      </c>
      <c r="G33" s="27"/>
    </row>
    <row r="34" spans="1:7" ht="39" customHeight="1">
      <c r="A34" s="24" t="s">
        <v>0</v>
      </c>
      <c r="B34" s="6" t="s">
        <v>78</v>
      </c>
      <c r="C34" s="25">
        <v>133.07999999999998</v>
      </c>
      <c r="D34" s="7" t="s">
        <v>109</v>
      </c>
      <c r="E34" s="31"/>
      <c r="F34" s="25">
        <f>+C34*E34</f>
        <v>0</v>
      </c>
      <c r="G34" s="27"/>
    </row>
    <row r="35" spans="1:7" ht="42.75" customHeight="1">
      <c r="A35" s="24" t="s">
        <v>35</v>
      </c>
      <c r="B35" s="6" t="s">
        <v>80</v>
      </c>
      <c r="C35" s="32">
        <v>128.575816</v>
      </c>
      <c r="D35" s="7" t="s">
        <v>109</v>
      </c>
      <c r="E35" s="31"/>
      <c r="F35" s="25">
        <f>+C35*E35</f>
        <v>0</v>
      </c>
      <c r="G35" s="27"/>
    </row>
    <row r="36" spans="1:7" ht="39" customHeight="1">
      <c r="A36" s="24" t="s">
        <v>36</v>
      </c>
      <c r="B36" s="6" t="s">
        <v>81</v>
      </c>
      <c r="C36" s="32">
        <v>251.08</v>
      </c>
      <c r="D36" s="7" t="s">
        <v>109</v>
      </c>
      <c r="E36" s="31"/>
      <c r="F36" s="25">
        <f>+C36*E36</f>
        <v>0</v>
      </c>
      <c r="G36" s="27"/>
    </row>
    <row r="37" spans="1:7" ht="18.75" customHeight="1" thickBot="1">
      <c r="A37" s="61"/>
      <c r="B37" s="62"/>
      <c r="C37" s="68"/>
      <c r="D37" s="64"/>
      <c r="E37" s="65"/>
      <c r="F37" s="63"/>
      <c r="G37" s="66"/>
    </row>
    <row r="38" spans="1:7" ht="19.5" customHeight="1">
      <c r="A38" s="59"/>
      <c r="B38" s="60"/>
      <c r="C38" s="67"/>
      <c r="D38" s="42"/>
      <c r="E38" s="43"/>
      <c r="F38" s="41"/>
      <c r="G38" s="44"/>
    </row>
    <row r="39" spans="1:7" ht="21" customHeight="1">
      <c r="A39" s="40">
        <f>+A32+0.1</f>
        <v>3.2</v>
      </c>
      <c r="B39" s="8" t="s">
        <v>82</v>
      </c>
      <c r="C39" s="25"/>
      <c r="D39" s="7"/>
      <c r="E39" s="31"/>
      <c r="F39" s="25">
        <f aca="true" t="shared" si="0" ref="F39:F47">+C39*E39</f>
        <v>0</v>
      </c>
      <c r="G39" s="27"/>
    </row>
    <row r="40" spans="1:7" ht="21" customHeight="1">
      <c r="A40" s="24" t="s">
        <v>137</v>
      </c>
      <c r="B40" s="6" t="s">
        <v>83</v>
      </c>
      <c r="C40" s="25">
        <v>1</v>
      </c>
      <c r="D40" s="7" t="s">
        <v>114</v>
      </c>
      <c r="E40" s="31"/>
      <c r="F40" s="25">
        <f t="shared" si="0"/>
        <v>0</v>
      </c>
      <c r="G40" s="27"/>
    </row>
    <row r="41" spans="1:7" ht="21" customHeight="1">
      <c r="A41" s="24" t="s">
        <v>21</v>
      </c>
      <c r="B41" s="6" t="s">
        <v>19</v>
      </c>
      <c r="C41" s="25">
        <v>1</v>
      </c>
      <c r="D41" s="7" t="s">
        <v>114</v>
      </c>
      <c r="E41" s="31"/>
      <c r="F41" s="25">
        <f t="shared" si="0"/>
        <v>0</v>
      </c>
      <c r="G41" s="27"/>
    </row>
    <row r="42" spans="1:7" ht="21" customHeight="1">
      <c r="A42" s="24" t="s">
        <v>37</v>
      </c>
      <c r="B42" s="6" t="s">
        <v>17</v>
      </c>
      <c r="C42" s="25">
        <v>2</v>
      </c>
      <c r="D42" s="7" t="s">
        <v>114</v>
      </c>
      <c r="E42" s="31"/>
      <c r="F42" s="25">
        <f t="shared" si="0"/>
        <v>0</v>
      </c>
      <c r="G42" s="27"/>
    </row>
    <row r="43" spans="1:7" ht="21" customHeight="1">
      <c r="A43" s="24" t="s">
        <v>38</v>
      </c>
      <c r="B43" s="6" t="s">
        <v>20</v>
      </c>
      <c r="C43" s="25">
        <v>2</v>
      </c>
      <c r="D43" s="7" t="s">
        <v>114</v>
      </c>
      <c r="E43" s="31"/>
      <c r="F43" s="25">
        <f t="shared" si="0"/>
        <v>0</v>
      </c>
      <c r="G43" s="27"/>
    </row>
    <row r="44" spans="1:7" ht="21" customHeight="1">
      <c r="A44" s="24" t="s">
        <v>39</v>
      </c>
      <c r="B44" s="6" t="s">
        <v>30</v>
      </c>
      <c r="C44" s="25">
        <v>1</v>
      </c>
      <c r="D44" s="7" t="s">
        <v>114</v>
      </c>
      <c r="E44" s="31"/>
      <c r="F44" s="25">
        <f t="shared" si="0"/>
        <v>0</v>
      </c>
      <c r="G44" s="27"/>
    </row>
    <row r="45" spans="1:7" ht="21" customHeight="1">
      <c r="A45" s="24" t="s">
        <v>40</v>
      </c>
      <c r="B45" s="6" t="s">
        <v>42</v>
      </c>
      <c r="C45" s="25">
        <v>1</v>
      </c>
      <c r="D45" s="7" t="s">
        <v>114</v>
      </c>
      <c r="E45" s="31"/>
      <c r="F45" s="25">
        <f t="shared" si="0"/>
        <v>0</v>
      </c>
      <c r="G45" s="27"/>
    </row>
    <row r="46" spans="1:7" ht="21" customHeight="1">
      <c r="A46" s="24" t="s">
        <v>41</v>
      </c>
      <c r="B46" s="6" t="s">
        <v>32</v>
      </c>
      <c r="C46" s="25">
        <v>5</v>
      </c>
      <c r="D46" s="7" t="s">
        <v>114</v>
      </c>
      <c r="E46" s="31"/>
      <c r="F46" s="25">
        <f t="shared" si="0"/>
        <v>0</v>
      </c>
      <c r="G46" s="27"/>
    </row>
    <row r="47" spans="1:7" ht="21" customHeight="1">
      <c r="A47" s="24" t="s">
        <v>43</v>
      </c>
      <c r="B47" s="6" t="s">
        <v>33</v>
      </c>
      <c r="C47" s="25">
        <v>3</v>
      </c>
      <c r="D47" s="7" t="s">
        <v>114</v>
      </c>
      <c r="E47" s="31"/>
      <c r="F47" s="25">
        <f t="shared" si="0"/>
        <v>0</v>
      </c>
      <c r="G47" s="27">
        <f>SUM(F33:F47)</f>
        <v>0</v>
      </c>
    </row>
    <row r="48" spans="1:7" ht="21" customHeight="1">
      <c r="A48" s="24"/>
      <c r="B48" s="6"/>
      <c r="C48" s="25"/>
      <c r="D48" s="7"/>
      <c r="E48" s="31"/>
      <c r="F48" s="25"/>
      <c r="G48" s="27"/>
    </row>
    <row r="49" spans="1:7" ht="21" customHeight="1">
      <c r="A49" s="23">
        <v>4</v>
      </c>
      <c r="B49" s="28" t="s">
        <v>5</v>
      </c>
      <c r="C49" s="25"/>
      <c r="D49" s="7"/>
      <c r="E49" s="26"/>
      <c r="F49" s="25"/>
      <c r="G49" s="30"/>
    </row>
    <row r="50" spans="1:7" ht="21" customHeight="1">
      <c r="A50" s="38">
        <f>A49+0.1</f>
        <v>4.1</v>
      </c>
      <c r="B50" s="15" t="s">
        <v>6</v>
      </c>
      <c r="C50" s="25"/>
      <c r="D50" s="7"/>
      <c r="E50" s="31"/>
      <c r="F50" s="25"/>
      <c r="G50" s="27"/>
    </row>
    <row r="51" spans="1:7" ht="21" customHeight="1">
      <c r="A51" s="24" t="s">
        <v>1</v>
      </c>
      <c r="B51" s="6" t="s">
        <v>18</v>
      </c>
      <c r="C51" s="25">
        <v>161.033296</v>
      </c>
      <c r="D51" s="7" t="s">
        <v>109</v>
      </c>
      <c r="E51" s="31"/>
      <c r="F51" s="25">
        <f>+C51*E51</f>
        <v>0</v>
      </c>
      <c r="G51" s="27"/>
    </row>
    <row r="52" spans="1:7" ht="21" customHeight="1">
      <c r="A52" s="24" t="s">
        <v>2</v>
      </c>
      <c r="B52" s="6" t="s">
        <v>77</v>
      </c>
      <c r="C52" s="25">
        <v>313.95</v>
      </c>
      <c r="D52" s="7" t="s">
        <v>109</v>
      </c>
      <c r="E52" s="31"/>
      <c r="F52" s="25">
        <f>+C52*E52</f>
        <v>0</v>
      </c>
      <c r="G52" s="27"/>
    </row>
    <row r="53" spans="1:7" ht="21" customHeight="1">
      <c r="A53" s="24" t="s">
        <v>23</v>
      </c>
      <c r="B53" s="6" t="s">
        <v>34</v>
      </c>
      <c r="C53" s="32">
        <v>128.575816</v>
      </c>
      <c r="D53" s="7" t="s">
        <v>109</v>
      </c>
      <c r="E53" s="31"/>
      <c r="F53" s="25">
        <f>+C53*E53</f>
        <v>0</v>
      </c>
      <c r="G53" s="27"/>
    </row>
    <row r="54" spans="1:7" ht="21" customHeight="1">
      <c r="A54" s="24" t="s">
        <v>24</v>
      </c>
      <c r="B54" s="6" t="s">
        <v>31</v>
      </c>
      <c r="C54" s="32">
        <v>251.08</v>
      </c>
      <c r="D54" s="7" t="s">
        <v>109</v>
      </c>
      <c r="E54" s="31"/>
      <c r="F54" s="25">
        <f>+C54*E54</f>
        <v>0</v>
      </c>
      <c r="G54" s="27">
        <f>SUM(F51:F54)</f>
        <v>0</v>
      </c>
    </row>
    <row r="55" spans="1:7" ht="21" customHeight="1">
      <c r="A55" s="24"/>
      <c r="B55" s="6"/>
      <c r="C55" s="25"/>
      <c r="D55" s="7"/>
      <c r="E55" s="31"/>
      <c r="F55" s="25"/>
      <c r="G55" s="27"/>
    </row>
    <row r="56" spans="1:7" ht="21" customHeight="1">
      <c r="A56" s="23">
        <v>5</v>
      </c>
      <c r="B56" s="28" t="s">
        <v>130</v>
      </c>
      <c r="C56" s="25">
        <v>525.339112</v>
      </c>
      <c r="D56" s="7" t="s">
        <v>109</v>
      </c>
      <c r="E56" s="26"/>
      <c r="F56" s="25">
        <f>+C56*E56</f>
        <v>0</v>
      </c>
      <c r="G56" s="27">
        <f>SUM(F56)</f>
        <v>0</v>
      </c>
    </row>
    <row r="57" spans="1:7" ht="21" customHeight="1">
      <c r="A57" s="23"/>
      <c r="B57" s="58"/>
      <c r="C57" s="41"/>
      <c r="D57" s="42"/>
      <c r="E57" s="54"/>
      <c r="F57" s="41"/>
      <c r="G57" s="44"/>
    </row>
    <row r="58" spans="1:7" ht="21" customHeight="1">
      <c r="A58" s="23">
        <v>6</v>
      </c>
      <c r="B58" s="13" t="s">
        <v>8</v>
      </c>
      <c r="C58" s="41"/>
      <c r="D58" s="42"/>
      <c r="E58" s="43"/>
      <c r="F58" s="41">
        <f aca="true" t="shared" si="1" ref="F58:F64">+C58*E58</f>
        <v>0</v>
      </c>
      <c r="G58" s="44"/>
    </row>
    <row r="59" spans="1:7" ht="21" customHeight="1">
      <c r="A59" s="24">
        <f aca="true" t="shared" si="2" ref="A59:A64">+A58+0.1</f>
        <v>6.1</v>
      </c>
      <c r="B59" s="6" t="s">
        <v>98</v>
      </c>
      <c r="C59" s="32">
        <v>49.502750000000006</v>
      </c>
      <c r="D59" s="29" t="s">
        <v>116</v>
      </c>
      <c r="E59" s="31"/>
      <c r="F59" s="26">
        <f t="shared" si="1"/>
        <v>0</v>
      </c>
      <c r="G59" s="44"/>
    </row>
    <row r="60" spans="1:7" ht="21" customHeight="1">
      <c r="A60" s="24">
        <f t="shared" si="2"/>
        <v>6.199999999999999</v>
      </c>
      <c r="B60" s="6" t="s">
        <v>104</v>
      </c>
      <c r="C60" s="32">
        <v>132.29871</v>
      </c>
      <c r="D60" s="29" t="s">
        <v>116</v>
      </c>
      <c r="E60" s="31"/>
      <c r="F60" s="26">
        <f t="shared" si="1"/>
        <v>0</v>
      </c>
      <c r="G60" s="27"/>
    </row>
    <row r="61" spans="1:7" ht="21" customHeight="1">
      <c r="A61" s="24">
        <f t="shared" si="2"/>
        <v>6.299999999999999</v>
      </c>
      <c r="B61" s="6" t="s">
        <v>105</v>
      </c>
      <c r="C61" s="32">
        <v>48.472500000000004</v>
      </c>
      <c r="D61" s="29" t="s">
        <v>116</v>
      </c>
      <c r="E61" s="31"/>
      <c r="F61" s="26">
        <f t="shared" si="1"/>
        <v>0</v>
      </c>
      <c r="G61" s="44"/>
    </row>
    <row r="62" spans="1:7" ht="21" customHeight="1">
      <c r="A62" s="24">
        <f t="shared" si="2"/>
        <v>6.399999999999999</v>
      </c>
      <c r="B62" s="6" t="s">
        <v>106</v>
      </c>
      <c r="C62" s="32">
        <v>33.7</v>
      </c>
      <c r="D62" s="29" t="s">
        <v>116</v>
      </c>
      <c r="E62" s="31"/>
      <c r="F62" s="26">
        <f t="shared" si="1"/>
        <v>0</v>
      </c>
      <c r="G62" s="44"/>
    </row>
    <row r="63" spans="1:7" ht="21" customHeight="1">
      <c r="A63" s="24">
        <f t="shared" si="2"/>
        <v>6.499999999999998</v>
      </c>
      <c r="B63" s="6" t="s">
        <v>107</v>
      </c>
      <c r="C63" s="32">
        <v>504.88</v>
      </c>
      <c r="D63" s="29" t="s">
        <v>116</v>
      </c>
      <c r="E63" s="31"/>
      <c r="F63" s="26">
        <f t="shared" si="1"/>
        <v>0</v>
      </c>
      <c r="G63" s="44"/>
    </row>
    <row r="64" spans="1:7" ht="24" customHeight="1">
      <c r="A64" s="24">
        <f t="shared" si="2"/>
        <v>6.599999999999998</v>
      </c>
      <c r="B64" s="6" t="s">
        <v>108</v>
      </c>
      <c r="C64" s="32">
        <v>33.625</v>
      </c>
      <c r="D64" s="29" t="s">
        <v>116</v>
      </c>
      <c r="E64" s="31"/>
      <c r="F64" s="26">
        <f t="shared" si="1"/>
        <v>0</v>
      </c>
      <c r="G64" s="44"/>
    </row>
    <row r="65" spans="1:7" ht="38.25" customHeight="1">
      <c r="A65" s="24">
        <f>+A64+0.1</f>
        <v>6.6999999999999975</v>
      </c>
      <c r="B65" s="6" t="s">
        <v>85</v>
      </c>
      <c r="C65" s="32">
        <v>439.8025000000001</v>
      </c>
      <c r="D65" s="29" t="s">
        <v>116</v>
      </c>
      <c r="E65" s="31"/>
      <c r="F65" s="26">
        <f>+C65*E65</f>
        <v>0</v>
      </c>
      <c r="G65" s="44"/>
    </row>
    <row r="66" spans="1:7" ht="21" customHeight="1">
      <c r="A66" s="24">
        <f>+A65+0.1</f>
        <v>6.799999999999997</v>
      </c>
      <c r="B66" s="6" t="s">
        <v>86</v>
      </c>
      <c r="C66" s="32">
        <v>1</v>
      </c>
      <c r="D66" s="29" t="s">
        <v>127</v>
      </c>
      <c r="E66" s="31"/>
      <c r="F66" s="26">
        <f>+C66*E66</f>
        <v>0</v>
      </c>
      <c r="G66" s="44">
        <f>SUM(F59:F66)</f>
        <v>0</v>
      </c>
    </row>
    <row r="67" spans="1:7" ht="21" customHeight="1">
      <c r="A67" s="39"/>
      <c r="B67" s="13"/>
      <c r="C67" s="41"/>
      <c r="D67" s="42"/>
      <c r="E67" s="43"/>
      <c r="F67" s="41"/>
      <c r="G67" s="44"/>
    </row>
    <row r="68" spans="1:7" ht="21" customHeight="1">
      <c r="A68" s="23">
        <v>7</v>
      </c>
      <c r="B68" s="28" t="s">
        <v>49</v>
      </c>
      <c r="C68" s="41"/>
      <c r="D68" s="42"/>
      <c r="E68" s="43"/>
      <c r="F68" s="41"/>
      <c r="G68" s="44"/>
    </row>
    <row r="69" spans="1:7" ht="21" customHeight="1">
      <c r="A69" s="40">
        <v>7.1</v>
      </c>
      <c r="B69" s="28" t="s">
        <v>145</v>
      </c>
      <c r="C69" s="32">
        <v>1</v>
      </c>
      <c r="D69" s="29" t="s">
        <v>101</v>
      </c>
      <c r="E69" s="31"/>
      <c r="F69" s="26">
        <f>+C69*E69</f>
        <v>0</v>
      </c>
      <c r="G69" s="27">
        <f>SUM(F69)</f>
        <v>0</v>
      </c>
    </row>
    <row r="70" spans="1:7" ht="21" customHeight="1">
      <c r="A70" s="49"/>
      <c r="B70" s="6"/>
      <c r="C70" s="25"/>
      <c r="D70" s="7"/>
      <c r="E70" s="50"/>
      <c r="F70" s="26"/>
      <c r="G70" s="27"/>
    </row>
    <row r="71" spans="1:7" ht="21" customHeight="1">
      <c r="A71" s="40">
        <v>7.2</v>
      </c>
      <c r="B71" s="28" t="s">
        <v>47</v>
      </c>
      <c r="C71" s="25"/>
      <c r="D71" s="7"/>
      <c r="E71" s="26"/>
      <c r="F71" s="25"/>
      <c r="G71" s="27"/>
    </row>
    <row r="72" spans="1:7" ht="21" customHeight="1">
      <c r="A72" s="48" t="s">
        <v>87</v>
      </c>
      <c r="B72" s="28" t="s">
        <v>131</v>
      </c>
      <c r="C72" s="25">
        <v>0</v>
      </c>
      <c r="D72" s="34"/>
      <c r="E72" s="26"/>
      <c r="F72" s="26">
        <v>0</v>
      </c>
      <c r="G72" s="30"/>
    </row>
    <row r="73" spans="1:7" ht="21" customHeight="1">
      <c r="A73" s="49" t="s">
        <v>52</v>
      </c>
      <c r="B73" s="14" t="s">
        <v>133</v>
      </c>
      <c r="C73" s="25">
        <v>1</v>
      </c>
      <c r="D73" s="7" t="s">
        <v>127</v>
      </c>
      <c r="E73" s="26"/>
      <c r="F73" s="26">
        <f>+C73*E73</f>
        <v>0</v>
      </c>
      <c r="G73" s="27"/>
    </row>
    <row r="74" spans="1:7" ht="21" customHeight="1">
      <c r="A74" s="48" t="s">
        <v>88</v>
      </c>
      <c r="B74" s="28" t="s">
        <v>103</v>
      </c>
      <c r="C74" s="25"/>
      <c r="D74" s="7"/>
      <c r="E74" s="26"/>
      <c r="F74" s="26"/>
      <c r="G74" s="27"/>
    </row>
    <row r="75" spans="1:7" ht="21" customHeight="1">
      <c r="A75" s="49" t="s">
        <v>53</v>
      </c>
      <c r="B75" s="14" t="s">
        <v>102</v>
      </c>
      <c r="C75" s="32">
        <v>37.99040000000001</v>
      </c>
      <c r="D75" s="29" t="s">
        <v>116</v>
      </c>
      <c r="E75" s="31"/>
      <c r="F75" s="26">
        <f aca="true" t="shared" si="3" ref="F75:F88">+C75*E75</f>
        <v>0</v>
      </c>
      <c r="G75" s="27"/>
    </row>
    <row r="76" spans="1:7" ht="21" customHeight="1">
      <c r="A76" s="49" t="s">
        <v>54</v>
      </c>
      <c r="B76" s="14" t="s">
        <v>4</v>
      </c>
      <c r="C76" s="32">
        <v>23.15040000000001</v>
      </c>
      <c r="D76" s="29" t="s">
        <v>116</v>
      </c>
      <c r="E76" s="31"/>
      <c r="F76" s="26">
        <f t="shared" si="3"/>
        <v>0</v>
      </c>
      <c r="G76" s="27"/>
    </row>
    <row r="77" spans="1:7" ht="21" customHeight="1">
      <c r="A77" s="49" t="s">
        <v>55</v>
      </c>
      <c r="B77" s="14" t="s">
        <v>99</v>
      </c>
      <c r="C77" s="32">
        <v>23.15040000000001</v>
      </c>
      <c r="D77" s="29" t="s">
        <v>116</v>
      </c>
      <c r="E77" s="31"/>
      <c r="F77" s="26">
        <f t="shared" si="3"/>
        <v>0</v>
      </c>
      <c r="G77" s="27"/>
    </row>
    <row r="78" spans="1:7" ht="21" customHeight="1" thickBot="1">
      <c r="A78" s="123" t="s">
        <v>56</v>
      </c>
      <c r="B78" s="124" t="s">
        <v>100</v>
      </c>
      <c r="C78" s="125">
        <v>30.09552000000001</v>
      </c>
      <c r="D78" s="126" t="s">
        <v>116</v>
      </c>
      <c r="E78" s="127"/>
      <c r="F78" s="128">
        <f t="shared" si="3"/>
        <v>0</v>
      </c>
      <c r="G78" s="129"/>
    </row>
    <row r="79" spans="1:7" ht="21" customHeight="1" thickTop="1">
      <c r="A79" s="51"/>
      <c r="B79" s="52"/>
      <c r="C79" s="130"/>
      <c r="D79" s="131"/>
      <c r="E79" s="132"/>
      <c r="F79" s="53"/>
      <c r="G79" s="133"/>
    </row>
    <row r="80" spans="1:7" ht="21" customHeight="1">
      <c r="A80" s="48" t="s">
        <v>89</v>
      </c>
      <c r="B80" s="28" t="s">
        <v>26</v>
      </c>
      <c r="C80" s="25"/>
      <c r="D80" s="34"/>
      <c r="E80" s="26"/>
      <c r="F80" s="26">
        <f t="shared" si="3"/>
        <v>0</v>
      </c>
      <c r="G80" s="27"/>
    </row>
    <row r="81" spans="1:7" ht="21" customHeight="1">
      <c r="A81" s="24" t="s">
        <v>57</v>
      </c>
      <c r="B81" s="6" t="s">
        <v>98</v>
      </c>
      <c r="C81" s="32">
        <v>0.5289999999999999</v>
      </c>
      <c r="D81" s="29" t="s">
        <v>116</v>
      </c>
      <c r="E81" s="31"/>
      <c r="F81" s="26">
        <f t="shared" si="3"/>
        <v>0</v>
      </c>
      <c r="G81" s="27"/>
    </row>
    <row r="82" spans="1:7" ht="21" customHeight="1">
      <c r="A82" s="24" t="s">
        <v>58</v>
      </c>
      <c r="B82" s="6" t="s">
        <v>45</v>
      </c>
      <c r="C82" s="32">
        <v>1</v>
      </c>
      <c r="D82" s="29" t="s">
        <v>116</v>
      </c>
      <c r="E82" s="31"/>
      <c r="F82" s="26">
        <f t="shared" si="3"/>
        <v>0</v>
      </c>
      <c r="G82" s="27"/>
    </row>
    <row r="83" spans="1:7" ht="21" customHeight="1">
      <c r="A83" s="24" t="s">
        <v>59</v>
      </c>
      <c r="B83" s="6" t="s">
        <v>46</v>
      </c>
      <c r="C83" s="32">
        <v>4.569999999999999</v>
      </c>
      <c r="D83" s="29" t="s">
        <v>116</v>
      </c>
      <c r="E83" s="31"/>
      <c r="F83" s="26">
        <f t="shared" si="3"/>
        <v>0</v>
      </c>
      <c r="G83" s="27"/>
    </row>
    <row r="84" spans="1:7" ht="21" customHeight="1">
      <c r="A84" s="24" t="s">
        <v>60</v>
      </c>
      <c r="B84" s="6" t="s">
        <v>51</v>
      </c>
      <c r="C84" s="32">
        <v>0.8</v>
      </c>
      <c r="D84" s="29" t="s">
        <v>116</v>
      </c>
      <c r="E84" s="31"/>
      <c r="F84" s="26">
        <f t="shared" si="3"/>
        <v>0</v>
      </c>
      <c r="G84" s="27"/>
    </row>
    <row r="85" spans="1:7" ht="21" customHeight="1">
      <c r="A85" s="48" t="s">
        <v>61</v>
      </c>
      <c r="B85" s="28" t="s">
        <v>27</v>
      </c>
      <c r="C85" s="25"/>
      <c r="D85" s="34"/>
      <c r="E85" s="26"/>
      <c r="F85" s="26">
        <f t="shared" si="3"/>
        <v>0</v>
      </c>
      <c r="G85" s="27"/>
    </row>
    <row r="86" spans="1:7" ht="21" customHeight="1">
      <c r="A86" s="49" t="s">
        <v>62</v>
      </c>
      <c r="B86" s="6" t="s">
        <v>28</v>
      </c>
      <c r="C86" s="25">
        <v>4</v>
      </c>
      <c r="D86" s="7" t="s">
        <v>128</v>
      </c>
      <c r="E86" s="50"/>
      <c r="F86" s="26">
        <f t="shared" si="3"/>
        <v>0</v>
      </c>
      <c r="G86" s="27"/>
    </row>
    <row r="87" spans="1:7" ht="21" customHeight="1">
      <c r="A87" s="49" t="s">
        <v>63</v>
      </c>
      <c r="B87" s="6" t="s">
        <v>29</v>
      </c>
      <c r="C87" s="25">
        <v>1</v>
      </c>
      <c r="D87" s="7" t="s">
        <v>114</v>
      </c>
      <c r="E87" s="50"/>
      <c r="F87" s="26">
        <f t="shared" si="3"/>
        <v>0</v>
      </c>
      <c r="G87" s="27"/>
    </row>
    <row r="88" spans="1:7" ht="21" customHeight="1">
      <c r="A88" s="49" t="s">
        <v>64</v>
      </c>
      <c r="B88" s="6" t="s">
        <v>7</v>
      </c>
      <c r="C88" s="25">
        <v>1</v>
      </c>
      <c r="D88" s="7" t="s">
        <v>127</v>
      </c>
      <c r="E88" s="50"/>
      <c r="F88" s="26">
        <f t="shared" si="3"/>
        <v>0</v>
      </c>
      <c r="G88" s="27">
        <f>SUM(F73:F88)</f>
        <v>0</v>
      </c>
    </row>
    <row r="89" spans="1:7" ht="21" customHeight="1">
      <c r="A89" s="49"/>
      <c r="B89" s="6"/>
      <c r="C89" s="25"/>
      <c r="D89" s="7"/>
      <c r="E89" s="50"/>
      <c r="F89" s="26"/>
      <c r="G89" s="27"/>
    </row>
    <row r="90" spans="1:7" ht="21" customHeight="1">
      <c r="A90" s="40">
        <v>7.3</v>
      </c>
      <c r="B90" s="28" t="s">
        <v>48</v>
      </c>
      <c r="C90" s="25"/>
      <c r="D90" s="7"/>
      <c r="E90" s="26"/>
      <c r="F90" s="25"/>
      <c r="G90" s="27"/>
    </row>
    <row r="91" spans="1:7" ht="21" customHeight="1">
      <c r="A91" s="48" t="s">
        <v>90</v>
      </c>
      <c r="B91" s="28" t="s">
        <v>131</v>
      </c>
      <c r="C91" s="25">
        <v>0</v>
      </c>
      <c r="D91" s="34"/>
      <c r="E91" s="26"/>
      <c r="F91" s="26">
        <v>0</v>
      </c>
      <c r="G91" s="30"/>
    </row>
    <row r="92" spans="1:7" ht="21" customHeight="1">
      <c r="A92" s="49" t="s">
        <v>65</v>
      </c>
      <c r="B92" s="14" t="s">
        <v>133</v>
      </c>
      <c r="C92" s="25">
        <v>1</v>
      </c>
      <c r="D92" s="7" t="s">
        <v>127</v>
      </c>
      <c r="E92" s="26"/>
      <c r="F92" s="26">
        <f>+C92*E92</f>
        <v>0</v>
      </c>
      <c r="G92" s="27"/>
    </row>
    <row r="93" spans="1:7" ht="21" customHeight="1">
      <c r="A93" s="48" t="s">
        <v>91</v>
      </c>
      <c r="B93" s="28" t="s">
        <v>103</v>
      </c>
      <c r="C93" s="25"/>
      <c r="D93" s="7"/>
      <c r="E93" s="26"/>
      <c r="F93" s="26"/>
      <c r="G93" s="27"/>
    </row>
    <row r="94" spans="1:7" ht="21" customHeight="1">
      <c r="A94" s="49" t="s">
        <v>66</v>
      </c>
      <c r="B94" s="14" t="s">
        <v>102</v>
      </c>
      <c r="C94" s="32">
        <v>37.99040000000001</v>
      </c>
      <c r="D94" s="29" t="s">
        <v>116</v>
      </c>
      <c r="E94" s="31"/>
      <c r="F94" s="26">
        <f aca="true" t="shared" si="4" ref="F94:F106">+C94*E94</f>
        <v>0</v>
      </c>
      <c r="G94" s="27"/>
    </row>
    <row r="95" spans="1:7" ht="21" customHeight="1">
      <c r="A95" s="49" t="s">
        <v>67</v>
      </c>
      <c r="B95" s="14" t="s">
        <v>4</v>
      </c>
      <c r="C95" s="32">
        <v>23.15040000000001</v>
      </c>
      <c r="D95" s="29" t="s">
        <v>116</v>
      </c>
      <c r="E95" s="31"/>
      <c r="F95" s="26">
        <f t="shared" si="4"/>
        <v>0</v>
      </c>
      <c r="G95" s="27"/>
    </row>
    <row r="96" spans="1:7" ht="21" customHeight="1">
      <c r="A96" s="49" t="s">
        <v>68</v>
      </c>
      <c r="B96" s="14" t="s">
        <v>99</v>
      </c>
      <c r="C96" s="32">
        <v>23.15040000000001</v>
      </c>
      <c r="D96" s="29" t="s">
        <v>116</v>
      </c>
      <c r="E96" s="31"/>
      <c r="F96" s="26">
        <f t="shared" si="4"/>
        <v>0</v>
      </c>
      <c r="G96" s="27"/>
    </row>
    <row r="97" spans="1:7" ht="21" customHeight="1">
      <c r="A97" s="49" t="s">
        <v>69</v>
      </c>
      <c r="B97" s="14" t="s">
        <v>100</v>
      </c>
      <c r="C97" s="32">
        <v>30.09552000000001</v>
      </c>
      <c r="D97" s="29" t="s">
        <v>116</v>
      </c>
      <c r="E97" s="31"/>
      <c r="F97" s="26">
        <f t="shared" si="4"/>
        <v>0</v>
      </c>
      <c r="G97" s="27"/>
    </row>
    <row r="98" spans="1:7" ht="21" customHeight="1">
      <c r="A98" s="48" t="s">
        <v>92</v>
      </c>
      <c r="B98" s="28" t="s">
        <v>26</v>
      </c>
      <c r="C98" s="25"/>
      <c r="D98" s="34"/>
      <c r="E98" s="26"/>
      <c r="F98" s="26">
        <f t="shared" si="4"/>
        <v>0</v>
      </c>
      <c r="G98" s="27"/>
    </row>
    <row r="99" spans="1:7" ht="21" customHeight="1">
      <c r="A99" s="24" t="s">
        <v>70</v>
      </c>
      <c r="B99" s="6" t="s">
        <v>84</v>
      </c>
      <c r="C99" s="32">
        <v>0.5289999999999999</v>
      </c>
      <c r="D99" s="29" t="s">
        <v>116</v>
      </c>
      <c r="E99" s="31"/>
      <c r="F99" s="26">
        <f t="shared" si="4"/>
        <v>0</v>
      </c>
      <c r="G99" s="27"/>
    </row>
    <row r="100" spans="1:7" ht="21" customHeight="1">
      <c r="A100" s="24" t="s">
        <v>71</v>
      </c>
      <c r="B100" s="6" t="s">
        <v>45</v>
      </c>
      <c r="C100" s="32">
        <v>1</v>
      </c>
      <c r="D100" s="29" t="s">
        <v>116</v>
      </c>
      <c r="E100" s="31"/>
      <c r="F100" s="26">
        <f t="shared" si="4"/>
        <v>0</v>
      </c>
      <c r="G100" s="27"/>
    </row>
    <row r="101" spans="1:7" ht="21" customHeight="1">
      <c r="A101" s="24" t="s">
        <v>72</v>
      </c>
      <c r="B101" s="6" t="s">
        <v>46</v>
      </c>
      <c r="C101" s="32">
        <v>4.6525</v>
      </c>
      <c r="D101" s="29" t="s">
        <v>116</v>
      </c>
      <c r="E101" s="31"/>
      <c r="F101" s="26">
        <f t="shared" si="4"/>
        <v>0</v>
      </c>
      <c r="G101" s="27"/>
    </row>
    <row r="102" spans="1:7" ht="21" customHeight="1">
      <c r="A102" s="24" t="s">
        <v>73</v>
      </c>
      <c r="B102" s="6" t="s">
        <v>51</v>
      </c>
      <c r="C102" s="32">
        <v>0.8</v>
      </c>
      <c r="D102" s="29" t="s">
        <v>116</v>
      </c>
      <c r="E102" s="31"/>
      <c r="F102" s="26">
        <f t="shared" si="4"/>
        <v>0</v>
      </c>
      <c r="G102" s="27"/>
    </row>
    <row r="103" spans="1:7" ht="21" customHeight="1">
      <c r="A103" s="48" t="s">
        <v>93</v>
      </c>
      <c r="B103" s="28" t="s">
        <v>27</v>
      </c>
      <c r="C103" s="25"/>
      <c r="D103" s="34"/>
      <c r="E103" s="26"/>
      <c r="F103" s="26">
        <f t="shared" si="4"/>
        <v>0</v>
      </c>
      <c r="G103" s="27"/>
    </row>
    <row r="104" spans="1:7" ht="21" customHeight="1">
      <c r="A104" s="49" t="s">
        <v>74</v>
      </c>
      <c r="B104" s="6" t="s">
        <v>28</v>
      </c>
      <c r="C104" s="25">
        <v>4</v>
      </c>
      <c r="D104" s="7" t="s">
        <v>128</v>
      </c>
      <c r="E104" s="50"/>
      <c r="F104" s="26">
        <f t="shared" si="4"/>
        <v>0</v>
      </c>
      <c r="G104" s="27"/>
    </row>
    <row r="105" spans="1:7" ht="21" customHeight="1">
      <c r="A105" s="49" t="s">
        <v>75</v>
      </c>
      <c r="B105" s="6" t="s">
        <v>29</v>
      </c>
      <c r="C105" s="25">
        <v>1</v>
      </c>
      <c r="D105" s="7" t="s">
        <v>114</v>
      </c>
      <c r="E105" s="50"/>
      <c r="F105" s="26">
        <f t="shared" si="4"/>
        <v>0</v>
      </c>
      <c r="G105" s="27"/>
    </row>
    <row r="106" spans="1:7" ht="21" customHeight="1">
      <c r="A106" s="49" t="s">
        <v>76</v>
      </c>
      <c r="B106" s="6" t="s">
        <v>7</v>
      </c>
      <c r="C106" s="25">
        <v>1</v>
      </c>
      <c r="D106" s="7" t="s">
        <v>127</v>
      </c>
      <c r="E106" s="50"/>
      <c r="F106" s="26">
        <f t="shared" si="4"/>
        <v>0</v>
      </c>
      <c r="G106" s="27">
        <f>SUM(F92:F106)</f>
        <v>0</v>
      </c>
    </row>
    <row r="107" spans="1:7" ht="21" customHeight="1">
      <c r="A107" s="49"/>
      <c r="B107" s="6"/>
      <c r="C107" s="25"/>
      <c r="D107" s="7"/>
      <c r="E107" s="50"/>
      <c r="F107" s="26"/>
      <c r="G107" s="27"/>
    </row>
    <row r="108" spans="1:7" ht="21" customHeight="1">
      <c r="A108" s="40">
        <v>7.4</v>
      </c>
      <c r="B108" s="28" t="s">
        <v>50</v>
      </c>
      <c r="C108" s="25">
        <v>6</v>
      </c>
      <c r="D108" s="7" t="s">
        <v>114</v>
      </c>
      <c r="E108" s="50"/>
      <c r="F108" s="26">
        <f>+C108*E108</f>
        <v>0</v>
      </c>
      <c r="G108" s="27">
        <f>SUM(F108)</f>
        <v>0</v>
      </c>
    </row>
    <row r="109" spans="1:7" ht="21" customHeight="1" thickBot="1">
      <c r="A109" s="23"/>
      <c r="B109" s="28"/>
      <c r="C109" s="25"/>
      <c r="D109" s="7"/>
      <c r="E109" s="26"/>
      <c r="F109" s="25"/>
      <c r="G109" s="27"/>
    </row>
    <row r="110" spans="1:7" ht="21.75" customHeight="1" thickBot="1" thickTop="1">
      <c r="A110" s="45"/>
      <c r="B110" s="46" t="s">
        <v>25</v>
      </c>
      <c r="C110" s="46"/>
      <c r="D110" s="46"/>
      <c r="E110" s="46"/>
      <c r="F110" s="46"/>
      <c r="G110" s="47">
        <f>SUM(G21:G108)</f>
        <v>0</v>
      </c>
    </row>
    <row r="111" spans="1:7" s="1" customFormat="1" ht="21" customHeight="1" thickBot="1" thickTop="1">
      <c r="A111" s="45"/>
      <c r="B111" s="46" t="s">
        <v>151</v>
      </c>
      <c r="C111" s="46"/>
      <c r="D111" s="46"/>
      <c r="E111" s="46"/>
      <c r="F111" s="46"/>
      <c r="G111" s="47">
        <f>G110+G15</f>
        <v>0</v>
      </c>
    </row>
    <row r="112" spans="1:7" s="1" customFormat="1" ht="21" customHeight="1" thickBot="1" thickTop="1">
      <c r="A112" s="45"/>
      <c r="B112" s="46" t="s">
        <v>132</v>
      </c>
      <c r="C112" s="46"/>
      <c r="D112" s="46"/>
      <c r="E112" s="46"/>
      <c r="F112" s="46"/>
      <c r="G112" s="47">
        <f>G110+G15</f>
        <v>0</v>
      </c>
    </row>
    <row r="113" spans="1:7" s="1" customFormat="1" ht="21" customHeight="1" thickTop="1">
      <c r="A113" s="70"/>
      <c r="B113" s="71"/>
      <c r="C113" s="72"/>
      <c r="D113" s="73"/>
      <c r="E113" s="72"/>
      <c r="F113" s="72"/>
      <c r="G113" s="74"/>
    </row>
    <row r="114" spans="1:7" s="1" customFormat="1" ht="21" customHeight="1">
      <c r="A114" s="75"/>
      <c r="B114" s="76" t="s">
        <v>117</v>
      </c>
      <c r="C114" s="77"/>
      <c r="D114" s="78">
        <v>0.1</v>
      </c>
      <c r="E114" s="79"/>
      <c r="F114" s="79">
        <f>D114*G111</f>
        <v>0</v>
      </c>
      <c r="G114" s="80"/>
    </row>
    <row r="115" spans="1:7" s="1" customFormat="1" ht="21" customHeight="1">
      <c r="A115" s="75"/>
      <c r="B115" s="76" t="s">
        <v>118</v>
      </c>
      <c r="C115" s="77"/>
      <c r="D115" s="78">
        <v>0.025</v>
      </c>
      <c r="E115" s="79"/>
      <c r="F115" s="79">
        <f>D115*G111</f>
        <v>0</v>
      </c>
      <c r="G115" s="80"/>
    </row>
    <row r="116" spans="1:7" s="1" customFormat="1" ht="21" customHeight="1">
      <c r="A116" s="75"/>
      <c r="B116" s="76" t="s">
        <v>119</v>
      </c>
      <c r="C116" s="77"/>
      <c r="D116" s="78">
        <v>0.0535</v>
      </c>
      <c r="E116" s="79"/>
      <c r="F116" s="79">
        <f>D116*G111</f>
        <v>0</v>
      </c>
      <c r="G116" s="80"/>
    </row>
    <row r="117" spans="1:7" s="1" customFormat="1" ht="21" customHeight="1">
      <c r="A117" s="75"/>
      <c r="B117" s="76" t="s">
        <v>120</v>
      </c>
      <c r="C117" s="77"/>
      <c r="D117" s="81">
        <v>0.035</v>
      </c>
      <c r="E117" s="79"/>
      <c r="F117" s="79">
        <f>D117*G111</f>
        <v>0</v>
      </c>
      <c r="G117" s="80"/>
    </row>
    <row r="118" spans="1:7" s="1" customFormat="1" ht="21" customHeight="1">
      <c r="A118" s="75"/>
      <c r="B118" s="76" t="s">
        <v>121</v>
      </c>
      <c r="C118" s="77"/>
      <c r="D118" s="78">
        <v>0.01</v>
      </c>
      <c r="E118" s="79"/>
      <c r="F118" s="79">
        <f>D118*G111</f>
        <v>0</v>
      </c>
      <c r="G118" s="80"/>
    </row>
    <row r="119" spans="1:7" s="1" customFormat="1" ht="21" customHeight="1">
      <c r="A119" s="75"/>
      <c r="B119" s="76" t="s">
        <v>122</v>
      </c>
      <c r="C119" s="77"/>
      <c r="D119" s="78">
        <v>0.05</v>
      </c>
      <c r="E119" s="79"/>
      <c r="F119" s="79">
        <f>D119*G111</f>
        <v>0</v>
      </c>
      <c r="G119" s="80"/>
    </row>
    <row r="120" spans="1:7" s="1" customFormat="1" ht="21" customHeight="1" thickBot="1">
      <c r="A120" s="75"/>
      <c r="B120" s="76"/>
      <c r="C120" s="77"/>
      <c r="D120" s="82"/>
      <c r="E120" s="79"/>
      <c r="F120" s="79"/>
      <c r="G120" s="83"/>
    </row>
    <row r="121" spans="1:7" s="1" customFormat="1" ht="21" customHeight="1" thickBot="1" thickTop="1">
      <c r="A121" s="84"/>
      <c r="B121" s="85" t="s">
        <v>138</v>
      </c>
      <c r="C121" s="86"/>
      <c r="D121" s="87"/>
      <c r="E121" s="88"/>
      <c r="F121" s="88"/>
      <c r="G121" s="89">
        <f>SUM(F114:F119)</f>
        <v>0</v>
      </c>
    </row>
    <row r="122" spans="1:7" s="1" customFormat="1" ht="21" customHeight="1" thickBot="1" thickTop="1">
      <c r="A122" s="90"/>
      <c r="B122" s="91"/>
      <c r="C122" s="92"/>
      <c r="D122" s="93"/>
      <c r="E122" s="94"/>
      <c r="F122" s="94"/>
      <c r="G122" s="95"/>
    </row>
    <row r="123" spans="1:7" s="1" customFormat="1" ht="21" customHeight="1" thickBot="1" thickTop="1">
      <c r="A123" s="84"/>
      <c r="B123" s="85" t="s">
        <v>139</v>
      </c>
      <c r="C123" s="86"/>
      <c r="D123" s="87"/>
      <c r="E123" s="88"/>
      <c r="F123" s="88"/>
      <c r="G123" s="89">
        <f>+G121+G111</f>
        <v>0</v>
      </c>
    </row>
    <row r="124" spans="1:7" s="1" customFormat="1" ht="21" customHeight="1" thickBot="1" thickTop="1">
      <c r="A124" s="90"/>
      <c r="B124" s="91"/>
      <c r="C124" s="92"/>
      <c r="D124" s="93"/>
      <c r="E124" s="94"/>
      <c r="F124" s="94"/>
      <c r="G124" s="95"/>
    </row>
    <row r="125" spans="1:7" s="1" customFormat="1" ht="21" customHeight="1" thickBot="1" thickTop="1">
      <c r="A125" s="84"/>
      <c r="B125" s="85" t="s">
        <v>140</v>
      </c>
      <c r="C125" s="86"/>
      <c r="D125" s="96">
        <v>0.03</v>
      </c>
      <c r="E125" s="88"/>
      <c r="F125" s="88"/>
      <c r="G125" s="89">
        <f>+G121*D125</f>
        <v>0</v>
      </c>
    </row>
    <row r="126" spans="1:7" s="1" customFormat="1" ht="21" customHeight="1" thickBot="1" thickTop="1">
      <c r="A126" s="90"/>
      <c r="B126" s="91"/>
      <c r="C126" s="92"/>
      <c r="D126" s="97"/>
      <c r="E126" s="94"/>
      <c r="F126" s="94"/>
      <c r="G126" s="95"/>
    </row>
    <row r="127" spans="1:7" s="1" customFormat="1" ht="21" customHeight="1" thickBot="1" thickTop="1">
      <c r="A127" s="84"/>
      <c r="B127" s="85" t="s">
        <v>141</v>
      </c>
      <c r="C127" s="86"/>
      <c r="D127" s="96">
        <v>0.06</v>
      </c>
      <c r="E127" s="88"/>
      <c r="F127" s="88"/>
      <c r="G127" s="89">
        <f>D127*G111</f>
        <v>0</v>
      </c>
    </row>
    <row r="128" spans="1:7" s="1" customFormat="1" ht="21" customHeight="1" thickBot="1" thickTop="1">
      <c r="A128" s="90"/>
      <c r="B128" s="91"/>
      <c r="C128" s="92"/>
      <c r="D128" s="97"/>
      <c r="E128" s="94"/>
      <c r="F128" s="94"/>
      <c r="G128" s="95"/>
    </row>
    <row r="129" spans="1:7" s="1" customFormat="1" ht="21" customHeight="1" thickBot="1" thickTop="1">
      <c r="A129" s="84"/>
      <c r="B129" s="85" t="s">
        <v>124</v>
      </c>
      <c r="C129" s="86"/>
      <c r="D129" s="96">
        <v>0.05</v>
      </c>
      <c r="E129" s="88"/>
      <c r="F129" s="88"/>
      <c r="G129" s="89">
        <f>+G123*D129</f>
        <v>0</v>
      </c>
    </row>
    <row r="130" spans="1:7" s="1" customFormat="1" ht="21" customHeight="1" thickBot="1" thickTop="1">
      <c r="A130" s="90"/>
      <c r="B130" s="91"/>
      <c r="C130" s="92"/>
      <c r="D130" s="93"/>
      <c r="E130" s="94"/>
      <c r="F130" s="94"/>
      <c r="G130" s="95"/>
    </row>
    <row r="131" spans="1:7" s="1" customFormat="1" ht="21" customHeight="1" thickBot="1" thickTop="1">
      <c r="A131" s="84"/>
      <c r="B131" s="85" t="s">
        <v>142</v>
      </c>
      <c r="C131" s="86"/>
      <c r="D131" s="87"/>
      <c r="E131" s="88"/>
      <c r="F131" s="88"/>
      <c r="G131" s="89">
        <f>+G129+G127+G123+G125</f>
        <v>0</v>
      </c>
    </row>
    <row r="132" spans="1:7" s="1" customFormat="1" ht="15" customHeight="1" thickTop="1">
      <c r="A132" s="98"/>
      <c r="B132" s="99"/>
      <c r="C132" s="100"/>
      <c r="D132" s="99"/>
      <c r="E132" s="100"/>
      <c r="F132" s="100"/>
      <c r="G132" s="100"/>
    </row>
    <row r="133" spans="1:7" s="1" customFormat="1" ht="15" customHeight="1">
      <c r="A133" s="101"/>
      <c r="B133" s="102"/>
      <c r="C133" s="103"/>
      <c r="D133" s="102"/>
      <c r="E133" s="103"/>
      <c r="G133" s="103"/>
    </row>
    <row r="134" spans="1:7" s="1" customFormat="1" ht="15" customHeight="1">
      <c r="A134" s="104"/>
      <c r="B134" s="105" t="s">
        <v>9</v>
      </c>
      <c r="C134" s="106"/>
      <c r="D134" s="107"/>
      <c r="E134" s="106" t="s">
        <v>143</v>
      </c>
      <c r="F134" s="108"/>
      <c r="G134" s="109"/>
    </row>
    <row r="135" spans="1:7" s="1" customFormat="1" ht="15" customHeight="1">
      <c r="A135" s="104"/>
      <c r="B135" s="105"/>
      <c r="C135" s="106"/>
      <c r="D135" s="107"/>
      <c r="E135" s="106"/>
      <c r="F135" s="108"/>
      <c r="G135" s="109"/>
    </row>
    <row r="136" spans="1:7" s="1" customFormat="1" ht="15.75" customHeight="1">
      <c r="A136" s="101"/>
      <c r="B136" s="102"/>
      <c r="C136" s="103"/>
      <c r="D136" s="102"/>
      <c r="E136" s="103"/>
      <c r="G136" s="103"/>
    </row>
    <row r="137" spans="1:7" s="1" customFormat="1" ht="15" customHeight="1">
      <c r="A137" s="101"/>
      <c r="B137" s="102" t="s">
        <v>125</v>
      </c>
      <c r="C137" s="103"/>
      <c r="D137" s="102"/>
      <c r="E137" s="103" t="s">
        <v>125</v>
      </c>
      <c r="G137" s="103"/>
    </row>
    <row r="138" s="1" customFormat="1" ht="18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21" customHeight="1"/>
    <row r="146" s="1" customFormat="1" ht="15" customHeight="1"/>
    <row r="147" s="1" customFormat="1" ht="18"/>
    <row r="148" s="1" customFormat="1" ht="15" customHeight="1"/>
    <row r="149" s="1" customFormat="1" ht="15" customHeight="1"/>
    <row r="150" spans="1:7" s="1" customFormat="1" ht="15" customHeight="1">
      <c r="A150" s="119"/>
      <c r="B150" s="119"/>
      <c r="C150" s="119"/>
      <c r="D150" s="119"/>
      <c r="E150" s="120"/>
      <c r="F150" s="120"/>
      <c r="G150" s="120"/>
    </row>
    <row r="151" spans="1:7" s="1" customFormat="1" ht="15" customHeight="1">
      <c r="A151" s="119"/>
      <c r="B151" s="121"/>
      <c r="C151" s="119"/>
      <c r="D151" s="119"/>
      <c r="E151" s="120"/>
      <c r="F151" s="120"/>
      <c r="G151" s="120"/>
    </row>
  </sheetData>
  <sheetProtection/>
  <mergeCells count="4">
    <mergeCell ref="A1:G1"/>
    <mergeCell ref="A2:G2"/>
    <mergeCell ref="A3:G3"/>
    <mergeCell ref="A5:G5"/>
  </mergeCells>
  <printOptions horizontalCentered="1"/>
  <pageMargins left="0.5905511811023623" right="0.5905511811023623" top="0.5118110236220472" bottom="0.8661417322834646" header="0.15748031496062992" footer="1.062992125984252"/>
  <pageSetup horizontalDpi="600" verticalDpi="600" orientation="portrait" scale="64" r:id="rId1"/>
  <headerFooter alignWithMargins="0">
    <oddFooter>&amp;L&amp;9&amp;F&amp;Z&amp;R&amp;Pde&amp;N</oddFooter>
  </headerFooter>
  <rowBreaks count="3" manualBreakCount="3">
    <brk id="37" max="6" man="1"/>
    <brk id="78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UES_CAASD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Carlos</dc:creator>
  <cp:keywords/>
  <dc:description/>
  <cp:lastModifiedBy>Abelardo Reyes de la Cruz</cp:lastModifiedBy>
  <cp:lastPrinted>2014-10-20T13:51:40Z</cp:lastPrinted>
  <dcterms:created xsi:type="dcterms:W3CDTF">2004-09-23T12:21:02Z</dcterms:created>
  <dcterms:modified xsi:type="dcterms:W3CDTF">2014-12-03T14:55:29Z</dcterms:modified>
  <cp:category/>
  <cp:version/>
  <cp:contentType/>
  <cp:contentStatus/>
</cp:coreProperties>
</file>