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11"/>
  </bookViews>
  <sheets>
    <sheet name="Resumen Lote 14" sheetId="1" r:id="rId1"/>
    <sheet name="A" sheetId="2" r:id="rId2"/>
    <sheet name="B" sheetId="3" r:id="rId3"/>
    <sheet name="C" sheetId="4" r:id="rId4"/>
    <sheet name="D" sheetId="5" r:id="rId5"/>
    <sheet name="E" sheetId="6" r:id="rId6"/>
    <sheet name="F" sheetId="7" r:id="rId7"/>
    <sheet name="G" sheetId="8" r:id="rId8"/>
    <sheet name="H" sheetId="9" r:id="rId9"/>
    <sheet name="I" sheetId="10" r:id="rId10"/>
    <sheet name="J" sheetId="11" r:id="rId11"/>
    <sheet name="K" sheetId="12" r:id="rId12"/>
  </sheets>
  <calcPr calcId="144525"/>
  <fileRecoveryPr repairLoad="1"/>
</workbook>
</file>

<file path=xl/calcChain.xml><?xml version="1.0" encoding="utf-8"?>
<calcChain xmlns="http://schemas.openxmlformats.org/spreadsheetml/2006/main">
  <c r="F54" i="11" l="1"/>
  <c r="G54" i="11" s="1"/>
  <c r="F52" i="11"/>
  <c r="G52" i="11" s="1"/>
  <c r="F49" i="11"/>
  <c r="G49" i="11" s="1"/>
  <c r="F47" i="11"/>
  <c r="G47" i="11" s="1"/>
  <c r="F44" i="11"/>
  <c r="F43" i="11"/>
  <c r="G44" i="11" s="1"/>
  <c r="F40" i="11"/>
  <c r="F39" i="11"/>
  <c r="F38" i="11"/>
  <c r="G40" i="11" s="1"/>
  <c r="G35" i="11"/>
  <c r="F35" i="11"/>
  <c r="F34" i="11"/>
  <c r="F31" i="11"/>
  <c r="G31" i="11" s="1"/>
  <c r="F28" i="11"/>
  <c r="F27" i="11"/>
  <c r="G28" i="11" s="1"/>
  <c r="G24" i="11"/>
  <c r="F24" i="11"/>
  <c r="F21" i="11"/>
  <c r="F20" i="11"/>
  <c r="G21" i="11" s="1"/>
  <c r="F15" i="11"/>
  <c r="F14" i="11"/>
  <c r="F13" i="11"/>
  <c r="F12" i="11"/>
  <c r="F11" i="11"/>
  <c r="G15" i="11" s="1"/>
  <c r="F8" i="11"/>
  <c r="G8" i="11" s="1"/>
  <c r="F158" i="10"/>
  <c r="F157" i="10"/>
  <c r="F156" i="10"/>
  <c r="F155" i="10"/>
  <c r="F154" i="10"/>
  <c r="G161" i="10" s="1"/>
  <c r="G163" i="10" s="1"/>
  <c r="F153" i="10"/>
  <c r="F147" i="10"/>
  <c r="F145" i="10"/>
  <c r="F144" i="10"/>
  <c r="F143" i="10"/>
  <c r="F142" i="10"/>
  <c r="F141" i="10"/>
  <c r="F140" i="10"/>
  <c r="G145" i="10" s="1"/>
  <c r="G149" i="10" s="1"/>
  <c r="F132" i="10"/>
  <c r="F130" i="10"/>
  <c r="F129" i="10"/>
  <c r="F128" i="10"/>
  <c r="F127" i="10"/>
  <c r="F126" i="10"/>
  <c r="F125" i="10"/>
  <c r="F124" i="10"/>
  <c r="F123" i="10"/>
  <c r="F122" i="10"/>
  <c r="F121" i="10"/>
  <c r="F120" i="10"/>
  <c r="F119" i="10"/>
  <c r="F118" i="10"/>
  <c r="G132" i="10" s="1"/>
  <c r="G134" i="10" s="1"/>
  <c r="F110" i="10"/>
  <c r="F108" i="10"/>
  <c r="F107" i="10"/>
  <c r="F106" i="10"/>
  <c r="F105" i="10"/>
  <c r="F104" i="10"/>
  <c r="F103" i="10"/>
  <c r="F102" i="10"/>
  <c r="F101" i="10"/>
  <c r="F100" i="10"/>
  <c r="F99" i="10"/>
  <c r="F98" i="10"/>
  <c r="F97" i="10"/>
  <c r="F95" i="10"/>
  <c r="F94" i="10"/>
  <c r="F91" i="10"/>
  <c r="F90" i="10"/>
  <c r="F89" i="10"/>
  <c r="F88" i="10"/>
  <c r="F87" i="10"/>
  <c r="G110" i="10" s="1"/>
  <c r="G112" i="10" s="1"/>
  <c r="F81" i="10"/>
  <c r="F79" i="10"/>
  <c r="F78" i="10"/>
  <c r="F77" i="10"/>
  <c r="F76" i="10"/>
  <c r="F75" i="10"/>
  <c r="F74" i="10"/>
  <c r="F73" i="10"/>
  <c r="F72" i="10"/>
  <c r="F71" i="10"/>
  <c r="F70" i="10"/>
  <c r="F68" i="10"/>
  <c r="F67" i="10"/>
  <c r="F66" i="10"/>
  <c r="F65" i="10"/>
  <c r="F64" i="10"/>
  <c r="G81" i="10" s="1"/>
  <c r="G83" i="10" s="1"/>
  <c r="G150" i="10" s="1"/>
  <c r="G151" i="10" s="1"/>
  <c r="F63" i="10"/>
  <c r="G56" i="11" l="1"/>
  <c r="G162" i="10"/>
  <c r="G164" i="10"/>
  <c r="F63" i="11" l="1"/>
  <c r="F59" i="11"/>
  <c r="G66" i="11" s="1"/>
  <c r="G68" i="11" s="1"/>
  <c r="F62" i="11"/>
  <c r="G57" i="11"/>
  <c r="F61" i="11"/>
  <c r="G69" i="11"/>
  <c r="F64" i="11"/>
  <c r="F60" i="11"/>
  <c r="G165" i="10"/>
  <c r="G166" i="10" s="1"/>
  <c r="G67" i="11" l="1"/>
  <c r="G24" i="10"/>
  <c r="F24" i="10"/>
  <c r="F22" i="10"/>
  <c r="G22" i="10" s="1"/>
  <c r="G20" i="10"/>
  <c r="F20" i="10"/>
  <c r="F18" i="10"/>
  <c r="G18" i="10" s="1"/>
  <c r="C16" i="10"/>
  <c r="F16" i="10" s="1"/>
  <c r="G16" i="10" s="1"/>
  <c r="F14" i="10"/>
  <c r="G14" i="10" s="1"/>
  <c r="F12" i="10"/>
  <c r="G12" i="10" s="1"/>
  <c r="F63" i="8"/>
  <c r="F62" i="8"/>
  <c r="F61" i="8"/>
  <c r="F60" i="8"/>
  <c r="G63" i="8" s="1"/>
  <c r="F59" i="8"/>
  <c r="F56" i="8"/>
  <c r="G56" i="8" s="1"/>
  <c r="G53" i="8"/>
  <c r="F53" i="8"/>
  <c r="F50" i="8"/>
  <c r="G50" i="8" s="1"/>
  <c r="G48" i="8"/>
  <c r="F48" i="8"/>
  <c r="F46" i="8"/>
  <c r="F43" i="8"/>
  <c r="F42" i="8"/>
  <c r="F39" i="8"/>
  <c r="F35" i="8"/>
  <c r="F34" i="8"/>
  <c r="G30" i="8"/>
  <c r="F30" i="8"/>
  <c r="F28" i="8"/>
  <c r="F27" i="8"/>
  <c r="G28" i="8" s="1"/>
  <c r="F24" i="8"/>
  <c r="F23" i="8"/>
  <c r="F22" i="8"/>
  <c r="F21" i="8"/>
  <c r="F20" i="8"/>
  <c r="F19" i="8"/>
  <c r="F18" i="8"/>
  <c r="F17" i="8"/>
  <c r="F16" i="8"/>
  <c r="G24" i="8" s="1"/>
  <c r="F13" i="8"/>
  <c r="G13" i="8" s="1"/>
  <c r="C13" i="8"/>
  <c r="F11" i="8"/>
  <c r="G11" i="8" s="1"/>
  <c r="G9" i="8"/>
  <c r="F9" i="8"/>
  <c r="G81" i="7"/>
  <c r="F81" i="7"/>
  <c r="F79" i="7"/>
  <c r="G79" i="7" s="1"/>
  <c r="G76" i="7"/>
  <c r="F76" i="7"/>
  <c r="F72" i="7"/>
  <c r="G72" i="7" s="1"/>
  <c r="G69" i="7"/>
  <c r="F69" i="7"/>
  <c r="F67" i="7"/>
  <c r="G67" i="7" s="1"/>
  <c r="G65" i="7"/>
  <c r="F65" i="7"/>
  <c r="F63" i="7"/>
  <c r="F62" i="7"/>
  <c r="F59" i="7"/>
  <c r="F56" i="7"/>
  <c r="F55" i="7"/>
  <c r="F52" i="7"/>
  <c r="F51" i="7"/>
  <c r="F50" i="7"/>
  <c r="F47" i="7"/>
  <c r="G63" i="7" s="1"/>
  <c r="F42" i="7"/>
  <c r="F41" i="7"/>
  <c r="F38" i="7"/>
  <c r="F37" i="7"/>
  <c r="F36" i="7"/>
  <c r="F33" i="7"/>
  <c r="F30" i="7"/>
  <c r="F29" i="7"/>
  <c r="F26" i="7"/>
  <c r="F25" i="7"/>
  <c r="F24" i="7"/>
  <c r="F21" i="7"/>
  <c r="G42" i="7" s="1"/>
  <c r="F17" i="7"/>
  <c r="F16" i="7"/>
  <c r="F15" i="7"/>
  <c r="F14" i="7"/>
  <c r="F13" i="7"/>
  <c r="G17" i="7" s="1"/>
  <c r="F10" i="7"/>
  <c r="G10" i="7" s="1"/>
  <c r="F9" i="7"/>
  <c r="F60" i="6"/>
  <c r="G60" i="6" s="1"/>
  <c r="F58" i="6"/>
  <c r="G58" i="6" s="1"/>
  <c r="F56" i="6"/>
  <c r="G56" i="6" s="1"/>
  <c r="F54" i="6"/>
  <c r="G54" i="6" s="1"/>
  <c r="F53" i="6"/>
  <c r="F52" i="6"/>
  <c r="F48" i="6"/>
  <c r="F47" i="6"/>
  <c r="F46" i="6"/>
  <c r="F45" i="6"/>
  <c r="F44" i="6"/>
  <c r="G48" i="6" s="1"/>
  <c r="F41" i="6"/>
  <c r="G41" i="6" s="1"/>
  <c r="G34" i="6"/>
  <c r="F34" i="6"/>
  <c r="F32" i="6"/>
  <c r="G32" i="6" s="1"/>
  <c r="G30" i="6"/>
  <c r="F30" i="6"/>
  <c r="F28" i="6"/>
  <c r="G28" i="6" s="1"/>
  <c r="G26" i="6"/>
  <c r="F26" i="6"/>
  <c r="F24" i="6"/>
  <c r="F22" i="6"/>
  <c r="F20" i="6"/>
  <c r="F18" i="6"/>
  <c r="G24" i="6" s="1"/>
  <c r="F14" i="6"/>
  <c r="F13" i="6"/>
  <c r="F12" i="6"/>
  <c r="F11" i="6"/>
  <c r="F10" i="6"/>
  <c r="G14" i="6" s="1"/>
  <c r="G70" i="11" l="1"/>
  <c r="G71" i="11" s="1"/>
  <c r="G72" i="11" s="1"/>
  <c r="G27" i="10"/>
  <c r="G28" i="10" s="1"/>
  <c r="G65" i="8"/>
  <c r="G83" i="7"/>
  <c r="G36" i="6"/>
  <c r="G62" i="6"/>
  <c r="G63" i="6" s="1"/>
  <c r="F154" i="5"/>
  <c r="F153" i="5"/>
  <c r="F152" i="5"/>
  <c r="F151" i="5"/>
  <c r="F150" i="5"/>
  <c r="G157" i="5" s="1"/>
  <c r="G159" i="5" s="1"/>
  <c r="F149" i="5"/>
  <c r="F143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G143" i="5" s="1"/>
  <c r="G144" i="5" s="1"/>
  <c r="F121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6" i="5"/>
  <c r="F105" i="5"/>
  <c r="F102" i="5"/>
  <c r="F101" i="5"/>
  <c r="F100" i="5"/>
  <c r="F99" i="5"/>
  <c r="F98" i="5"/>
  <c r="G121" i="5" s="1"/>
  <c r="G123" i="5" s="1"/>
  <c r="F92" i="5"/>
  <c r="F90" i="5"/>
  <c r="F89" i="5"/>
  <c r="F88" i="5"/>
  <c r="F87" i="5"/>
  <c r="F86" i="5"/>
  <c r="F85" i="5"/>
  <c r="F84" i="5"/>
  <c r="F83" i="5"/>
  <c r="F82" i="5"/>
  <c r="F81" i="5"/>
  <c r="F79" i="5"/>
  <c r="F78" i="5"/>
  <c r="F77" i="5"/>
  <c r="F76" i="5"/>
  <c r="F75" i="5"/>
  <c r="F74" i="5"/>
  <c r="G92" i="5" s="1"/>
  <c r="G94" i="5" s="1"/>
  <c r="F34" i="10" l="1"/>
  <c r="F30" i="10"/>
  <c r="F33" i="10"/>
  <c r="F32" i="10"/>
  <c r="G41" i="10"/>
  <c r="F35" i="10"/>
  <c r="F31" i="10"/>
  <c r="F71" i="8"/>
  <c r="G66" i="8"/>
  <c r="G78" i="8"/>
  <c r="F73" i="8"/>
  <c r="F69" i="8"/>
  <c r="F72" i="8"/>
  <c r="F68" i="8"/>
  <c r="G75" i="8" s="1"/>
  <c r="F70" i="8"/>
  <c r="F89" i="7"/>
  <c r="F85" i="7"/>
  <c r="F88" i="7"/>
  <c r="F87" i="7"/>
  <c r="G95" i="7"/>
  <c r="F90" i="7"/>
  <c r="F86" i="7"/>
  <c r="F65" i="6"/>
  <c r="F68" i="6"/>
  <c r="F67" i="6"/>
  <c r="G75" i="6"/>
  <c r="F70" i="6"/>
  <c r="F66" i="6"/>
  <c r="F69" i="6"/>
  <c r="G146" i="5"/>
  <c r="G147" i="5" s="1"/>
  <c r="G38" i="10" l="1"/>
  <c r="G76" i="8"/>
  <c r="G77" i="8"/>
  <c r="G92" i="7"/>
  <c r="G72" i="6"/>
  <c r="G158" i="5"/>
  <c r="G160" i="5"/>
  <c r="G40" i="10" l="1"/>
  <c r="G39" i="10"/>
  <c r="G79" i="8"/>
  <c r="G80" i="8" s="1"/>
  <c r="G94" i="7"/>
  <c r="G93" i="7"/>
  <c r="G74" i="6"/>
  <c r="G73" i="6"/>
  <c r="G161" i="5"/>
  <c r="G162" i="5" s="1"/>
  <c r="G42" i="10" l="1"/>
  <c r="G43" i="10" s="1"/>
  <c r="G97" i="7"/>
  <c r="G98" i="7" s="1"/>
  <c r="G96" i="7"/>
  <c r="G76" i="6"/>
  <c r="G77" i="6" s="1"/>
  <c r="G79" i="6" s="1"/>
  <c r="G24" i="5"/>
  <c r="F24" i="5"/>
  <c r="F22" i="5"/>
  <c r="G22" i="5" s="1"/>
  <c r="G20" i="5"/>
  <c r="F20" i="5"/>
  <c r="F18" i="5"/>
  <c r="G18" i="5" s="1"/>
  <c r="C16" i="5"/>
  <c r="F16" i="5" s="1"/>
  <c r="G16" i="5" s="1"/>
  <c r="F14" i="5"/>
  <c r="G14" i="5" s="1"/>
  <c r="F12" i="5"/>
  <c r="G12" i="5" s="1"/>
  <c r="F131" i="4"/>
  <c r="F130" i="4"/>
  <c r="F129" i="4"/>
  <c r="F128" i="4"/>
  <c r="F127" i="4"/>
  <c r="G134" i="4" s="1"/>
  <c r="G136" i="4" s="1"/>
  <c r="F126" i="4"/>
  <c r="F118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G118" i="4" s="1"/>
  <c r="G120" i="4" s="1"/>
  <c r="F96" i="4"/>
  <c r="F94" i="4"/>
  <c r="F93" i="4"/>
  <c r="F92" i="4"/>
  <c r="F91" i="4"/>
  <c r="F90" i="4"/>
  <c r="F89" i="4"/>
  <c r="F88" i="4"/>
  <c r="F87" i="4"/>
  <c r="F86" i="4"/>
  <c r="F85" i="4"/>
  <c r="F84" i="4"/>
  <c r="F83" i="4"/>
  <c r="F81" i="4"/>
  <c r="F80" i="4"/>
  <c r="F77" i="4"/>
  <c r="F76" i="4"/>
  <c r="F75" i="4"/>
  <c r="F74" i="4"/>
  <c r="F73" i="4"/>
  <c r="G96" i="4" s="1"/>
  <c r="G98" i="4" s="1"/>
  <c r="G123" i="4" s="1"/>
  <c r="G124" i="4" s="1"/>
  <c r="G27" i="5" l="1"/>
  <c r="G28" i="5" s="1"/>
  <c r="G135" i="4"/>
  <c r="G137" i="4"/>
  <c r="F33" i="5" l="1"/>
  <c r="G41" i="5"/>
  <c r="F35" i="5"/>
  <c r="F34" i="5"/>
  <c r="F30" i="5"/>
  <c r="F32" i="5"/>
  <c r="F31" i="5"/>
  <c r="G138" i="4"/>
  <c r="G139" i="4" s="1"/>
  <c r="G38" i="5" l="1"/>
  <c r="F24" i="4"/>
  <c r="G24" i="4" s="1"/>
  <c r="F22" i="4"/>
  <c r="G22" i="4" s="1"/>
  <c r="F20" i="4"/>
  <c r="G20" i="4" s="1"/>
  <c r="F18" i="4"/>
  <c r="G18" i="4" s="1"/>
  <c r="C16" i="4"/>
  <c r="F16" i="4" s="1"/>
  <c r="G16" i="4" s="1"/>
  <c r="F14" i="4"/>
  <c r="G14" i="4" s="1"/>
  <c r="F12" i="4"/>
  <c r="G12" i="4" s="1"/>
  <c r="G27" i="4" s="1"/>
  <c r="G28" i="4" s="1"/>
  <c r="F68" i="3"/>
  <c r="G68" i="3" s="1"/>
  <c r="F66" i="3"/>
  <c r="G66" i="3" s="1"/>
  <c r="F64" i="3"/>
  <c r="F63" i="3"/>
  <c r="F62" i="3"/>
  <c r="G64" i="3" s="1"/>
  <c r="A62" i="3"/>
  <c r="A63" i="3" s="1"/>
  <c r="A64" i="3" s="1"/>
  <c r="F61" i="3"/>
  <c r="F59" i="3"/>
  <c r="G59" i="3" s="1"/>
  <c r="F58" i="3"/>
  <c r="F57" i="3"/>
  <c r="F56" i="3"/>
  <c r="F55" i="3"/>
  <c r="F54" i="3"/>
  <c r="F53" i="3"/>
  <c r="F52" i="3"/>
  <c r="F49" i="3"/>
  <c r="F48" i="3"/>
  <c r="F47" i="3"/>
  <c r="F46" i="3"/>
  <c r="F45" i="3"/>
  <c r="F44" i="3"/>
  <c r="G57" i="3" s="1"/>
  <c r="F43" i="3"/>
  <c r="A43" i="3"/>
  <c r="A45" i="3" s="1"/>
  <c r="A47" i="3" s="1"/>
  <c r="A52" i="3" s="1"/>
  <c r="A55" i="3" s="1"/>
  <c r="F42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G40" i="3" s="1"/>
  <c r="F24" i="3"/>
  <c r="A24" i="3"/>
  <c r="A26" i="3" s="1"/>
  <c r="A29" i="3" s="1"/>
  <c r="A32" i="3" s="1"/>
  <c r="A38" i="3" s="1"/>
  <c r="F23" i="3"/>
  <c r="F22" i="3"/>
  <c r="A22" i="3"/>
  <c r="F21" i="3"/>
  <c r="F20" i="3"/>
  <c r="G19" i="3"/>
  <c r="F19" i="3"/>
  <c r="F18" i="3"/>
  <c r="F17" i="3"/>
  <c r="F16" i="3"/>
  <c r="A16" i="3"/>
  <c r="A17" i="3" s="1"/>
  <c r="A18" i="3" s="1"/>
  <c r="A19" i="3" s="1"/>
  <c r="F15" i="3"/>
  <c r="A15" i="3"/>
  <c r="F12" i="3"/>
  <c r="G12" i="3" s="1"/>
  <c r="A12" i="3"/>
  <c r="F22" i="2"/>
  <c r="F21" i="2"/>
  <c r="F20" i="2"/>
  <c r="G22" i="2" s="1"/>
  <c r="A20" i="2"/>
  <c r="A21" i="2" s="1"/>
  <c r="A22" i="2" s="1"/>
  <c r="G17" i="2"/>
  <c r="F17" i="2"/>
  <c r="F16" i="2"/>
  <c r="A16" i="2"/>
  <c r="A17" i="2" s="1"/>
  <c r="F9" i="2"/>
  <c r="G9" i="2" s="1"/>
  <c r="G11" i="2" s="1"/>
  <c r="G40" i="5" l="1"/>
  <c r="G39" i="5"/>
  <c r="F33" i="4"/>
  <c r="F32" i="4"/>
  <c r="G41" i="4"/>
  <c r="F35" i="4"/>
  <c r="F31" i="4"/>
  <c r="F34" i="4"/>
  <c r="F30" i="4"/>
  <c r="G38" i="4" s="1"/>
  <c r="G40" i="4" s="1"/>
  <c r="G70" i="3"/>
  <c r="G71" i="3" s="1"/>
  <c r="G24" i="2"/>
  <c r="G25" i="2" s="1"/>
  <c r="G26" i="2" s="1"/>
  <c r="G42" i="5" l="1"/>
  <c r="G43" i="5" s="1"/>
  <c r="G39" i="4"/>
  <c r="F76" i="3"/>
  <c r="F75" i="3"/>
  <c r="G86" i="3"/>
  <c r="F78" i="3"/>
  <c r="F74" i="3"/>
  <c r="F77" i="3"/>
  <c r="F73" i="3"/>
  <c r="G80" i="3" s="1"/>
  <c r="F33" i="2"/>
  <c r="F32" i="2"/>
  <c r="F28" i="2"/>
  <c r="F31" i="2"/>
  <c r="F30" i="2"/>
  <c r="G41" i="2"/>
  <c r="F29" i="2"/>
  <c r="G42" i="4" l="1"/>
  <c r="G43" i="4" s="1"/>
  <c r="G82" i="3"/>
  <c r="G88" i="3" s="1"/>
  <c r="G84" i="3"/>
  <c r="G35" i="2"/>
  <c r="G90" i="3" l="1"/>
  <c r="G37" i="2"/>
  <c r="G39" i="2"/>
  <c r="G43" i="2" s="1"/>
  <c r="G45" i="2" l="1"/>
</calcChain>
</file>

<file path=xl/sharedStrings.xml><?xml version="1.0" encoding="utf-8"?>
<sst xmlns="http://schemas.openxmlformats.org/spreadsheetml/2006/main" count="1953" uniqueCount="619">
  <si>
    <t>A</t>
  </si>
  <si>
    <t>Colocación de Carpeta Asfáltica a Excavaciones realizadas en diferentes zonas del Distrito Nacional y la Provincia de Santo Domingo</t>
  </si>
  <si>
    <t>B</t>
  </si>
  <si>
    <t>Colocación tubería 6" PVC SDR-21 en la calle el Retiro, Distrito Nacional.</t>
  </si>
  <si>
    <t>C</t>
  </si>
  <si>
    <t>Construcción e instalación de Bombeo para un pozo, ubicado en el Hospital Materno Infantil La Altagracia, Parqueo Lado Norte Av. México</t>
  </si>
  <si>
    <t>D</t>
  </si>
  <si>
    <t>Construcción, Electrificación e Instalación de un pozo a Percusión perforado en  Ø10" y encamisado en  Ø8" Acero a 240 pies de profundidad, ubicado en la Ciudad Bonita 1era. Etapa, Av. Jacobo Majluta. Dirección de Operaciones Norte.</t>
  </si>
  <si>
    <t>E</t>
  </si>
  <si>
    <t>Corrección de averías en la línea ø30" L.J. del sistema Duey-Guananito, ubicadas una dentro de agregados Santa María y la otra en la cercanía de la estación de cloración del km. 32 de la  Autopista Duarte, municipio Villa Altagracia. (Gerencia Noroeste).</t>
  </si>
  <si>
    <t>F</t>
  </si>
  <si>
    <t>Empalme de Ø12" x Ø6", Ø6" x Ø3", Ø3" x Ø3" y colocación  de tuberías de Ø3" PVC en las Calles Respaldo Mella, Eduardo Brito, Juan Bosch, Prolongación Respaldo Enriquillo y Seíbo, para el Abastecimiento de Agua Potable, sector San Bartolo, Los Frailes, Sto. Dgo. Este</t>
  </si>
  <si>
    <t>G</t>
  </si>
  <si>
    <t>Reparación del Tanque Metálico del Proyecto Colinas del Arroyo II, ubicado en Av. Jacobo Majluta, Sto. Dgo. Norte</t>
  </si>
  <si>
    <t>H</t>
  </si>
  <si>
    <t>Suministro y colocación tubería de 6", 4" y 3"PVC SDR-21, en las calle 12, Curazao y Respaldo José  Reyes, sector Alma Rosa I, Sto. Dgo. Este</t>
  </si>
  <si>
    <t>I</t>
  </si>
  <si>
    <t>Construcción, electrificación e Instalación de un pozo a Percusión perforado en  Ø10" de Acero y encamisado en   Ø8"  acero a 250 pies de profundidad, ubicado en el sector Las Flores de Pantoja.</t>
  </si>
  <si>
    <t>J</t>
  </si>
  <si>
    <t>Empalme de tubería de Ø6"xØ4" y Ø4"xØ3" PVC, colocación de tubería Ø4" y Ø3" Acero, ubicado en C/ 13, con C/24 y C/32 con C/13, para el barrio Pueblo Nuevo, Los Alcarrizos, Santo Domingo Oeste.</t>
  </si>
  <si>
    <t>K</t>
  </si>
  <si>
    <t>Red de distribución Agua Potable en tuberías de 4", 3", y 2" PVC SDR-21, para el Barrio Lebroncito, sector Los Alcarrizos, Sto. Dgo. Norte, D.N. Gerencia Noroeste</t>
  </si>
  <si>
    <t>* * *  C. A. A. S. D.  * * *</t>
  </si>
  <si>
    <t>Presupuesto de Terminación Proyecto: Colocación Carpeta Asfáltica a excavaciones realizadas en diferentes zonas del Distrito Nacional y la Provincia Santo Domingo</t>
  </si>
  <si>
    <t>No.</t>
  </si>
  <si>
    <t>DESCRIPCION</t>
  </si>
  <si>
    <t>CANTIDAD</t>
  </si>
  <si>
    <t>UD</t>
  </si>
  <si>
    <t>PRECIO</t>
  </si>
  <si>
    <t>COSTO RD$</t>
  </si>
  <si>
    <t>SUB TOTAL RD$</t>
  </si>
  <si>
    <t>Fase A</t>
  </si>
  <si>
    <t>Excavación a Mano en Zanjas</t>
  </si>
  <si>
    <t>Bote de Material Inservible en:</t>
  </si>
  <si>
    <t>Lomas Lindas</t>
  </si>
  <si>
    <t>m3</t>
  </si>
  <si>
    <t>Sub - Total Fase A</t>
  </si>
  <si>
    <t>Fase B</t>
  </si>
  <si>
    <t>Riego de Imprimación</t>
  </si>
  <si>
    <t>Riego de Imprimación en:</t>
  </si>
  <si>
    <t>Tanque de Partición Km 9</t>
  </si>
  <si>
    <t>m2</t>
  </si>
  <si>
    <t xml:space="preserve">Santa Bárbara </t>
  </si>
  <si>
    <t>Asfaltado de Zanjas de Acometidas en Espesor de:</t>
  </si>
  <si>
    <t>Dos Pulgadas</t>
  </si>
  <si>
    <t>Tres Pulgadas</t>
  </si>
  <si>
    <t>Cuatro Pulgadas</t>
  </si>
  <si>
    <t>Sub - Total Fase B</t>
  </si>
  <si>
    <t>SUB-TOTAL FASE A+B</t>
  </si>
  <si>
    <t>SUB-TOTAL GENERAL</t>
  </si>
  <si>
    <t>DIRECCION TECNICA</t>
  </si>
  <si>
    <t>GASTOS ADMINISTRATIVOS</t>
  </si>
  <si>
    <t>SEGURO Y FIANZAS</t>
  </si>
  <si>
    <t>TRANSPORTE</t>
  </si>
  <si>
    <t>LEY # 6/86</t>
  </si>
  <si>
    <t>SUPERVISION</t>
  </si>
  <si>
    <t>TOTAL DE GASTOS INDIRECTOS</t>
  </si>
  <si>
    <t>CUENCA HIDROGRAFICA</t>
  </si>
  <si>
    <t>SUB-TOTAL GENERAL EN RD$</t>
  </si>
  <si>
    <t>EQUIPAMIENTO CAASD</t>
  </si>
  <si>
    <t>IMPREVISTOS</t>
  </si>
  <si>
    <t>TOTAL GENERAL A CONTRATAR</t>
  </si>
  <si>
    <t>Sometido por :</t>
  </si>
  <si>
    <t>Revisado por :</t>
  </si>
  <si>
    <t>___________________________</t>
  </si>
  <si>
    <t>Visto Bueno por:</t>
  </si>
  <si>
    <t>Aprobado por :</t>
  </si>
  <si>
    <t xml:space="preserve">CORPORACION DEL ACUEDUCTO Y ALCANTARILLADO DE SANTO DOMINGO </t>
  </si>
  <si>
    <t>***C.A.A.S.D.***</t>
  </si>
  <si>
    <t>PRESUPUESTO:  COLOCACION TUBERIA 6 PULG. PVC SDR-21 EN LA CALLE EL RETIRO, DISTRITO NACIONAL.</t>
  </si>
  <si>
    <t>P.U. RD$</t>
  </si>
  <si>
    <t>SUB-TOTAL</t>
  </si>
  <si>
    <t>TRABAJOS PRELIMINARES</t>
  </si>
  <si>
    <t>Topografía y Replanteo</t>
  </si>
  <si>
    <t>ML</t>
  </si>
  <si>
    <t>MOVIMIENTO DE TIERRA:</t>
  </si>
  <si>
    <t xml:space="preserve"> </t>
  </si>
  <si>
    <t>Corte de Asfalto con Maquina, e = 3"</t>
  </si>
  <si>
    <t>Excavación en Material No Clasificado con Retro</t>
  </si>
  <si>
    <t>M3</t>
  </si>
  <si>
    <t>Suministro y Colocación Asiento de Arena</t>
  </si>
  <si>
    <t xml:space="preserve">Suministro Material para Relleno </t>
  </si>
  <si>
    <t xml:space="preserve">Bote de Material Sobrante </t>
  </si>
  <si>
    <t>SUMINISTRO DE TUBERIA Y PIEZAS:</t>
  </si>
  <si>
    <t>Tubería de:</t>
  </si>
  <si>
    <t>3.1.1</t>
  </si>
  <si>
    <t>Ø6" PVC SDR-21 Con  J. G.</t>
  </si>
  <si>
    <t>Tee de:</t>
  </si>
  <si>
    <t>3.2.1</t>
  </si>
  <si>
    <t>Ø6" x  Ø6" Acero</t>
  </si>
  <si>
    <t>Cruz de:</t>
  </si>
  <si>
    <t>3.3.1</t>
  </si>
  <si>
    <t>Ø12" x  6" Acero</t>
  </si>
  <si>
    <t>3.3.2</t>
  </si>
  <si>
    <t>Ø6" x  4" Acero</t>
  </si>
  <si>
    <t>Reducción de:</t>
  </si>
  <si>
    <t>3.4.1</t>
  </si>
  <si>
    <t>Ø6" a  3" Acero</t>
  </si>
  <si>
    <t>3.4.2</t>
  </si>
  <si>
    <t>Ø6" a  2" Acero</t>
  </si>
  <si>
    <t>Junta Dresser de:</t>
  </si>
  <si>
    <t>3.5.1</t>
  </si>
  <si>
    <t xml:space="preserve">Ø12" </t>
  </si>
  <si>
    <t>3.5.2</t>
  </si>
  <si>
    <t xml:space="preserve">Ø6" </t>
  </si>
  <si>
    <t>3.5.3</t>
  </si>
  <si>
    <t xml:space="preserve">Ø4" </t>
  </si>
  <si>
    <t>3.5.4</t>
  </si>
  <si>
    <t xml:space="preserve">Ø3" </t>
  </si>
  <si>
    <t xml:space="preserve">Ø2" </t>
  </si>
  <si>
    <t>Válvula de Compuerta de:</t>
  </si>
  <si>
    <t>3.6.1</t>
  </si>
  <si>
    <t>Ø6" (Incl. Niples Platillados, Junta de Gomas y Tornillos)</t>
  </si>
  <si>
    <t>3.6.2</t>
  </si>
  <si>
    <t>Caja Telescópica</t>
  </si>
  <si>
    <t>COLOCACION DE TUBERIA Y PIEZAS:</t>
  </si>
  <si>
    <t>4.1.1</t>
  </si>
  <si>
    <t>4.2.1</t>
  </si>
  <si>
    <t>4.3.1</t>
  </si>
  <si>
    <t>4.3.2</t>
  </si>
  <si>
    <t>4.4.1</t>
  </si>
  <si>
    <t>4.4.2</t>
  </si>
  <si>
    <t>ANCLAJE DE PIEZAS EN H.S.</t>
  </si>
  <si>
    <t>PA</t>
  </si>
  <si>
    <t>ROTURA Y REPOSICION DE:</t>
  </si>
  <si>
    <t>Acera</t>
  </si>
  <si>
    <t>M2</t>
  </si>
  <si>
    <t>Contén</t>
  </si>
  <si>
    <t>Asfalto (Solo Reposición)</t>
  </si>
  <si>
    <t>REPOSICION DE SERVICIOS EXISTENTE</t>
  </si>
  <si>
    <t>SEÑALIZACION Y MANEJO DEL TRANSITO</t>
  </si>
  <si>
    <t xml:space="preserve">SUB-TOTAL  </t>
  </si>
  <si>
    <t xml:space="preserve">SUB-TOTAL GENERAL </t>
  </si>
  <si>
    <t>DIRECCIÓN TÉCNICA</t>
  </si>
  <si>
    <t>SUPERVISIÓN</t>
  </si>
  <si>
    <t>Preparado por:</t>
  </si>
  <si>
    <r>
      <rPr>
        <b/>
        <sz val="12"/>
        <rFont val="Arial"/>
        <family val="2"/>
      </rPr>
      <t>NOTA</t>
    </r>
    <r>
      <rPr>
        <sz val="12"/>
        <rFont val="Arial"/>
        <family val="2"/>
      </rPr>
      <t>. Las partidas contenidas en este presupuesto serán pagadas de acuerdo a mediciones hechas en campo, y los precios a pagar serán los revisados y aprobados por las partes.</t>
    </r>
  </si>
  <si>
    <t>CORPORACIÓN DEL ACUEDUCTO Y ALCANTARILLADO DE SANTO DOMINGO</t>
  </si>
  <si>
    <t>* * * C. A. A. S. D. * * *</t>
  </si>
  <si>
    <t xml:space="preserve">PRESUPUESTO:   CONSTRUCCION DE UN POZO  A PERCUCION PERFORADO Ø10"ACERO Y ENCAMISADO  EN </t>
  </si>
  <si>
    <t>Ø8"ACERO A 200 PIES, DE PROFUNDIDAD, UBICADO EN LA  MATERNIDAD LA ALTAGRACIA.</t>
  </si>
  <si>
    <t xml:space="preserve"> DIRECCION DE OPERACIONES  SUROESTE.</t>
  </si>
  <si>
    <t>Descripción</t>
  </si>
  <si>
    <t>Cantidad</t>
  </si>
  <si>
    <t>Unidad</t>
  </si>
  <si>
    <t>Precio RD$</t>
  </si>
  <si>
    <t>Costo RD$</t>
  </si>
  <si>
    <t>Sub-Total</t>
  </si>
  <si>
    <t xml:space="preserve">CONSTRUCCION DE POZOS </t>
  </si>
  <si>
    <t>DIAMETRO DE Ø8" ACERO  y 200 PIES PROFUNDIDAD</t>
  </si>
  <si>
    <t>1.-</t>
  </si>
  <si>
    <t xml:space="preserve">PERFORACION DE POZO EN Ø10" </t>
  </si>
  <si>
    <t>PL</t>
  </si>
  <si>
    <t>2.-</t>
  </si>
  <si>
    <t>HINCADO DE  TUBERIA Ø8" x e= 3/8" ACERO</t>
  </si>
  <si>
    <t>3.-</t>
  </si>
  <si>
    <t xml:space="preserve">RANURADO  CORTE Y SOLDADURA DE  TUBERIA DE Ø8" ACERO </t>
  </si>
  <si>
    <t>4.-</t>
  </si>
  <si>
    <t>SUMINISTRO DE ZAPATA</t>
  </si>
  <si>
    <t>5.-</t>
  </si>
  <si>
    <t xml:space="preserve">SUMININSTRO DE  TUBERIA Ø8"x e=3/8 ACERO </t>
  </si>
  <si>
    <t>6.-</t>
  </si>
  <si>
    <t>DESARROLLO POR PISTONEO</t>
  </si>
  <si>
    <t>7.-</t>
  </si>
  <si>
    <t>PRUEBA DE BOMBEO POR 48 HORAS</t>
  </si>
  <si>
    <t>SEGURO Y FIANZA</t>
  </si>
  <si>
    <t>SUPERVISIÓN C.A.A.S.D.</t>
  </si>
  <si>
    <t>TOTAL GENERAL EN RD$</t>
  </si>
  <si>
    <t>PRESERVACION, MANTENIMIENTO Y CONSERVACION DE CUENCAS</t>
  </si>
  <si>
    <t>Revisado por:</t>
  </si>
  <si>
    <t>__________________________________</t>
  </si>
  <si>
    <t>Aprobado por:</t>
  </si>
  <si>
    <t>CORPORACION DEL ACUEDUCTO Y ALCANTARILLADO DE SANTO DOMINGO</t>
  </si>
  <si>
    <t xml:space="preserve">PRESUPUESTO:  ELECTRIFICACION E INSTALACION DE EQUIPOS DE BOMBEO PARA EL POZO #3. UBICADO EN   </t>
  </si>
  <si>
    <t>EN EL HOSPITAL MATERNIDAD LA ALTAGRACIA PARQUEO LADO NORTE AV. MEXICO</t>
  </si>
  <si>
    <t xml:space="preserve"> DIRRECCION DE OPERACIONES DEL SUROESTE.</t>
  </si>
  <si>
    <t>INSTALACION ELECTRICA SECUNDARIA</t>
  </si>
  <si>
    <t>2.1.-</t>
  </si>
  <si>
    <t>Alambre THW No. 4</t>
  </si>
  <si>
    <t>2.2.-</t>
  </si>
  <si>
    <t>Alambre THW No. 6</t>
  </si>
  <si>
    <t>2.3.-</t>
  </si>
  <si>
    <t>Alambre THW No.12</t>
  </si>
  <si>
    <t>2.4.-</t>
  </si>
  <si>
    <t>Cable sumergible No.8/4 hilos</t>
  </si>
  <si>
    <t>2.5.-</t>
  </si>
  <si>
    <t>Cable sumergible No. 14/2 hilos</t>
  </si>
  <si>
    <t>2.6.-</t>
  </si>
  <si>
    <t>Panel electrico combinado(arrancador magnetico y breaker industrial) size 2, 230V.,</t>
  </si>
  <si>
    <t>monofasico breaker 60 Amp., a 600V, nema 3R, para motor 7 1/2 Hp,  con</t>
  </si>
  <si>
    <t xml:space="preserve"> proteccion termica y pulsador de arranque/parada.</t>
  </si>
  <si>
    <t>2.7.-</t>
  </si>
  <si>
    <t>Control de nivel para electrodo con sus electrodos 230 V</t>
  </si>
  <si>
    <t>2.8-</t>
  </si>
  <si>
    <t xml:space="preserve">Monitor de fase ajustable para alto y bajo voltaje, con perdida de </t>
  </si>
  <si>
    <t>2.9-</t>
  </si>
  <si>
    <t>inversion de fase a V</t>
  </si>
  <si>
    <t>2.10-</t>
  </si>
  <si>
    <t>Tuberia EMT 1/2´´ x 10´</t>
  </si>
  <si>
    <t>2.11-</t>
  </si>
  <si>
    <t>Curva 1/2´´  SDR-26 PVC</t>
  </si>
  <si>
    <t>2.12-</t>
  </si>
  <si>
    <t>Tuberia 1/2´´ x 19´ SDR-26 PVC</t>
  </si>
  <si>
    <t>2.13-</t>
  </si>
  <si>
    <t>Adaptador EMT de 1/2´´</t>
  </si>
  <si>
    <t>2.14-</t>
  </si>
  <si>
    <t>Lampara HPS 250W, 240V</t>
  </si>
  <si>
    <t>2.15-</t>
  </si>
  <si>
    <t>Tuberia EMT 1´´ x 10´</t>
  </si>
  <si>
    <t>2.16-</t>
  </si>
  <si>
    <t>Tuberia Liquid Tight 3/4´´</t>
  </si>
  <si>
    <t>2.17-</t>
  </si>
  <si>
    <t>Adaptador Curvo Liquid Tight 1´´</t>
  </si>
  <si>
    <t>2.18-</t>
  </si>
  <si>
    <t>Tuberia 1´´ x 19´ SDR-26 PVC</t>
  </si>
  <si>
    <t>2.19-</t>
  </si>
  <si>
    <t>Adaptador EMT de 1´´</t>
  </si>
  <si>
    <t>2.20-</t>
  </si>
  <si>
    <t>Tape, conector, tarugos, etc.</t>
  </si>
  <si>
    <t>2.21.-</t>
  </si>
  <si>
    <t>Mano de Obra</t>
  </si>
  <si>
    <t>INSTALACION  EQUIPO DE BOMBEO</t>
  </si>
  <si>
    <t>Y CONSTRUCCION DE DESCARGA</t>
  </si>
  <si>
    <t>3.1.-</t>
  </si>
  <si>
    <t xml:space="preserve">Electrobomba sumergible de 165GPM vs 185TDH a 3500RPM, acomple de </t>
  </si>
  <si>
    <t>motor electrico sumergible de 7.1/2HP a 240V,  monofasico</t>
  </si>
  <si>
    <t>3.2.-</t>
  </si>
  <si>
    <t>Tuberia para columna 4´´ x 10´</t>
  </si>
  <si>
    <t>3.3.-</t>
  </si>
  <si>
    <t xml:space="preserve">Valvula de compuerta de 4´´ HF platillada </t>
  </si>
  <si>
    <t>3.4.-</t>
  </si>
  <si>
    <t>Cheque horizontal 4´´ HF platillado</t>
  </si>
  <si>
    <t>3.5.-</t>
  </si>
  <si>
    <t xml:space="preserve">Valvula de compuerta de 2´´ HF platillada </t>
  </si>
  <si>
    <t>3.6.-</t>
  </si>
  <si>
    <t>Cabezal de descarga tipo cuello de ganzo 4´´</t>
  </si>
  <si>
    <t>3.7.-</t>
  </si>
  <si>
    <t>Inductor de flujo de 4´´</t>
  </si>
  <si>
    <t>3.8.-</t>
  </si>
  <si>
    <t>Tee HG 4´´ x 4´´ x 2´´</t>
  </si>
  <si>
    <t>3.9.-</t>
  </si>
  <si>
    <t>Niple 4´´ x 12´ platillado en un extremo</t>
  </si>
  <si>
    <t>3.10.-</t>
  </si>
  <si>
    <t>Junta Dresser de 4´´</t>
  </si>
  <si>
    <t>3.11.-</t>
  </si>
  <si>
    <t>Instalacion manometrica completa, con manometro sumergida en glicerina</t>
  </si>
  <si>
    <t>3.12.-</t>
  </si>
  <si>
    <t>Base de hormigon para bomba (0,6 x 0,6 x 0,5)</t>
  </si>
  <si>
    <t>3.13.-</t>
  </si>
  <si>
    <t>Pintura de descarga</t>
  </si>
  <si>
    <t>GL</t>
  </si>
  <si>
    <t>3.14.-</t>
  </si>
  <si>
    <t>Mano de obra</t>
  </si>
  <si>
    <t xml:space="preserve">SUB-TOTAL </t>
  </si>
  <si>
    <t>SUPERVISION C.A.A.S.D.</t>
  </si>
  <si>
    <t xml:space="preserve">                 Aprobado por:</t>
  </si>
  <si>
    <t xml:space="preserve">                                                                                                            </t>
  </si>
  <si>
    <t xml:space="preserve">                   __________________________________</t>
  </si>
  <si>
    <t xml:space="preserve">PRESUPUESTO:   CONSTRUCCION DE UN POZO  A PERCUCION PERFORADO Ø10" Y ENCAMISADO  EN </t>
  </si>
  <si>
    <t>Ø8"ACERO A 240 PIES, DE PROFUNDIDAD, UBICADO EN LA CIUDAD BONITA 1RA ETAPA, AV. JACOBO MAJLUTA</t>
  </si>
  <si>
    <t>DIRECCION DE OPERACIONES  NORTE.</t>
  </si>
  <si>
    <t xml:space="preserve">PRESUPUESTO:  ELECTRIFICACION E INSTALACION DE EQUIPOS DE BOMBEO PARA UN POZO,  UBICADO    </t>
  </si>
  <si>
    <t xml:space="preserve">EN EL RESIDENCIAL , CIUDAD BONITA 1RA ETAPA  (VILLA MELLA),  GERENCIA DE </t>
  </si>
  <si>
    <t>OPERACIONES DEL NORTE.</t>
  </si>
  <si>
    <t>INSTALACION ELECTRICA PRIMARIA</t>
  </si>
  <si>
    <t>1.1.-</t>
  </si>
  <si>
    <t>Estructura MT-107</t>
  </si>
  <si>
    <t>1.2.-</t>
  </si>
  <si>
    <t>Estructura HA-100B</t>
  </si>
  <si>
    <t>1.3.-</t>
  </si>
  <si>
    <t>Poste Pretensado de 35´</t>
  </si>
  <si>
    <t>1.4.-</t>
  </si>
  <si>
    <t>Hueco poste viento</t>
  </si>
  <si>
    <t>Cables AAAC</t>
  </si>
  <si>
    <t>1.5.-</t>
  </si>
  <si>
    <t>Varilla de tierra completa</t>
  </si>
  <si>
    <t>1.6.-</t>
  </si>
  <si>
    <t>Transformador Tipo Poste de 15KVA, 7200/240/120voltios</t>
  </si>
  <si>
    <t xml:space="preserve"> con taps de regulacion 20%</t>
  </si>
  <si>
    <t>1.7.-</t>
  </si>
  <si>
    <t>Condulet de 1 1/2´´</t>
  </si>
  <si>
    <t>1.8.-</t>
  </si>
  <si>
    <t>Tuberia 1 1/ 2´´ x 10´ IMC</t>
  </si>
  <si>
    <t>1.9.-</t>
  </si>
  <si>
    <t>Curva de 1 1/ 2´´ reforzada</t>
  </si>
  <si>
    <t>1.10.-</t>
  </si>
  <si>
    <t>Tuberia PVC 1 1/ 2´´x 19´ SDR-26</t>
  </si>
  <si>
    <t>1.11.-</t>
  </si>
  <si>
    <t>Cable HDB No.6</t>
  </si>
  <si>
    <t>1.13.-</t>
  </si>
  <si>
    <t>Cut-out 100 amp.</t>
  </si>
  <si>
    <t>1.14.-</t>
  </si>
  <si>
    <t>Pararrayo 9 KV,</t>
  </si>
  <si>
    <t>1.15.-</t>
  </si>
  <si>
    <t>Lamina de fusible para Cut-out</t>
  </si>
  <si>
    <t>1.16.-</t>
  </si>
  <si>
    <t>Conector de emplame aereo</t>
  </si>
  <si>
    <t>1.17.-</t>
  </si>
  <si>
    <t>monofasico breaker 60 Amp., a 600V, nema 3R, para motor 10Hp,  con</t>
  </si>
  <si>
    <t>2.8.-</t>
  </si>
  <si>
    <t>2.9.-</t>
  </si>
  <si>
    <t>2.10.-</t>
  </si>
  <si>
    <t>2.11.-</t>
  </si>
  <si>
    <t>2.12.-</t>
  </si>
  <si>
    <t>2.13.-</t>
  </si>
  <si>
    <t>2.14.-</t>
  </si>
  <si>
    <t>2.15.-</t>
  </si>
  <si>
    <t>2.16.-</t>
  </si>
  <si>
    <t>2.17.-</t>
  </si>
  <si>
    <t>2.18.-</t>
  </si>
  <si>
    <t>2.19.-</t>
  </si>
  <si>
    <t>2.20.-</t>
  </si>
  <si>
    <t xml:space="preserve">Electrobomba sumergible de 135GPM vs 280TDH a 3500RPM, acomple de </t>
  </si>
  <si>
    <t>motor electrico sumergible de 10HP a 240V,  monofasico</t>
  </si>
  <si>
    <t xml:space="preserve"> PRESUPUESTO : CORRECION DE AVERIAS EN LA LINEA Ø30" L.J. DEL SISTEMA DUEY- GUANANITO,UBICADAS UNA DENTRO DE AGREGADOS SANTA MARIA Y LA OTRA EN LA CERCANIA DE LA ESTACION DE CLORACION DEL KM. 32 DE LA  AUTOPISTA DUARTE, MUNICIPIO VILLA ALTAGRACIA. (Gerencia Noroeste)</t>
  </si>
  <si>
    <t>Sub-Total RD$</t>
  </si>
  <si>
    <t>FASE A</t>
  </si>
  <si>
    <t>CORRECCION DE AVERIAS EN TUBERIA DE  Ø30" LOCK JOINT</t>
  </si>
  <si>
    <t>Excavación Con Retroexcavadora con neumaticos en material no clasificado  (416-CAT P = 80 HP)</t>
  </si>
  <si>
    <t>DIAS</t>
  </si>
  <si>
    <t>Suministro y Colocacion  Asiento de Arena</t>
  </si>
  <si>
    <t>Relleno Compactado con Maquito (3 Capas)</t>
  </si>
  <si>
    <t>Suministro Material P/Relleno</t>
  </si>
  <si>
    <t>Bote de Material Sobrante</t>
  </si>
  <si>
    <t>SUMINISTRO DE TUBERIAS Y PIEZAS:</t>
  </si>
  <si>
    <t>TUBERIAS DE:</t>
  </si>
  <si>
    <t>2.1.1.-</t>
  </si>
  <si>
    <t>Ø30" Acero , e=3/8" . (Presentar facturas al momento de cubicar estos trabajos).</t>
  </si>
  <si>
    <t>ADAPTADOR MACHO DE:</t>
  </si>
  <si>
    <t>2.2.1.-</t>
  </si>
  <si>
    <t>Ø30" LOCK JOINT</t>
  </si>
  <si>
    <t>ADAPTADOR HEMBRA DE:</t>
  </si>
  <si>
    <t>Ø30" OCK JOINT</t>
  </si>
  <si>
    <t>JUNTA DRESSER DE:</t>
  </si>
  <si>
    <t>2.4.1.-</t>
  </si>
  <si>
    <t>Ø30"</t>
  </si>
  <si>
    <t>MANO DE OBRA DE SOLDADURA (Incluye Alquiler de Maquina para soldar, sodador y Materiales)</t>
  </si>
  <si>
    <t>ALQUILER DE BOMBA DE ACHIQUE DE 6"                      ( DURANTE 2.00 DIAS )</t>
  </si>
  <si>
    <t>TRANSPORTE INTERNO TUBERIAS Ø30" ACERO</t>
  </si>
  <si>
    <t>ANCLAJE EN HORMIGON SIMPLE</t>
  </si>
  <si>
    <t>SEÑALIZACION (Incluye: luces, letrero, personal, Cinta aviso de Peligro, Cinta Reflectiva, Banderolero, etc.)                                                      ( Cubicar Desglosado)</t>
  </si>
  <si>
    <t>SUB-TOTAL COSTOS DIRECTOS FASE A</t>
  </si>
  <si>
    <t>FASE B</t>
  </si>
  <si>
    <t>SUSTITUCION  VALVULA DE AIRE DE Ø4"</t>
  </si>
  <si>
    <t>Replanteo</t>
  </si>
  <si>
    <t>DIA</t>
  </si>
  <si>
    <t>SUMINISTRO DE PIEZAS ESPECIALES :</t>
  </si>
  <si>
    <t>CLAMPS  DE:</t>
  </si>
  <si>
    <t>3.1.1.-</t>
  </si>
  <si>
    <t>Ø30" x  Ø4"Acero</t>
  </si>
  <si>
    <t>Junta Dresser de  Ø4"</t>
  </si>
  <si>
    <t>Valvula de Aire de  Ø4" ,Completa                           ( Presentar Factura)</t>
  </si>
  <si>
    <t>MANO DE OBRA PLOMERIA</t>
  </si>
  <si>
    <t xml:space="preserve">ALQUILER DE BOMBA DE ACHIQUE DE 3"                     </t>
  </si>
  <si>
    <t>SEÑALIZACION (Incluye: luces, letrero, personal, Cinta aviso de Peligro, Cinta Reflectiva, Banderolero, etc.) ( Cubicar Desglosado)</t>
  </si>
  <si>
    <t>SUB-TOTAL COSTOS DIRECTOS FASE B</t>
  </si>
  <si>
    <t>SUB-TOTAL COSTOS DIRECTOS (FASES A + B)</t>
  </si>
  <si>
    <t>PRESERVACION, MANTENIMIENTO Y CONSERVACION  DE CUENCAS</t>
  </si>
  <si>
    <t>EQUPAMIENTO C.A.A.S.D.</t>
  </si>
  <si>
    <t>_______________________________</t>
  </si>
  <si>
    <t>PRESUPUESTO: EMPALME DE Ø12" XØ3", Ø6" XØ3" Y  Ø3" XØ3", Y COLOCACION DE TUBERIA Ø3" PVC, EN LA C/ RESPALDO MELLA , C/ EDUARDO BRITO, C/ JUAN BOSCH , C/ PROL. RESPALDO ENRRIQUILLO Y C/ PROL. SEYBO PARA EL ABASTECIMIENTO DE AGUA POTABLE, SECTOR SAN BARTOLO (LOS FRAILES), SANTO DOMINGO ESTE.  ( Gerencia Este )</t>
  </si>
  <si>
    <t>TRABAJOS PRELIMINARES:</t>
  </si>
  <si>
    <t xml:space="preserve"> Replanteo</t>
  </si>
  <si>
    <t xml:space="preserve">Caseta para Materiales </t>
  </si>
  <si>
    <t>Excavación con Compresor</t>
  </si>
  <si>
    <t>Suministro y colocación asiento de arena</t>
  </si>
  <si>
    <t xml:space="preserve">Relleno compactado con maquito  </t>
  </si>
  <si>
    <t>Suministro material para relleno</t>
  </si>
  <si>
    <t xml:space="preserve">Bote de material sobrante </t>
  </si>
  <si>
    <t>Ø3" PVC SDR-21 Con Junta de Goma</t>
  </si>
  <si>
    <t>TEE DE:</t>
  </si>
  <si>
    <t>3.2.1.-</t>
  </si>
  <si>
    <t>Ø3" x Ø 3" Acero</t>
  </si>
  <si>
    <t>3.2.2.-</t>
  </si>
  <si>
    <t>Ø6" x Ø 3" Acero</t>
  </si>
  <si>
    <t>3.2.3.-</t>
  </si>
  <si>
    <t>Ø12" x Ø 3" Acero</t>
  </si>
  <si>
    <t>REDUCCION  DE:</t>
  </si>
  <si>
    <t>3.3.1.-</t>
  </si>
  <si>
    <t>Ø12" @ Ø 3" Acero</t>
  </si>
  <si>
    <t>3.3.2.-</t>
  </si>
  <si>
    <t>Ø6" @ Ø 3" Acero</t>
  </si>
  <si>
    <t>TAPON DE:</t>
  </si>
  <si>
    <t>3.4.1.-</t>
  </si>
  <si>
    <t xml:space="preserve">Ø3" PVC </t>
  </si>
  <si>
    <t>3.5.1.-</t>
  </si>
  <si>
    <t>3.5.2.-</t>
  </si>
  <si>
    <t>3.5.3.-</t>
  </si>
  <si>
    <t>VALVULA DE COMPUERTA DE:</t>
  </si>
  <si>
    <t>Ø3" H.F. Platillada  (completa) marca Muller , AVK     ó Similar</t>
  </si>
  <si>
    <t>Caja telescopica (Con protección superficial)</t>
  </si>
  <si>
    <t>COLOCACION DE TUBERIAS Y PIEZAS:</t>
  </si>
  <si>
    <t>4.1.-</t>
  </si>
  <si>
    <t>4.1.1.-</t>
  </si>
  <si>
    <t>4.2.-</t>
  </si>
  <si>
    <t>4.2.1.-</t>
  </si>
  <si>
    <t>4.2.2.-</t>
  </si>
  <si>
    <t>4.2.3.-</t>
  </si>
  <si>
    <t>4.3.-</t>
  </si>
  <si>
    <t>4.3.1.-</t>
  </si>
  <si>
    <t>4.3.2.-</t>
  </si>
  <si>
    <t>4.4.-</t>
  </si>
  <si>
    <t>4.4.1.-</t>
  </si>
  <si>
    <t>4.5.-</t>
  </si>
  <si>
    <t>4.5.1.-</t>
  </si>
  <si>
    <t>4.5.2.-</t>
  </si>
  <si>
    <t>ANCLAJE DE PIEZAS EN H. S.</t>
  </si>
  <si>
    <t>P.A.</t>
  </si>
  <si>
    <t>CEMENTO SOLVENTE</t>
  </si>
  <si>
    <t>KG</t>
  </si>
  <si>
    <t>REPARACION DE SERVICIOS EXISTENTES (Cubicar Desglosado).</t>
  </si>
  <si>
    <t>8.-</t>
  </si>
  <si>
    <t>ACOMETIDAS DOMICILIARIAS DE:</t>
  </si>
  <si>
    <t>8.1.-</t>
  </si>
  <si>
    <t>Ø3" x Ø3/4" ( con Clamps de Acero y Caja Ovalada en Polietileno )</t>
  </si>
  <si>
    <t>9.-</t>
  </si>
  <si>
    <t>TRANSPORTE INTERNO TUBERIAS DE :</t>
  </si>
  <si>
    <t>9.1.-</t>
  </si>
  <si>
    <t xml:space="preserve">Ø3" PVC SDR-21 </t>
  </si>
  <si>
    <t>10.-</t>
  </si>
  <si>
    <t>PRUEBA HIDROSTATICA TUBERIAS DE :</t>
  </si>
  <si>
    <t>10.1.-</t>
  </si>
  <si>
    <t>11.-</t>
  </si>
  <si>
    <t>SUB-TOTAL COSTOS DIRECTOS</t>
  </si>
  <si>
    <t>SEGUROS Y FIANZA</t>
  </si>
  <si>
    <t>PRESUPUESTO: REPARACION DEL TANQUE METALICO DEL PROYECTO "COLINAS DEL ARROYO II", UBICADO EN LA AV. JACOBO MAJLUTA, SANTO DOMINGO NORTE, ( Gerencia Norte)</t>
  </si>
  <si>
    <t>LIMPIEZA DE MALEZA EN EL AREA DE TANQUE</t>
  </si>
  <si>
    <t>SUMINISTRO E INSTALACION DE ALAMBRE DE TRINCHERA</t>
  </si>
  <si>
    <r>
      <t>GRAMA ENANA.(</t>
    </r>
    <r>
      <rPr>
        <sz val="14"/>
        <rFont val="Times New Roman"/>
        <family val="1"/>
      </rPr>
      <t xml:space="preserve"> Incluye: grama,regado,nivelado y tierra negra).</t>
    </r>
  </si>
  <si>
    <t>ILUMINACION EXTERIOR E INTERIOR, AREA TANQUE :</t>
  </si>
  <si>
    <t>Alambre Triplex ·No. 2</t>
  </si>
  <si>
    <t xml:space="preserve">Poste De Hormigon 30 ´  Clase III </t>
  </si>
  <si>
    <t xml:space="preserve">LAMPARA 250W HPS </t>
  </si>
  <si>
    <t>Alimentador de Poste Interior del Solar incluye   (2THHN No. 12 S.T  1 Alambre Vinil 12/2 Ø 3/4" PVC )</t>
  </si>
  <si>
    <t>Panel De Luces De 4 a 8 Circuitos Incluye Brarker</t>
  </si>
  <si>
    <t>4.6.-</t>
  </si>
  <si>
    <t>Zanja Para Alimentador De Poste Interior Del Solar</t>
  </si>
  <si>
    <t>4.7.-</t>
  </si>
  <si>
    <t xml:space="preserve">Mano de Obra </t>
  </si>
  <si>
    <t>4.8.-</t>
  </si>
  <si>
    <t>Hoyos Para Poste</t>
  </si>
  <si>
    <t>4.9.-</t>
  </si>
  <si>
    <t>Alquiler Grua Para Intalar Poste</t>
  </si>
  <si>
    <t>BOMBA :</t>
  </si>
  <si>
    <t>5.1.-</t>
  </si>
  <si>
    <t>Bomba Centrifuga tipo Booster ( para clorar ) marca "GOULDS"  de 16 Etapas   de Descarga 1" de diametro com 150 P.S.I 3500 RPM Motor de 1 HP  monofásico Tipo O.D.P.</t>
  </si>
  <si>
    <t>5.2.-</t>
  </si>
  <si>
    <t>Instalacion Bomba</t>
  </si>
  <si>
    <t>JUNTA DE GOMA PARA  MANJOL</t>
  </si>
  <si>
    <t>SUMINISTRO Y COLOCACION DE BAYPASS</t>
  </si>
  <si>
    <t>7.1.-</t>
  </si>
  <si>
    <t>7.1.1.-</t>
  </si>
  <si>
    <t>Ø8" x  Ø8" Acero</t>
  </si>
  <si>
    <t>7.1.2.-</t>
  </si>
  <si>
    <t>Ø12" x  Ø12" Acero</t>
  </si>
  <si>
    <t>7.2.-</t>
  </si>
  <si>
    <t>REDUCCION DE:</t>
  </si>
  <si>
    <t>7.2.1</t>
  </si>
  <si>
    <t>Ø12" x  Ø8" Acero</t>
  </si>
  <si>
    <t>7.3.-</t>
  </si>
  <si>
    <t>7.3.1.-</t>
  </si>
  <si>
    <t xml:space="preserve">Ø8" </t>
  </si>
  <si>
    <t>7.3.2.-</t>
  </si>
  <si>
    <t>7.4.-</t>
  </si>
  <si>
    <r>
      <t>VALVULA DE COMPUERTA H.F DE: (</t>
    </r>
    <r>
      <rPr>
        <sz val="14"/>
        <rFont val="Times New Roman"/>
        <family val="1"/>
      </rPr>
      <t>Marca muller, Avk ó Similar )</t>
    </r>
    <r>
      <rPr>
        <b/>
        <sz val="14"/>
        <rFont val="Times New Roman"/>
        <family val="1"/>
      </rPr>
      <t xml:space="preserve"> </t>
    </r>
  </si>
  <si>
    <t>7.4.1</t>
  </si>
  <si>
    <t xml:space="preserve"> Ø12"</t>
  </si>
  <si>
    <t>7.5.-</t>
  </si>
  <si>
    <r>
      <t xml:space="preserve">TAPAS D=0.60, HF   </t>
    </r>
    <r>
      <rPr>
        <sz val="14"/>
        <rFont val="Times New Roman"/>
        <family val="1"/>
      </rPr>
      <t>(para registro de valvulas)</t>
    </r>
  </si>
  <si>
    <t>PINTURA  TANQUE</t>
  </si>
  <si>
    <t>Pintura Interior (Pintura Tank Clad HS)</t>
  </si>
  <si>
    <t>ANDAMIOS:</t>
  </si>
  <si>
    <t>Alquiler de Andamios ( Incluye Instalacion,Desmonte y Transporte), Pagar contra factura</t>
  </si>
  <si>
    <t>REPARACION CASETA:</t>
  </si>
  <si>
    <t>11.1.-</t>
  </si>
  <si>
    <t>Pintura Acrilica Exterior e Interior en muros</t>
  </si>
  <si>
    <t>11.2.-</t>
  </si>
  <si>
    <t>Reposicion de Block Calado en ventana</t>
  </si>
  <si>
    <t>11.3.-</t>
  </si>
  <si>
    <t>Fino de Mezcla + Impermeabilizante</t>
  </si>
  <si>
    <t>11.4.-</t>
  </si>
  <si>
    <t>Pintura en Block calado y Techo</t>
  </si>
  <si>
    <t>11.5.-</t>
  </si>
  <si>
    <t>Puerta (0.98*2.00, metalica con candado)</t>
  </si>
  <si>
    <t>SUB-TOTAL COSTOS DIRECTOS "</t>
  </si>
  <si>
    <t>EQUIPAMIENTO C.A.A.S.D.</t>
  </si>
  <si>
    <t xml:space="preserve"> PRESUPUESTO : SUMINISTRO Y  COLOCACION TUBERIAS DE   Ø6",  Ø4" y Ø3" PVC SDR-21 , EN LAS CALLES 12, CURAZAO Y  RESPALDO JOSE REYES , SECTOR ALMA ROSA I,                                                                      SANTO DOMINGO ESTE. (Gerencia Este)</t>
  </si>
  <si>
    <t>TRABAJOS PRELIMINARES :</t>
  </si>
  <si>
    <t>Caseta para materiales</t>
  </si>
  <si>
    <t>Excavación Roca a Compresor</t>
  </si>
  <si>
    <t>Corte de Asfalto C/Maquina</t>
  </si>
  <si>
    <t>Ø3" PVC SDR-21 con J/G</t>
  </si>
  <si>
    <t>3.1.2.-</t>
  </si>
  <si>
    <t>Ø4" PVC SDR-21 con J/G</t>
  </si>
  <si>
    <t>3.1.3.-</t>
  </si>
  <si>
    <t>Ø6" PVC SDR-21 con J/G</t>
  </si>
  <si>
    <t>Ø4" X Ø3" PVC</t>
  </si>
  <si>
    <t>Ø6" X Ø6" ACERO</t>
  </si>
  <si>
    <t>Ø3" PVC</t>
  </si>
  <si>
    <t>Ø4" PVC</t>
  </si>
  <si>
    <t>Ø4"</t>
  </si>
  <si>
    <t>3.4.2.-</t>
  </si>
  <si>
    <t>Ø6"</t>
  </si>
  <si>
    <t>CRUZ DE:</t>
  </si>
  <si>
    <t>Ø4" X Ø2" ACERO</t>
  </si>
  <si>
    <t>Ø6" X Ø4" ACERO</t>
  </si>
  <si>
    <t>3.6.1.-</t>
  </si>
  <si>
    <t>Ø6" H. F. Platillada, Completa (Marca Mueller, AVK, o Similar)</t>
  </si>
  <si>
    <t>3.6.2.-</t>
  </si>
  <si>
    <t>Caja Telescopica</t>
  </si>
  <si>
    <t>ANCLAJE P/PIEZAS EN H.S.</t>
  </si>
  <si>
    <t>REPOSICION DE ASFALTO, e = 2"</t>
  </si>
  <si>
    <t>REPARACION DE SERVICIOS EXISTENTES (Cubicar Desglosado)</t>
  </si>
  <si>
    <t>TRANSPORTE INTERNO TUBERIAS DE:</t>
  </si>
  <si>
    <t>Ø3" PVC SDR-21</t>
  </si>
  <si>
    <t>8.2.-</t>
  </si>
  <si>
    <t>Ø4" PVC SDR-21</t>
  </si>
  <si>
    <t>8.3.-</t>
  </si>
  <si>
    <t>Ø6" PVC SDR-26</t>
  </si>
  <si>
    <t>PRUEBA HIDROSTATICA TUBERIAS DE:</t>
  </si>
  <si>
    <t>9.2.-</t>
  </si>
  <si>
    <t>9.3.-</t>
  </si>
  <si>
    <t>SEÑALIZACION (Incluye: luces, letrero, personal, Cinta aviso de Peligro, Cinta Reflectiva, Banderolero, etc.)</t>
  </si>
  <si>
    <t>Ø8"ACERO A 250 PIES, DE PROFUNDIDAD, UBICADO. EN EL SECTOR LAS FLORES  DE PANTOJA.</t>
  </si>
  <si>
    <t>DIRECCION DE OPERACIONES  NOROESTE.</t>
  </si>
  <si>
    <t>DIAMETRO DE Ø8" ACERO  y 250 PIES PROFUNDIDAD</t>
  </si>
  <si>
    <t xml:space="preserve">PRESUPUESTO:  ELECTRIFICACION E INSTALACION DE EQUIPOS DE BOMBEO PARA UN POZO. UBICADO EN   </t>
  </si>
  <si>
    <t xml:space="preserve">LAS FLORES ( SOLAR), MUNICIPIO DE PANTOJA.,  GERENCIA DE </t>
  </si>
  <si>
    <t>OPERACIONES DEL NOROESTE.</t>
  </si>
  <si>
    <t>1.12.-</t>
  </si>
  <si>
    <t xml:space="preserve">Electrobomba sumergible de 120GPM vs 215TDH a 3500RPM, acomple de </t>
  </si>
  <si>
    <t>SISTEMA DE CLORACION</t>
  </si>
  <si>
    <t>Suministro e instalacion, incluye bomba inyectora de presion de 150 lbs.,</t>
  </si>
  <si>
    <t xml:space="preserve"> y todos sus accesorios (4 valvula de bola de 1´´ , 8 Niples de 1´´ x 4´´,</t>
  </si>
  <si>
    <t>3 Codos de 1 x 45º, 8 codos de 1 x 90º, 1 Tubo de 1´´ x 19´ SCH-41 ).</t>
  </si>
  <si>
    <t>Caseta de: Cloración y Control</t>
  </si>
  <si>
    <t>Verja Malla Ciclonica</t>
  </si>
  <si>
    <t>Puerta Malla Ciclonica 3,00 Mts</t>
  </si>
  <si>
    <t>Puerta Malla Ciclonica 1,00 Mts</t>
  </si>
  <si>
    <t>Embellecimiento con Grava y Caliche</t>
  </si>
  <si>
    <t>MT</t>
  </si>
  <si>
    <t>PRESUPUESTO: EMPALME DE TUBERIA  Ø6" X Ø4" Y Ø4" X Ø3", COLOCACION DE TUBERIAS Ø4" Y Ø3" ACERO, UBICADO EN LA C/ 13 CON C/24 Y C/32 CON C/13, PARA EL BO. PUEBLO NUEVO, LOS ALCARRIZOS, SANTO DOMINGO OESTE.  ( Gerencia Noroeste )</t>
  </si>
  <si>
    <t>Excavación A Mano</t>
  </si>
  <si>
    <t>Ø3"  Acero</t>
  </si>
  <si>
    <t>Ø4" Acero</t>
  </si>
  <si>
    <t>CODOS DE:</t>
  </si>
  <si>
    <t>Ø4" x Ø 22.5º PVC</t>
  </si>
  <si>
    <t>Ø6" x Ø 4" Acero</t>
  </si>
  <si>
    <t>Ø4" x Ø 3" PVC</t>
  </si>
  <si>
    <t>ZETAS DE:</t>
  </si>
  <si>
    <t>Ø3" X 1.50M</t>
  </si>
  <si>
    <t>Ø4" X 1.50M</t>
  </si>
  <si>
    <t>VALVULA DE COMPUERTA ( H.F. Platillada  (completa) marca Muller , AVK     ó Similar) DE:</t>
  </si>
  <si>
    <t>3.7.1.-</t>
  </si>
  <si>
    <t>3.7.2.-</t>
  </si>
  <si>
    <t xml:space="preserve">Caja telescopica </t>
  </si>
  <si>
    <t>MANO DE DE  PLOMERIA (Inc. Soldaura y Abrazaderas)(Presentar Facturas)</t>
  </si>
  <si>
    <t>SEÑALIZACION (Incluye: Luces, Letrero, Personal, Banderolero , etc.)</t>
  </si>
  <si>
    <t xml:space="preserve">                 Preparado por:</t>
  </si>
  <si>
    <t xml:space="preserve">                   Revisado por:</t>
  </si>
  <si>
    <t>PRESUPUESTO : RED DE DISTRIBUCION DE AGUA POTABLE EN TUBERIAS DE Ø4", Ø3" Y Ø2" PVC SDR-21, PARA EL BARRIO LEBRONCITO , SECTOR LOS ALCARRIZOS,                                                     SANTO DOMINGO OESTE. (Gerencia Noroeste)</t>
  </si>
  <si>
    <t>Caseta para Materiales</t>
  </si>
  <si>
    <t>Excavacion Material no Clasificado con Retroexcavadora  (30%)</t>
  </si>
  <si>
    <t>Relleno Compactado con Maquito  ( 3 capas )</t>
  </si>
  <si>
    <t>Suministro Material Para Relleno (Caliche)</t>
  </si>
  <si>
    <t>Rotura de asfalto con Maquina , e = 2"</t>
  </si>
  <si>
    <t>Ø2" PVC SDR-21 Con Junta de Goma</t>
  </si>
  <si>
    <t>Ø4" PVC SDR-21 Con Junta de Goma</t>
  </si>
  <si>
    <t>Ø16" x  Ø4" Acero</t>
  </si>
  <si>
    <t>Ø4" x  Ø4" Pvc</t>
  </si>
  <si>
    <t>Ø3" x  Ø3" Pvc</t>
  </si>
  <si>
    <t>3.2.4.-</t>
  </si>
  <si>
    <t>Ø3" x  Ø2" Pvc</t>
  </si>
  <si>
    <t>3.2.5.-</t>
  </si>
  <si>
    <t>Ø2" x  Ø2" Pvc</t>
  </si>
  <si>
    <t>Ø3" x 90º Pvc</t>
  </si>
  <si>
    <t>Ø3" x 45º Pvc</t>
  </si>
  <si>
    <t>3.3.3.-</t>
  </si>
  <si>
    <t>Ø3" x 22.5º Pvc</t>
  </si>
  <si>
    <t>3.3.4.-</t>
  </si>
  <si>
    <t>Ø2" x 90º Pvc</t>
  </si>
  <si>
    <t>3.3.5.-</t>
  </si>
  <si>
    <t>Ø2" x 45º Pvc</t>
  </si>
  <si>
    <t>Ø3" x  Ø3" Acero</t>
  </si>
  <si>
    <t>Ø4" x  Ø2" Pvc</t>
  </si>
  <si>
    <t>Ø3" Pvc</t>
  </si>
  <si>
    <t>Ø2" Pvc</t>
  </si>
  <si>
    <t xml:space="preserve">Ø16" </t>
  </si>
  <si>
    <t>3.8.1.-</t>
  </si>
  <si>
    <t>Ø4" H.F. Platillada  (Completa) Marca Muller , AVK     ó Similar</t>
  </si>
  <si>
    <t>3.8.2.-</t>
  </si>
  <si>
    <t>Caja Telescopica ( Con Tapa Superior en H.S. )</t>
  </si>
  <si>
    <t>4.1.2.-</t>
  </si>
  <si>
    <t>4.1.3.-</t>
  </si>
  <si>
    <t>4.2.4.-</t>
  </si>
  <si>
    <t>4.2.5.-</t>
  </si>
  <si>
    <t>4.3.3.-</t>
  </si>
  <si>
    <t>4.3.4.-</t>
  </si>
  <si>
    <t>4.3.5.-</t>
  </si>
  <si>
    <t>4.6.1.-</t>
  </si>
  <si>
    <t>4.6.2.-</t>
  </si>
  <si>
    <t>4.7.1.-</t>
  </si>
  <si>
    <t>4.7.2.-</t>
  </si>
  <si>
    <t>REPARACION DE SERVICIOS EXISTENTES; (cubicar  desglosado) .</t>
  </si>
  <si>
    <t>ALQUILER  BOMBA DE ACHIQUE Ø3"</t>
  </si>
  <si>
    <t>Horas</t>
  </si>
  <si>
    <t>ACOMETIDAS  DOMICILIARIAS Ø3 x Ø3/4" (con Clamps de Acero y Caja Ovalada en Polietileno)</t>
  </si>
  <si>
    <t>REPOSICION DE ASFALTO ,e = 2"</t>
  </si>
  <si>
    <t xml:space="preserve">SUMINISTRO Y COLOCACION DE HIDRANTES EN TUBERIAS DE Ø4" </t>
  </si>
  <si>
    <t>12.-</t>
  </si>
  <si>
    <t>12.1.-</t>
  </si>
  <si>
    <t>12.2.-</t>
  </si>
  <si>
    <t>12.3.-</t>
  </si>
  <si>
    <t>13.-</t>
  </si>
  <si>
    <t>13.1.-</t>
  </si>
  <si>
    <t>13.2.-</t>
  </si>
  <si>
    <t>13.3.-</t>
  </si>
  <si>
    <t>14.-</t>
  </si>
  <si>
    <t>SEÑALIZACION (Incluye:  Letreros, Luces, Cinta Aviso de Peligro, Cinta Reflectiva, Tanques, Personal, Banderolero, etc. ) Cubicar desglosado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</si>
</sst>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0.0"/>
    <numFmt numFmtId="165" formatCode="0_)"/>
    <numFmt numFmtId="166" formatCode="0.0_)"/>
    <numFmt numFmtId="167" formatCode="_(* #,##0.00_);_(* \(#,##0.00\);_(* &quot;-&quot;??_);_(@_)"/>
    <numFmt numFmtId="168" formatCode="0.00_)"/>
    <numFmt numFmtId="169" formatCode="&quot;RD$&quot;#,##0.00_);\(&quot;RD$&quot;#,##0.00\)"/>
    <numFmt numFmtId="170" formatCode="0.00_);\(0.00\)"/>
    <numFmt numFmtId="171" formatCode="0.0%"/>
    <numFmt numFmtId="172" formatCode="#,##0.0_);\(#,##0.0\)"/>
    <numFmt numFmtId="174" formatCode="_(* #,##0.000000_);_(* \(#,##0.000000\);_(* &quot;-&quot;??????_);_(@_)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8"/>
      <color rgb="FF000000"/>
      <name val="Calibri"/>
      <family val="2"/>
    </font>
    <font>
      <sz val="14"/>
      <color rgb="FF000000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sz val="14"/>
      <color rgb="FF00B050"/>
      <name val="Arial"/>
      <family val="2"/>
    </font>
    <font>
      <sz val="14"/>
      <color rgb="FF0070C0"/>
      <name val="Arial"/>
      <family val="2"/>
    </font>
    <font>
      <b/>
      <sz val="12"/>
      <color indexed="8"/>
      <name val="Arial"/>
      <family val="2"/>
    </font>
    <font>
      <b/>
      <sz val="14"/>
      <name val="Arial MT"/>
    </font>
    <font>
      <sz val="11"/>
      <name val="Arial MT"/>
    </font>
    <font>
      <b/>
      <sz val="12"/>
      <name val="Arial MT"/>
    </font>
    <font>
      <b/>
      <sz val="12"/>
      <color indexed="8"/>
      <name val="Arial MT"/>
    </font>
    <font>
      <b/>
      <sz val="12"/>
      <name val="Arial"/>
      <family val="2"/>
    </font>
    <font>
      <sz val="12"/>
      <color indexed="8"/>
      <name val="Arial"/>
      <family val="2"/>
    </font>
    <font>
      <sz val="14"/>
      <color theme="4" tint="-0.249977111117893"/>
      <name val="Arial"/>
      <family val="2"/>
    </font>
    <font>
      <sz val="14"/>
      <color rgb="FF92D050"/>
      <name val="Arial"/>
      <family val="2"/>
    </font>
    <font>
      <sz val="14"/>
      <color rgb="FF00B0F0"/>
      <name val="Arial"/>
      <family val="2"/>
    </font>
    <font>
      <sz val="14"/>
      <name val="Times New Roman"/>
      <family val="1"/>
    </font>
    <font>
      <sz val="12"/>
      <name val="Arial MT"/>
    </font>
    <font>
      <b/>
      <sz val="14"/>
      <name val="Times New Roman"/>
      <family val="1"/>
    </font>
    <font>
      <sz val="18"/>
      <name val="Times New Roman"/>
      <family val="1"/>
    </font>
    <font>
      <b/>
      <sz val="14"/>
      <name val="Verdana"/>
      <family val="2"/>
    </font>
    <font>
      <b/>
      <sz val="14"/>
      <color theme="1"/>
      <name val="Verdana"/>
      <family val="2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6"/>
      <name val="Arial"/>
      <family val="2"/>
    </font>
    <font>
      <b/>
      <sz val="16"/>
      <name val="Verdana"/>
      <family val="2"/>
    </font>
    <font>
      <b/>
      <sz val="10"/>
      <name val="Arial"/>
    </font>
    <font>
      <sz val="16"/>
      <color theme="1"/>
      <name val="Times New Roman"/>
      <family val="1"/>
    </font>
    <font>
      <sz val="16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6"/>
      <color indexed="8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8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7" fontId="9" fillId="0" borderId="0" applyFont="0" applyFill="0" applyBorder="0" applyAlignment="0" applyProtection="0"/>
  </cellStyleXfs>
  <cellXfs count="938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164" fontId="4" fillId="13" borderId="3" xfId="0" applyNumberFormat="1" applyFont="1" applyFill="1" applyBorder="1" applyAlignment="1" applyProtection="1">
      <alignment horizontal="center" vertical="center"/>
    </xf>
    <xf numFmtId="0" fontId="4" fillId="13" borderId="4" xfId="0" applyFont="1" applyFill="1" applyBorder="1" applyAlignment="1" applyProtection="1">
      <alignment horizontal="center" vertical="center"/>
    </xf>
    <xf numFmtId="0" fontId="4" fillId="13" borderId="5" xfId="0" applyFont="1" applyFill="1" applyBorder="1" applyAlignment="1" applyProtection="1">
      <alignment horizontal="center" vertical="center"/>
    </xf>
    <xf numFmtId="164" fontId="4" fillId="14" borderId="6" xfId="0" applyNumberFormat="1" applyFont="1" applyFill="1" applyBorder="1" applyAlignment="1" applyProtection="1">
      <alignment horizontal="center" vertical="center"/>
    </xf>
    <xf numFmtId="0" fontId="4" fillId="14" borderId="7" xfId="0" applyFont="1" applyFill="1" applyBorder="1" applyAlignment="1" applyProtection="1">
      <alignment horizontal="center" vertical="center"/>
    </xf>
    <xf numFmtId="0" fontId="4" fillId="14" borderId="8" xfId="0" applyFont="1" applyFill="1" applyBorder="1" applyAlignment="1" applyProtection="1">
      <alignment horizontal="center" vertical="center"/>
    </xf>
    <xf numFmtId="0" fontId="4" fillId="14" borderId="9" xfId="0" applyFont="1" applyFill="1" applyBorder="1" applyAlignment="1" applyProtection="1">
      <alignment horizontal="left" vertical="center"/>
    </xf>
    <xf numFmtId="0" fontId="4" fillId="14" borderId="9" xfId="0" applyFont="1" applyFill="1" applyBorder="1" applyAlignment="1" applyProtection="1">
      <alignment horizontal="center" vertical="center"/>
    </xf>
    <xf numFmtId="165" fontId="4" fillId="0" borderId="6" xfId="0" applyNumberFormat="1" applyFont="1" applyBorder="1" applyAlignment="1">
      <alignment horizontal="right" vertical="center" wrapText="1"/>
    </xf>
    <xf numFmtId="39" fontId="7" fillId="0" borderId="9" xfId="0" applyNumberFormat="1" applyFont="1" applyFill="1" applyBorder="1" applyAlignment="1" applyProtection="1">
      <alignment horizontal="right" vertical="center"/>
    </xf>
    <xf numFmtId="0" fontId="7" fillId="0" borderId="9" xfId="0" applyFont="1" applyBorder="1" applyAlignment="1" applyProtection="1">
      <alignment horizontal="center" vertical="center" wrapText="1"/>
    </xf>
    <xf numFmtId="39" fontId="7" fillId="0" borderId="9" xfId="0" applyNumberFormat="1" applyFont="1" applyBorder="1" applyAlignment="1" applyProtection="1">
      <alignment vertical="center"/>
    </xf>
    <xf numFmtId="39" fontId="7" fillId="0" borderId="9" xfId="0" applyNumberFormat="1" applyFont="1" applyBorder="1" applyAlignment="1" applyProtection="1">
      <alignment horizontal="right" vertical="center"/>
    </xf>
    <xf numFmtId="39" fontId="7" fillId="0" borderId="8" xfId="0" applyNumberFormat="1" applyFont="1" applyBorder="1" applyAlignment="1" applyProtection="1">
      <alignment vertical="center"/>
    </xf>
    <xf numFmtId="166" fontId="7" fillId="0" borderId="6" xfId="0" applyNumberFormat="1" applyFont="1" applyBorder="1" applyAlignment="1">
      <alignment horizontal="right" vertical="center" wrapText="1"/>
    </xf>
    <xf numFmtId="0" fontId="7" fillId="0" borderId="9" xfId="0" applyFont="1" applyBorder="1" applyAlignment="1" applyProtection="1">
      <alignment vertical="center" wrapText="1"/>
    </xf>
    <xf numFmtId="39" fontId="7" fillId="0" borderId="9" xfId="0" applyNumberFormat="1" applyFont="1" applyBorder="1" applyAlignment="1" applyProtection="1">
      <alignment horizontal="right" vertical="center" wrapText="1"/>
    </xf>
    <xf numFmtId="39" fontId="7" fillId="0" borderId="9" xfId="0" applyNumberFormat="1" applyFont="1" applyBorder="1" applyAlignment="1" applyProtection="1">
      <alignment horizontal="center" vertical="center" wrapText="1"/>
    </xf>
    <xf numFmtId="39" fontId="7" fillId="0" borderId="9" xfId="0" applyNumberFormat="1" applyFont="1" applyFill="1" applyBorder="1" applyAlignment="1" applyProtection="1">
      <alignment vertical="center"/>
    </xf>
    <xf numFmtId="39" fontId="7" fillId="0" borderId="8" xfId="0" applyNumberFormat="1" applyFont="1" applyBorder="1" applyAlignment="1" applyProtection="1">
      <alignment vertical="center" wrapText="1"/>
    </xf>
    <xf numFmtId="166" fontId="7" fillId="0" borderId="10" xfId="0" applyNumberFormat="1" applyFont="1" applyBorder="1" applyAlignment="1">
      <alignment horizontal="right" vertical="center" wrapText="1"/>
    </xf>
    <xf numFmtId="0" fontId="7" fillId="0" borderId="11" xfId="0" applyFont="1" applyBorder="1" applyAlignment="1" applyProtection="1">
      <alignment vertical="center" wrapText="1"/>
    </xf>
    <xf numFmtId="39" fontId="7" fillId="0" borderId="11" xfId="0" applyNumberFormat="1" applyFont="1" applyBorder="1" applyAlignment="1" applyProtection="1">
      <alignment horizontal="right" vertical="center" wrapText="1"/>
    </xf>
    <xf numFmtId="39" fontId="7" fillId="0" borderId="11" xfId="0" applyNumberFormat="1" applyFont="1" applyBorder="1" applyAlignment="1" applyProtection="1">
      <alignment horizontal="center" vertical="center" wrapText="1"/>
    </xf>
    <xf numFmtId="39" fontId="7" fillId="0" borderId="11" xfId="0" applyNumberFormat="1" applyFont="1" applyFill="1" applyBorder="1" applyAlignment="1" applyProtection="1">
      <alignment vertical="center"/>
    </xf>
    <xf numFmtId="39" fontId="4" fillId="0" borderId="12" xfId="0" applyNumberFormat="1" applyFont="1" applyBorder="1" applyAlignment="1" applyProtection="1">
      <alignment vertical="center" wrapText="1"/>
    </xf>
    <xf numFmtId="164" fontId="7" fillId="15" borderId="3" xfId="0" applyNumberFormat="1" applyFont="1" applyFill="1" applyBorder="1" applyAlignment="1" applyProtection="1">
      <alignment horizontal="right" vertical="center"/>
    </xf>
    <xf numFmtId="0" fontId="4" fillId="15" borderId="4" xfId="0" applyFont="1" applyFill="1" applyBorder="1" applyAlignment="1" applyProtection="1">
      <alignment horizontal="left" vertical="center"/>
    </xf>
    <xf numFmtId="39" fontId="4" fillId="15" borderId="4" xfId="0" applyNumberFormat="1" applyFont="1" applyFill="1" applyBorder="1" applyAlignment="1" applyProtection="1">
      <alignment vertical="center"/>
    </xf>
    <xf numFmtId="0" fontId="4" fillId="15" borderId="4" xfId="0" applyFont="1" applyFill="1" applyBorder="1" applyAlignment="1" applyProtection="1">
      <alignment horizontal="center" vertical="center"/>
    </xf>
    <xf numFmtId="39" fontId="7" fillId="15" borderId="4" xfId="0" applyNumberFormat="1" applyFont="1" applyFill="1" applyBorder="1" applyAlignment="1" applyProtection="1">
      <alignment horizontal="right" vertical="center"/>
    </xf>
    <xf numFmtId="39" fontId="4" fillId="15" borderId="5" xfId="0" applyNumberFormat="1" applyFont="1" applyFill="1" applyBorder="1" applyAlignment="1" applyProtection="1">
      <alignment vertical="center"/>
    </xf>
    <xf numFmtId="39" fontId="4" fillId="0" borderId="8" xfId="0" applyNumberFormat="1" applyFont="1" applyBorder="1" applyAlignment="1" applyProtection="1">
      <alignment vertical="center" wrapText="1"/>
    </xf>
    <xf numFmtId="164" fontId="4" fillId="14" borderId="13" xfId="0" applyNumberFormat="1" applyFont="1" applyFill="1" applyBorder="1" applyAlignment="1" applyProtection="1">
      <alignment horizontal="center" vertical="center"/>
    </xf>
    <xf numFmtId="0" fontId="4" fillId="14" borderId="14" xfId="0" applyFont="1" applyFill="1" applyBorder="1" applyAlignment="1" applyProtection="1">
      <alignment horizontal="left" vertical="center"/>
    </xf>
    <xf numFmtId="0" fontId="4" fillId="14" borderId="14" xfId="0" applyFont="1" applyFill="1" applyBorder="1" applyAlignment="1" applyProtection="1">
      <alignment horizontal="center" vertical="center"/>
    </xf>
    <xf numFmtId="0" fontId="4" fillId="14" borderId="15" xfId="0" applyFont="1" applyFill="1" applyBorder="1" applyAlignment="1" applyProtection="1">
      <alignment horizontal="center" vertical="center"/>
    </xf>
    <xf numFmtId="39" fontId="4" fillId="0" borderId="8" xfId="0" applyNumberFormat="1" applyFont="1" applyBorder="1" applyAlignment="1" applyProtection="1">
      <alignment vertical="center"/>
    </xf>
    <xf numFmtId="0" fontId="4" fillId="14" borderId="14" xfId="0" applyFont="1" applyFill="1" applyBorder="1" applyAlignment="1" applyProtection="1">
      <alignment horizontal="left" vertical="center" wrapText="1"/>
    </xf>
    <xf numFmtId="39" fontId="7" fillId="0" borderId="9" xfId="0" applyNumberFormat="1" applyFont="1" applyFill="1" applyBorder="1" applyAlignment="1" applyProtection="1">
      <alignment vertical="center" wrapText="1"/>
    </xf>
    <xf numFmtId="166" fontId="8" fillId="0" borderId="16" xfId="0" applyNumberFormat="1" applyFont="1" applyBorder="1" applyAlignment="1">
      <alignment horizontal="right" vertical="center" wrapText="1"/>
    </xf>
    <xf numFmtId="0" fontId="8" fillId="0" borderId="17" xfId="0" applyFont="1" applyBorder="1" applyAlignment="1" applyProtection="1">
      <alignment vertical="center" wrapText="1"/>
    </xf>
    <xf numFmtId="39" fontId="8" fillId="0" borderId="17" xfId="0" applyNumberFormat="1" applyFont="1" applyBorder="1" applyAlignment="1" applyProtection="1">
      <alignment horizontal="right" vertical="center" wrapText="1"/>
    </xf>
    <xf numFmtId="39" fontId="8" fillId="0" borderId="17" xfId="0" applyNumberFormat="1" applyFont="1" applyBorder="1" applyAlignment="1" applyProtection="1">
      <alignment horizontal="center" vertical="center" wrapText="1"/>
    </xf>
    <xf numFmtId="39" fontId="8" fillId="0" borderId="17" xfId="0" applyNumberFormat="1" applyFont="1" applyFill="1" applyBorder="1" applyAlignment="1" applyProtection="1">
      <alignment vertical="center"/>
    </xf>
    <xf numFmtId="39" fontId="4" fillId="0" borderId="18" xfId="0" applyNumberFormat="1" applyFont="1" applyBorder="1" applyAlignment="1" applyProtection="1">
      <alignment vertical="center"/>
    </xf>
    <xf numFmtId="0" fontId="4" fillId="13" borderId="3" xfId="0" applyFont="1" applyFill="1" applyBorder="1" applyAlignment="1" applyProtection="1">
      <alignment horizontal="left" vertical="center" indent="1"/>
    </xf>
    <xf numFmtId="0" fontId="4" fillId="13" borderId="19" xfId="0" applyFont="1" applyFill="1" applyBorder="1" applyAlignment="1" applyProtection="1">
      <alignment horizontal="left" vertical="center"/>
    </xf>
    <xf numFmtId="43" fontId="4" fillId="13" borderId="4" xfId="1" applyFont="1" applyFill="1" applyBorder="1" applyAlignment="1" applyProtection="1">
      <alignment horizontal="left" vertical="center" indent="1"/>
    </xf>
    <xf numFmtId="43" fontId="4" fillId="13" borderId="20" xfId="1" applyFont="1" applyFill="1" applyBorder="1" applyAlignment="1" applyProtection="1">
      <alignment horizontal="left" vertical="center" indent="1"/>
    </xf>
    <xf numFmtId="43" fontId="4" fillId="13" borderId="21" xfId="1" applyFont="1" applyFill="1" applyBorder="1" applyAlignment="1" applyProtection="1">
      <alignment horizontal="left" vertical="center" indent="1"/>
    </xf>
    <xf numFmtId="43" fontId="4" fillId="13" borderId="5" xfId="1" applyFont="1" applyFill="1" applyBorder="1" applyAlignment="1" applyProtection="1">
      <alignment vertical="center"/>
    </xf>
    <xf numFmtId="168" fontId="10" fillId="0" borderId="22" xfId="0" applyNumberFormat="1" applyFont="1" applyBorder="1" applyProtection="1"/>
    <xf numFmtId="168" fontId="10" fillId="0" borderId="23" xfId="0" applyNumberFormat="1" applyFont="1" applyBorder="1" applyProtection="1"/>
    <xf numFmtId="43" fontId="10" fillId="0" borderId="23" xfId="1" applyFont="1" applyBorder="1" applyProtection="1"/>
    <xf numFmtId="43" fontId="11" fillId="0" borderId="24" xfId="1" applyFont="1" applyBorder="1" applyProtection="1"/>
    <xf numFmtId="168" fontId="10" fillId="0" borderId="16" xfId="0" applyNumberFormat="1" applyFont="1" applyBorder="1" applyProtection="1"/>
    <xf numFmtId="168" fontId="10" fillId="0" borderId="17" xfId="0" applyNumberFormat="1" applyFont="1" applyBorder="1" applyProtection="1"/>
    <xf numFmtId="10" fontId="10" fillId="0" borderId="17" xfId="3" applyNumberFormat="1" applyFont="1" applyBorder="1" applyProtection="1"/>
    <xf numFmtId="43" fontId="10" fillId="0" borderId="17" xfId="1" applyFont="1" applyBorder="1" applyProtection="1"/>
    <xf numFmtId="43" fontId="11" fillId="0" borderId="18" xfId="1" applyFont="1" applyBorder="1" applyProtection="1"/>
    <xf numFmtId="164" fontId="7" fillId="0" borderId="16" xfId="0" applyNumberFormat="1" applyFont="1" applyFill="1" applyBorder="1" applyAlignment="1" applyProtection="1">
      <alignment horizontal="right" vertical="center"/>
    </xf>
    <xf numFmtId="10" fontId="7" fillId="0" borderId="17" xfId="3" applyNumberFormat="1" applyFont="1" applyFill="1" applyBorder="1" applyAlignment="1" applyProtection="1">
      <alignment vertical="center"/>
    </xf>
    <xf numFmtId="43" fontId="7" fillId="0" borderId="17" xfId="1" applyFont="1" applyFill="1" applyBorder="1" applyAlignment="1" applyProtection="1">
      <alignment vertical="center"/>
    </xf>
    <xf numFmtId="43" fontId="7" fillId="0" borderId="18" xfId="1" applyFont="1" applyFill="1" applyBorder="1" applyAlignment="1" applyProtection="1">
      <alignment vertical="center"/>
    </xf>
    <xf numFmtId="168" fontId="10" fillId="16" borderId="3" xfId="0" applyNumberFormat="1" applyFont="1" applyFill="1" applyBorder="1" applyAlignment="1" applyProtection="1">
      <alignment horizontal="fill"/>
    </xf>
    <xf numFmtId="168" fontId="11" fillId="16" borderId="4" xfId="0" applyNumberFormat="1" applyFont="1" applyFill="1" applyBorder="1" applyProtection="1"/>
    <xf numFmtId="10" fontId="10" fillId="16" borderId="4" xfId="3" applyNumberFormat="1" applyFont="1" applyFill="1" applyBorder="1" applyProtection="1"/>
    <xf numFmtId="43" fontId="10" fillId="16" borderId="4" xfId="1" applyFont="1" applyFill="1" applyBorder="1" applyProtection="1"/>
    <xf numFmtId="43" fontId="11" fillId="16" borderId="5" xfId="1" applyFont="1" applyFill="1" applyBorder="1" applyProtection="1"/>
    <xf numFmtId="168" fontId="10" fillId="0" borderId="3" xfId="0" applyNumberFormat="1" applyFont="1" applyFill="1" applyBorder="1" applyAlignment="1" applyProtection="1">
      <alignment horizontal="fill"/>
    </xf>
    <xf numFmtId="168" fontId="11" fillId="0" borderId="4" xfId="0" applyNumberFormat="1" applyFont="1" applyFill="1" applyBorder="1" applyProtection="1"/>
    <xf numFmtId="10" fontId="10" fillId="0" borderId="4" xfId="3" applyNumberFormat="1" applyFont="1" applyFill="1" applyBorder="1" applyProtection="1"/>
    <xf numFmtId="43" fontId="10" fillId="0" borderId="4" xfId="1" applyFont="1" applyFill="1" applyBorder="1" applyProtection="1"/>
    <xf numFmtId="43" fontId="11" fillId="0" borderId="5" xfId="1" applyFont="1" applyFill="1" applyBorder="1" applyProtection="1"/>
    <xf numFmtId="168" fontId="10" fillId="16" borderId="25" xfId="0" applyNumberFormat="1" applyFont="1" applyFill="1" applyBorder="1" applyAlignment="1" applyProtection="1">
      <alignment horizontal="fill"/>
    </xf>
    <xf numFmtId="168" fontId="11" fillId="16" borderId="26" xfId="0" applyNumberFormat="1" applyFont="1" applyFill="1" applyBorder="1" applyProtection="1"/>
    <xf numFmtId="43" fontId="10" fillId="16" borderId="26" xfId="1" applyFont="1" applyFill="1" applyBorder="1" applyProtection="1"/>
    <xf numFmtId="43" fontId="11" fillId="16" borderId="27" xfId="1" applyFont="1" applyFill="1" applyBorder="1" applyProtection="1"/>
    <xf numFmtId="168" fontId="10" fillId="0" borderId="0" xfId="0" applyNumberFormat="1" applyFont="1" applyBorder="1" applyProtection="1"/>
    <xf numFmtId="43" fontId="10" fillId="0" borderId="0" xfId="1" applyFont="1" applyBorder="1" applyProtection="1"/>
    <xf numFmtId="43" fontId="7" fillId="0" borderId="0" xfId="1" applyFont="1" applyAlignment="1">
      <alignment vertical="center"/>
    </xf>
    <xf numFmtId="168" fontId="13" fillId="0" borderId="0" xfId="0" applyNumberFormat="1" applyFont="1" applyBorder="1" applyProtection="1"/>
    <xf numFmtId="43" fontId="13" fillId="0" borderId="0" xfId="1" applyFont="1" applyBorder="1" applyProtection="1"/>
    <xf numFmtId="43" fontId="7" fillId="0" borderId="0" xfId="1" applyFont="1" applyBorder="1" applyAlignment="1">
      <alignment vertical="center"/>
    </xf>
    <xf numFmtId="168" fontId="11" fillId="0" borderId="0" xfId="0" applyNumberFormat="1" applyFont="1" applyBorder="1" applyProtection="1"/>
    <xf numFmtId="43" fontId="11" fillId="0" borderId="0" xfId="1" applyFont="1" applyBorder="1" applyProtection="1"/>
    <xf numFmtId="164" fontId="7" fillId="0" borderId="0" xfId="0" applyNumberFormat="1" applyFont="1" applyAlignment="1">
      <alignment horizontal="right" vertical="center"/>
    </xf>
    <xf numFmtId="168" fontId="14" fillId="0" borderId="0" xfId="0" applyNumberFormat="1" applyFont="1" applyBorder="1" applyAlignment="1" applyProtection="1"/>
    <xf numFmtId="43" fontId="14" fillId="0" borderId="0" xfId="1" applyFont="1" applyBorder="1" applyAlignment="1" applyProtection="1"/>
    <xf numFmtId="168" fontId="10" fillId="0" borderId="0" xfId="0" applyNumberFormat="1" applyFont="1" applyBorder="1" applyAlignment="1" applyProtection="1"/>
    <xf numFmtId="43" fontId="10" fillId="0" borderId="0" xfId="1" applyFont="1" applyBorder="1" applyAlignment="1" applyProtection="1"/>
    <xf numFmtId="168" fontId="11" fillId="0" borderId="0" xfId="0" applyNumberFormat="1" applyFont="1" applyBorder="1" applyAlignment="1" applyProtection="1"/>
    <xf numFmtId="43" fontId="11" fillId="0" borderId="0" xfId="1" applyFont="1" applyBorder="1" applyAlignment="1" applyProtection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8" fontId="10" fillId="0" borderId="0" xfId="0" applyNumberFormat="1" applyFont="1" applyAlignment="1" applyProtection="1"/>
    <xf numFmtId="168" fontId="11" fillId="0" borderId="0" xfId="0" applyNumberFormat="1" applyFont="1" applyProtection="1"/>
    <xf numFmtId="168" fontId="15" fillId="0" borderId="0" xfId="0" applyNumberFormat="1" applyFont="1" applyAlignment="1" applyProtection="1"/>
    <xf numFmtId="0" fontId="18" fillId="0" borderId="0" xfId="0" applyNumberFormat="1" applyFont="1" applyBorder="1" applyAlignment="1"/>
    <xf numFmtId="0" fontId="19" fillId="0" borderId="0" xfId="0" applyNumberFormat="1" applyFont="1" applyFill="1" applyBorder="1" applyAlignment="1">
      <alignment horizontal="centerContinuous"/>
    </xf>
    <xf numFmtId="4" fontId="20" fillId="0" borderId="0" xfId="0" applyNumberFormat="1" applyFont="1" applyFill="1" applyBorder="1" applyAlignment="1">
      <alignment horizontal="centerContinuous"/>
    </xf>
    <xf numFmtId="4" fontId="21" fillId="0" borderId="0" xfId="0" applyNumberFormat="1" applyFont="1" applyFill="1" applyBorder="1" applyAlignment="1">
      <alignment horizontal="centerContinuous"/>
    </xf>
    <xf numFmtId="4" fontId="15" fillId="0" borderId="0" xfId="0" applyNumberFormat="1" applyFont="1" applyFill="1" applyBorder="1" applyAlignment="1">
      <alignment horizontal="right"/>
    </xf>
    <xf numFmtId="168" fontId="15" fillId="17" borderId="28" xfId="0" applyNumberFormat="1" applyFont="1" applyFill="1" applyBorder="1" applyAlignment="1" applyProtection="1">
      <alignment horizontal="center" vertical="center"/>
    </xf>
    <xf numFmtId="168" fontId="15" fillId="17" borderId="29" xfId="0" applyNumberFormat="1" applyFont="1" applyFill="1" applyBorder="1" applyAlignment="1" applyProtection="1">
      <alignment horizontal="center" vertical="center"/>
    </xf>
    <xf numFmtId="4" fontId="11" fillId="0" borderId="31" xfId="0" applyNumberFormat="1" applyFont="1" applyBorder="1" applyAlignment="1">
      <alignment vertical="center" wrapText="1"/>
    </xf>
    <xf numFmtId="4" fontId="11" fillId="0" borderId="32" xfId="0" applyNumberFormat="1" applyFont="1" applyBorder="1" applyAlignment="1">
      <alignment horizontal="center" vertical="center" wrapText="1"/>
    </xf>
    <xf numFmtId="4" fontId="11" fillId="0" borderId="33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4" fontId="11" fillId="0" borderId="14" xfId="0" applyNumberFormat="1" applyFont="1" applyBorder="1" applyAlignment="1">
      <alignment horizontal="left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right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40" fontId="7" fillId="0" borderId="9" xfId="0" applyNumberFormat="1" applyFont="1" applyBorder="1" applyAlignment="1">
      <alignment vertical="center" wrapText="1"/>
    </xf>
    <xf numFmtId="167" fontId="4" fillId="0" borderId="8" xfId="4" applyFont="1" applyBorder="1" applyAlignment="1">
      <alignment vertical="center" wrapText="1"/>
    </xf>
    <xf numFmtId="4" fontId="11" fillId="0" borderId="13" xfId="0" applyNumberFormat="1" applyFont="1" applyBorder="1" applyAlignment="1">
      <alignment vertical="center" wrapText="1"/>
    </xf>
    <xf numFmtId="0" fontId="4" fillId="0" borderId="9" xfId="0" applyNumberFormat="1" applyFont="1" applyBorder="1" applyAlignment="1">
      <alignment vertical="center" wrapText="1"/>
    </xf>
    <xf numFmtId="170" fontId="7" fillId="0" borderId="9" xfId="0" applyNumberFormat="1" applyFont="1" applyBorder="1" applyAlignment="1">
      <alignment vertical="center" wrapText="1"/>
    </xf>
    <xf numFmtId="167" fontId="7" fillId="0" borderId="8" xfId="4" applyFont="1" applyBorder="1" applyAlignment="1">
      <alignment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9" xfId="0" quotePrefix="1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vertical="center" wrapText="1"/>
    </xf>
    <xf numFmtId="0" fontId="4" fillId="0" borderId="9" xfId="0" quotePrefix="1" applyNumberFormat="1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left" vertical="center" wrapText="1"/>
    </xf>
    <xf numFmtId="0" fontId="7" fillId="0" borderId="35" xfId="0" applyNumberFormat="1" applyFont="1" applyBorder="1" applyAlignment="1">
      <alignment horizontal="right" vertical="center" wrapText="1"/>
    </xf>
    <xf numFmtId="0" fontId="7" fillId="0" borderId="36" xfId="0" applyNumberFormat="1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40" fontId="7" fillId="0" borderId="36" xfId="0" applyNumberFormat="1" applyFont="1" applyBorder="1" applyAlignment="1">
      <alignment vertical="center" wrapText="1"/>
    </xf>
    <xf numFmtId="167" fontId="4" fillId="0" borderId="37" xfId="4" applyFont="1" applyBorder="1" applyAlignment="1">
      <alignment vertical="center" wrapText="1"/>
    </xf>
    <xf numFmtId="0" fontId="7" fillId="0" borderId="13" xfId="0" applyNumberFormat="1" applyFont="1" applyBorder="1" applyAlignment="1">
      <alignment horizontal="right" vertical="center" wrapText="1"/>
    </xf>
    <xf numFmtId="0" fontId="7" fillId="0" borderId="14" xfId="0" applyNumberFormat="1" applyFont="1" applyBorder="1" applyAlignment="1">
      <alignment horizontal="left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40" fontId="7" fillId="0" borderId="14" xfId="0" applyNumberFormat="1" applyFont="1" applyBorder="1" applyAlignment="1">
      <alignment vertical="center" wrapText="1"/>
    </xf>
    <xf numFmtId="167" fontId="4" fillId="0" borderId="15" xfId="4" applyFont="1" applyBorder="1" applyAlignment="1">
      <alignment vertical="center" wrapText="1"/>
    </xf>
    <xf numFmtId="167" fontId="7" fillId="0" borderId="9" xfId="4" applyFont="1" applyBorder="1" applyAlignment="1">
      <alignment vertical="center" wrapText="1"/>
    </xf>
    <xf numFmtId="167" fontId="7" fillId="0" borderId="9" xfId="4" applyNumberFormat="1" applyFont="1" applyBorder="1" applyAlignment="1">
      <alignment horizontal="left" vertical="center" wrapText="1"/>
    </xf>
    <xf numFmtId="164" fontId="4" fillId="0" borderId="38" xfId="0" applyNumberFormat="1" applyFont="1" applyBorder="1" applyAlignment="1">
      <alignment horizontal="right" vertical="center" wrapText="1"/>
    </xf>
    <xf numFmtId="0" fontId="4" fillId="0" borderId="39" xfId="0" applyFont="1" applyBorder="1" applyAlignment="1">
      <alignment vertical="center" wrapText="1"/>
    </xf>
    <xf numFmtId="0" fontId="7" fillId="0" borderId="39" xfId="0" applyFont="1" applyBorder="1" applyAlignment="1">
      <alignment horizontal="center" vertical="center" wrapText="1"/>
    </xf>
    <xf numFmtId="4" fontId="7" fillId="0" borderId="39" xfId="0" applyNumberFormat="1" applyFont="1" applyBorder="1" applyAlignment="1">
      <alignment horizontal="center" vertical="center" wrapText="1"/>
    </xf>
    <xf numFmtId="39" fontId="4" fillId="0" borderId="40" xfId="0" applyNumberFormat="1" applyFont="1" applyBorder="1" applyAlignment="1" applyProtection="1">
      <alignment vertical="center" wrapText="1"/>
    </xf>
    <xf numFmtId="168" fontId="11" fillId="17" borderId="28" xfId="0" applyNumberFormat="1" applyFont="1" applyFill="1" applyBorder="1" applyAlignment="1" applyProtection="1">
      <alignment horizontal="center" vertical="center" wrapText="1"/>
    </xf>
    <xf numFmtId="168" fontId="11" fillId="17" borderId="29" xfId="0" applyNumberFormat="1" applyFont="1" applyFill="1" applyBorder="1" applyAlignment="1" applyProtection="1">
      <alignment horizontal="left" vertical="center" wrapText="1"/>
    </xf>
    <xf numFmtId="168" fontId="11" fillId="17" borderId="29" xfId="0" applyNumberFormat="1" applyFont="1" applyFill="1" applyBorder="1" applyAlignment="1" applyProtection="1">
      <alignment horizontal="center" vertical="center" wrapText="1"/>
    </xf>
    <xf numFmtId="168" fontId="10" fillId="0" borderId="41" xfId="0" applyNumberFormat="1" applyFont="1" applyBorder="1" applyAlignment="1" applyProtection="1">
      <alignment vertical="center" wrapText="1"/>
    </xf>
    <xf numFmtId="168" fontId="10" fillId="0" borderId="42" xfId="0" applyNumberFormat="1" applyFont="1" applyBorder="1" applyAlignment="1" applyProtection="1">
      <alignment vertical="center" wrapText="1"/>
    </xf>
    <xf numFmtId="39" fontId="10" fillId="0" borderId="42" xfId="0" applyNumberFormat="1" applyFont="1" applyBorder="1" applyAlignment="1" applyProtection="1">
      <alignment vertical="center" wrapText="1"/>
    </xf>
    <xf numFmtId="164" fontId="7" fillId="0" borderId="44" xfId="0" applyNumberFormat="1" applyFont="1" applyFill="1" applyBorder="1" applyAlignment="1" applyProtection="1">
      <alignment vertical="center" wrapText="1"/>
    </xf>
    <xf numFmtId="168" fontId="7" fillId="0" borderId="45" xfId="0" applyNumberFormat="1" applyFont="1" applyFill="1" applyBorder="1" applyAlignment="1" applyProtection="1">
      <alignment horizontal="left" vertical="center" wrapText="1"/>
    </xf>
    <xf numFmtId="10" fontId="7" fillId="0" borderId="45" xfId="5" applyNumberFormat="1" applyFont="1" applyFill="1" applyBorder="1" applyAlignment="1" applyProtection="1">
      <alignment horizontal="center" vertical="center" wrapText="1"/>
    </xf>
    <xf numFmtId="171" fontId="7" fillId="0" borderId="45" xfId="5" applyNumberFormat="1" applyFont="1" applyFill="1" applyBorder="1" applyAlignment="1" applyProtection="1">
      <alignment horizontal="center" vertical="center" wrapText="1"/>
    </xf>
    <xf numFmtId="167" fontId="7" fillId="0" borderId="45" xfId="4" applyFont="1" applyFill="1" applyBorder="1" applyAlignment="1" applyProtection="1">
      <alignment vertical="center" wrapText="1"/>
    </xf>
    <xf numFmtId="168" fontId="10" fillId="17" borderId="28" xfId="0" applyNumberFormat="1" applyFont="1" applyFill="1" applyBorder="1" applyAlignment="1" applyProtection="1">
      <alignment vertical="center" wrapText="1"/>
    </xf>
    <xf numFmtId="168" fontId="11" fillId="17" borderId="29" xfId="0" applyNumberFormat="1" applyFont="1" applyFill="1" applyBorder="1" applyAlignment="1" applyProtection="1">
      <alignment vertical="center" wrapText="1"/>
    </xf>
    <xf numFmtId="168" fontId="10" fillId="17" borderId="29" xfId="0" applyNumberFormat="1" applyFont="1" applyFill="1" applyBorder="1" applyAlignment="1" applyProtection="1">
      <alignment vertical="center" wrapText="1"/>
    </xf>
    <xf numFmtId="168" fontId="10" fillId="0" borderId="28" xfId="0" applyNumberFormat="1" applyFont="1" applyFill="1" applyBorder="1" applyAlignment="1" applyProtection="1">
      <alignment vertical="center" wrapText="1"/>
    </xf>
    <xf numFmtId="168" fontId="11" fillId="0" borderId="29" xfId="0" applyNumberFormat="1" applyFont="1" applyFill="1" applyBorder="1" applyAlignment="1" applyProtection="1">
      <alignment vertical="center" wrapText="1"/>
    </xf>
    <xf numFmtId="168" fontId="10" fillId="0" borderId="29" xfId="0" applyNumberFormat="1" applyFont="1" applyFill="1" applyBorder="1" applyAlignment="1" applyProtection="1">
      <alignment vertical="center" wrapText="1"/>
    </xf>
    <xf numFmtId="10" fontId="10" fillId="17" borderId="29" xfId="0" applyNumberFormat="1" applyFont="1" applyFill="1" applyBorder="1" applyAlignment="1" applyProtection="1">
      <alignment horizontal="center" vertical="center" wrapText="1"/>
    </xf>
    <xf numFmtId="10" fontId="10" fillId="0" borderId="29" xfId="0" applyNumberFormat="1" applyFont="1" applyFill="1" applyBorder="1" applyAlignment="1" applyProtection="1">
      <alignment vertical="center" wrapText="1"/>
    </xf>
    <xf numFmtId="168" fontId="21" fillId="0" borderId="0" xfId="0" applyNumberFormat="1" applyFont="1" applyBorder="1" applyAlignment="1" applyProtection="1"/>
    <xf numFmtId="168" fontId="21" fillId="0" borderId="0" xfId="0" applyNumberFormat="1" applyFont="1" applyBorder="1" applyProtection="1"/>
    <xf numFmtId="168" fontId="22" fillId="0" borderId="0" xfId="0" applyNumberFormat="1" applyFont="1" applyBorder="1" applyAlignment="1" applyProtection="1"/>
    <xf numFmtId="168" fontId="7" fillId="0" borderId="0" xfId="0" applyNumberFormat="1" applyFont="1" applyBorder="1" applyProtection="1"/>
    <xf numFmtId="168" fontId="23" fillId="0" borderId="0" xfId="0" applyNumberFormat="1" applyFont="1" applyBorder="1" applyProtection="1"/>
    <xf numFmtId="164" fontId="7" fillId="0" borderId="0" xfId="0" applyNumberFormat="1" applyFont="1" applyAlignment="1">
      <alignment vertical="center"/>
    </xf>
    <xf numFmtId="168" fontId="24" fillId="0" borderId="0" xfId="0" applyNumberFormat="1" applyFont="1" applyBorder="1" applyAlignment="1" applyProtection="1"/>
    <xf numFmtId="168" fontId="7" fillId="0" borderId="0" xfId="0" applyNumberFormat="1" applyFont="1" applyBorder="1" applyAlignment="1" applyProtection="1"/>
    <xf numFmtId="172" fontId="25" fillId="0" borderId="0" xfId="0" applyNumberFormat="1" applyFont="1" applyFill="1" applyAlignment="1"/>
    <xf numFmtId="168" fontId="10" fillId="0" borderId="0" xfId="0" applyNumberFormat="1" applyFont="1" applyBorder="1" applyAlignment="1" applyProtection="1">
      <alignment vertical="center"/>
    </xf>
    <xf numFmtId="168" fontId="25" fillId="0" borderId="0" xfId="0" applyNumberFormat="1" applyFont="1" applyAlignment="1" applyProtection="1">
      <alignment vertical="center"/>
    </xf>
    <xf numFmtId="167" fontId="7" fillId="0" borderId="0" xfId="4" applyFont="1" applyAlignment="1">
      <alignment horizontal="right" vertical="center"/>
    </xf>
    <xf numFmtId="0" fontId="26" fillId="0" borderId="0" xfId="0" applyNumberFormat="1" applyFont="1" applyAlignment="1"/>
    <xf numFmtId="4" fontId="12" fillId="0" borderId="0" xfId="0" applyNumberFormat="1" applyFont="1" applyAlignment="1"/>
    <xf numFmtId="4" fontId="12" fillId="0" borderId="0" xfId="0" applyNumberFormat="1" applyFont="1" applyFill="1" applyAlignment="1">
      <alignment vertical="center" wrapText="1"/>
    </xf>
    <xf numFmtId="167" fontId="11" fillId="0" borderId="0" xfId="4" applyFont="1" applyProtection="1"/>
    <xf numFmtId="167" fontId="10" fillId="0" borderId="0" xfId="4" applyFont="1" applyProtection="1"/>
    <xf numFmtId="167" fontId="11" fillId="0" borderId="0" xfId="4" applyFont="1" applyAlignment="1" applyProtection="1">
      <alignment horizontal="right"/>
    </xf>
    <xf numFmtId="167" fontId="15" fillId="17" borderId="29" xfId="4" applyFont="1" applyFill="1" applyBorder="1" applyAlignment="1" applyProtection="1">
      <alignment horizontal="center" vertical="center"/>
    </xf>
    <xf numFmtId="167" fontId="15" fillId="17" borderId="30" xfId="4" applyFont="1" applyFill="1" applyBorder="1" applyAlignment="1" applyProtection="1">
      <alignment horizontal="center" vertical="center"/>
    </xf>
    <xf numFmtId="167" fontId="7" fillId="0" borderId="9" xfId="4" applyFont="1" applyBorder="1" applyAlignment="1">
      <alignment horizontal="center" vertical="center" wrapText="1"/>
    </xf>
    <xf numFmtId="167" fontId="11" fillId="0" borderId="14" xfId="4" applyFont="1" applyBorder="1" applyAlignment="1">
      <alignment horizontal="center" vertical="center" wrapText="1"/>
    </xf>
    <xf numFmtId="167" fontId="7" fillId="0" borderId="9" xfId="4" applyFont="1" applyBorder="1" applyAlignment="1">
      <alignment horizontal="right" vertical="center" wrapText="1"/>
    </xf>
    <xf numFmtId="167" fontId="7" fillId="0" borderId="34" xfId="4" applyFont="1" applyFill="1" applyBorder="1" applyAlignment="1" applyProtection="1">
      <alignment vertical="center"/>
    </xf>
    <xf numFmtId="167" fontId="7" fillId="0" borderId="36" xfId="4" applyFont="1" applyBorder="1" applyAlignment="1">
      <alignment horizontal="center" vertical="center" wrapText="1"/>
    </xf>
    <xf numFmtId="167" fontId="7" fillId="0" borderId="14" xfId="4" applyFont="1" applyBorder="1" applyAlignment="1">
      <alignment horizontal="center" vertical="center" wrapText="1"/>
    </xf>
    <xf numFmtId="167" fontId="7" fillId="0" borderId="39" xfId="4" applyFont="1" applyBorder="1" applyAlignment="1">
      <alignment horizontal="center" vertical="center" wrapText="1"/>
    </xf>
    <xf numFmtId="167" fontId="11" fillId="17" borderId="29" xfId="4" applyFont="1" applyFill="1" applyBorder="1" applyAlignment="1" applyProtection="1">
      <alignment horizontal="center" vertical="center" wrapText="1"/>
    </xf>
    <xf numFmtId="167" fontId="11" fillId="17" borderId="30" xfId="4" applyFont="1" applyFill="1" applyBorder="1" applyAlignment="1" applyProtection="1">
      <alignment horizontal="center" vertical="center" wrapText="1"/>
    </xf>
    <xf numFmtId="167" fontId="10" fillId="0" borderId="42" xfId="4" applyFont="1" applyBorder="1" applyAlignment="1" applyProtection="1">
      <alignment vertical="center" wrapText="1"/>
    </xf>
    <xf numFmtId="167" fontId="11" fillId="0" borderId="43" xfId="4" applyFont="1" applyBorder="1" applyAlignment="1" applyProtection="1">
      <alignment vertical="center" wrapText="1"/>
    </xf>
    <xf numFmtId="167" fontId="7" fillId="0" borderId="45" xfId="4" applyFont="1" applyFill="1" applyBorder="1" applyAlignment="1" applyProtection="1">
      <alignment horizontal="left" vertical="center" wrapText="1"/>
    </xf>
    <xf numFmtId="167" fontId="7" fillId="0" borderId="46" xfId="4" applyFont="1" applyFill="1" applyBorder="1" applyAlignment="1" applyProtection="1">
      <alignment vertical="center" wrapText="1"/>
    </xf>
    <xf numFmtId="167" fontId="7" fillId="0" borderId="47" xfId="4" applyFont="1" applyFill="1" applyBorder="1" applyAlignment="1" applyProtection="1">
      <alignment vertical="center" wrapText="1"/>
    </xf>
    <xf numFmtId="167" fontId="11" fillId="17" borderId="29" xfId="4" applyFont="1" applyFill="1" applyBorder="1" applyAlignment="1" applyProtection="1">
      <alignment vertical="center" wrapText="1"/>
    </xf>
    <xf numFmtId="167" fontId="10" fillId="17" borderId="29" xfId="4" applyFont="1" applyFill="1" applyBorder="1" applyAlignment="1" applyProtection="1">
      <alignment vertical="center" wrapText="1"/>
    </xf>
    <xf numFmtId="167" fontId="11" fillId="17" borderId="30" xfId="4" applyFont="1" applyFill="1" applyBorder="1" applyAlignment="1" applyProtection="1">
      <alignment vertical="center" wrapText="1"/>
    </xf>
    <xf numFmtId="167" fontId="11" fillId="0" borderId="29" xfId="4" applyFont="1" applyFill="1" applyBorder="1" applyAlignment="1" applyProtection="1">
      <alignment vertical="center" wrapText="1"/>
    </xf>
    <xf numFmtId="167" fontId="10" fillId="0" borderId="29" xfId="4" applyFont="1" applyFill="1" applyBorder="1" applyAlignment="1" applyProtection="1">
      <alignment vertical="center" wrapText="1"/>
    </xf>
    <xf numFmtId="167" fontId="11" fillId="0" borderId="30" xfId="4" applyFont="1" applyFill="1" applyBorder="1" applyAlignment="1" applyProtection="1">
      <alignment vertical="center" wrapText="1"/>
    </xf>
    <xf numFmtId="167" fontId="21" fillId="0" borderId="0" xfId="4" applyFont="1" applyBorder="1" applyProtection="1"/>
    <xf numFmtId="167" fontId="10" fillId="0" borderId="0" xfId="4" applyFont="1" applyBorder="1" applyProtection="1"/>
    <xf numFmtId="167" fontId="7" fillId="0" borderId="0" xfId="4" applyFont="1" applyAlignment="1">
      <alignment vertical="center"/>
    </xf>
    <xf numFmtId="167" fontId="7" fillId="0" borderId="0" xfId="4" applyFont="1" applyBorder="1" applyProtection="1"/>
    <xf numFmtId="167" fontId="22" fillId="0" borderId="0" xfId="4" applyFont="1" applyAlignment="1">
      <alignment vertical="center"/>
    </xf>
    <xf numFmtId="167" fontId="22" fillId="0" borderId="0" xfId="4" applyFont="1" applyBorder="1" applyProtection="1"/>
    <xf numFmtId="167" fontId="11" fillId="0" borderId="0" xfId="4" applyFont="1" applyBorder="1" applyProtection="1"/>
    <xf numFmtId="167" fontId="24" fillId="0" borderId="0" xfId="4" applyFont="1" applyBorder="1" applyAlignment="1" applyProtection="1"/>
    <xf numFmtId="167" fontId="24" fillId="0" borderId="0" xfId="4" applyFont="1" applyAlignment="1">
      <alignment vertical="center"/>
    </xf>
    <xf numFmtId="167" fontId="10" fillId="0" borderId="0" xfId="4" applyFont="1" applyBorder="1" applyAlignment="1" applyProtection="1"/>
    <xf numFmtId="167" fontId="7" fillId="0" borderId="0" xfId="4" applyFont="1" applyBorder="1" applyAlignment="1" applyProtection="1"/>
    <xf numFmtId="167" fontId="11" fillId="0" borderId="0" xfId="4" applyFont="1" applyBorder="1" applyAlignment="1" applyProtection="1"/>
    <xf numFmtId="167" fontId="10" fillId="0" borderId="0" xfId="4" applyFont="1" applyBorder="1" applyAlignment="1" applyProtection="1">
      <alignment vertical="center"/>
    </xf>
    <xf numFmtId="167" fontId="25" fillId="0" borderId="0" xfId="4" applyFont="1" applyAlignment="1" applyProtection="1">
      <alignment vertical="center"/>
    </xf>
    <xf numFmtId="167" fontId="7" fillId="0" borderId="0" xfId="4" applyFont="1" applyFill="1" applyAlignment="1" applyProtection="1">
      <alignment vertical="center"/>
    </xf>
    <xf numFmtId="0" fontId="28" fillId="0" borderId="0" xfId="0" applyFont="1"/>
    <xf numFmtId="0" fontId="27" fillId="0" borderId="3" xfId="0" quotePrefix="1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5" xfId="0" quotePrefix="1" applyFont="1" applyBorder="1" applyAlignment="1">
      <alignment horizontal="center" vertical="center"/>
    </xf>
    <xf numFmtId="0" fontId="27" fillId="0" borderId="16" xfId="0" applyFont="1" applyBorder="1"/>
    <xf numFmtId="0" fontId="27" fillId="0" borderId="17" xfId="0" applyFont="1" applyBorder="1"/>
    <xf numFmtId="0" fontId="31" fillId="0" borderId="17" xfId="0" applyFont="1" applyBorder="1"/>
    <xf numFmtId="0" fontId="31" fillId="0" borderId="18" xfId="0" applyFont="1" applyBorder="1"/>
    <xf numFmtId="0" fontId="27" fillId="0" borderId="16" xfId="0" applyFont="1" applyBorder="1" applyAlignment="1">
      <alignment horizontal="right"/>
    </xf>
    <xf numFmtId="170" fontId="25" fillId="0" borderId="17" xfId="0" applyNumberFormat="1" applyFont="1" applyBorder="1" applyAlignment="1">
      <alignment horizontal="right" vertical="center"/>
    </xf>
    <xf numFmtId="170" fontId="25" fillId="0" borderId="17" xfId="0" applyNumberFormat="1" applyFont="1" applyBorder="1" applyAlignment="1">
      <alignment horizontal="center" vertical="center"/>
    </xf>
    <xf numFmtId="39" fontId="25" fillId="0" borderId="17" xfId="0" applyNumberFormat="1" applyFont="1" applyBorder="1" applyAlignment="1">
      <alignment horizontal="center" vertical="center"/>
    </xf>
    <xf numFmtId="40" fontId="25" fillId="0" borderId="17" xfId="0" applyNumberFormat="1" applyFont="1" applyBorder="1" applyAlignment="1">
      <alignment horizontal="right" vertical="center"/>
    </xf>
    <xf numFmtId="0" fontId="25" fillId="0" borderId="16" xfId="0" applyFont="1" applyBorder="1" applyAlignment="1">
      <alignment horizontal="right"/>
    </xf>
    <xf numFmtId="0" fontId="25" fillId="0" borderId="17" xfId="0" applyFont="1" applyBorder="1" applyAlignment="1">
      <alignment horizontal="left" wrapText="1"/>
    </xf>
    <xf numFmtId="4" fontId="25" fillId="0" borderId="17" xfId="0" applyNumberFormat="1" applyFont="1" applyBorder="1" applyAlignment="1">
      <alignment horizontal="right" vertical="center"/>
    </xf>
    <xf numFmtId="4" fontId="25" fillId="0" borderId="17" xfId="0" applyNumberFormat="1" applyFont="1" applyBorder="1" applyAlignment="1">
      <alignment horizontal="center" vertical="center"/>
    </xf>
    <xf numFmtId="4" fontId="25" fillId="0" borderId="17" xfId="0" applyNumberFormat="1" applyFont="1" applyBorder="1" applyAlignment="1">
      <alignment vertical="center"/>
    </xf>
    <xf numFmtId="4" fontId="25" fillId="0" borderId="18" xfId="0" applyNumberFormat="1" applyFont="1" applyBorder="1"/>
    <xf numFmtId="4" fontId="25" fillId="0" borderId="18" xfId="4" applyNumberFormat="1" applyFont="1" applyBorder="1"/>
    <xf numFmtId="4" fontId="25" fillId="0" borderId="17" xfId="0" applyNumberFormat="1" applyFont="1" applyFill="1" applyBorder="1" applyAlignment="1">
      <alignment horizontal="right" vertical="center"/>
    </xf>
    <xf numFmtId="0" fontId="25" fillId="0" borderId="17" xfId="0" quotePrefix="1" applyFont="1" applyBorder="1" applyAlignment="1">
      <alignment horizontal="left"/>
    </xf>
    <xf numFmtId="4" fontId="25" fillId="0" borderId="17" xfId="0" applyNumberFormat="1" applyFont="1" applyBorder="1" applyAlignment="1">
      <alignment horizontal="right"/>
    </xf>
    <xf numFmtId="4" fontId="25" fillId="0" borderId="17" xfId="0" applyNumberFormat="1" applyFont="1" applyBorder="1" applyAlignment="1">
      <alignment horizontal="center"/>
    </xf>
    <xf numFmtId="4" fontId="25" fillId="0" borderId="17" xfId="0" applyNumberFormat="1" applyFont="1" applyBorder="1" applyAlignment="1"/>
    <xf numFmtId="4" fontId="27" fillId="0" borderId="18" xfId="0" applyNumberFormat="1" applyFont="1" applyBorder="1"/>
    <xf numFmtId="4" fontId="27" fillId="0" borderId="18" xfId="4" applyNumberFormat="1" applyFont="1" applyBorder="1"/>
    <xf numFmtId="0" fontId="25" fillId="0" borderId="3" xfId="0" applyFont="1" applyBorder="1" applyAlignment="1">
      <alignment horizontal="right"/>
    </xf>
    <xf numFmtId="0" fontId="25" fillId="0" borderId="4" xfId="0" quotePrefix="1" applyFont="1" applyBorder="1" applyAlignment="1">
      <alignment horizontal="center"/>
    </xf>
    <xf numFmtId="4" fontId="25" fillId="0" borderId="4" xfId="0" applyNumberFormat="1" applyFont="1" applyBorder="1" applyAlignment="1">
      <alignment horizontal="right"/>
    </xf>
    <xf numFmtId="4" fontId="25" fillId="0" borderId="4" xfId="0" applyNumberFormat="1" applyFont="1" applyBorder="1" applyAlignment="1">
      <alignment horizontal="center"/>
    </xf>
    <xf numFmtId="4" fontId="25" fillId="0" borderId="4" xfId="0" applyNumberFormat="1" applyFont="1" applyBorder="1"/>
    <xf numFmtId="4" fontId="32" fillId="0" borderId="5" xfId="2" applyNumberFormat="1" applyFont="1" applyBorder="1"/>
    <xf numFmtId="0" fontId="27" fillId="0" borderId="4" xfId="0" quotePrefix="1" applyFont="1" applyBorder="1" applyAlignment="1">
      <alignment horizontal="center"/>
    </xf>
    <xf numFmtId="4" fontId="33" fillId="0" borderId="18" xfId="4" applyNumberFormat="1" applyFont="1" applyBorder="1"/>
    <xf numFmtId="0" fontId="25" fillId="0" borderId="22" xfId="0" applyFont="1" applyBorder="1"/>
    <xf numFmtId="0" fontId="25" fillId="0" borderId="23" xfId="0" applyFont="1" applyBorder="1"/>
    <xf numFmtId="4" fontId="25" fillId="0" borderId="23" xfId="0" applyNumberFormat="1" applyFont="1" applyBorder="1" applyAlignment="1">
      <alignment horizontal="right"/>
    </xf>
    <xf numFmtId="4" fontId="25" fillId="0" borderId="23" xfId="0" applyNumberFormat="1" applyFont="1" applyBorder="1" applyAlignment="1">
      <alignment horizontal="center"/>
    </xf>
    <xf numFmtId="4" fontId="25" fillId="0" borderId="23" xfId="0" applyNumberFormat="1" applyFont="1" applyBorder="1"/>
    <xf numFmtId="4" fontId="25" fillId="0" borderId="24" xfId="4" applyNumberFormat="1" applyFont="1" applyBorder="1"/>
    <xf numFmtId="0" fontId="25" fillId="0" borderId="16" xfId="0" applyFont="1" applyBorder="1"/>
    <xf numFmtId="0" fontId="25" fillId="0" borderId="17" xfId="0" applyFont="1" applyBorder="1"/>
    <xf numFmtId="9" fontId="25" fillId="0" borderId="17" xfId="3" applyNumberFormat="1" applyFont="1" applyBorder="1" applyAlignment="1">
      <alignment horizontal="centerContinuous"/>
    </xf>
    <xf numFmtId="4" fontId="25" fillId="0" borderId="17" xfId="0" applyNumberFormat="1" applyFont="1" applyBorder="1"/>
    <xf numFmtId="4" fontId="25" fillId="0" borderId="17" xfId="4" applyNumberFormat="1" applyFont="1" applyBorder="1"/>
    <xf numFmtId="171" fontId="25" fillId="0" borderId="17" xfId="3" applyNumberFormat="1" applyFont="1" applyBorder="1" applyAlignment="1">
      <alignment horizontal="centerContinuous"/>
    </xf>
    <xf numFmtId="10" fontId="25" fillId="0" borderId="17" xfId="3" applyNumberFormat="1" applyFont="1" applyBorder="1" applyAlignment="1">
      <alignment horizontal="centerContinuous"/>
    </xf>
    <xf numFmtId="0" fontId="25" fillId="0" borderId="48" xfId="0" applyFont="1" applyBorder="1"/>
    <xf numFmtId="0" fontId="25" fillId="0" borderId="49" xfId="0" applyFont="1" applyBorder="1"/>
    <xf numFmtId="4" fontId="25" fillId="0" borderId="49" xfId="0" applyNumberFormat="1" applyFont="1" applyBorder="1"/>
    <xf numFmtId="4" fontId="25" fillId="0" borderId="50" xfId="0" applyNumberFormat="1" applyFont="1" applyBorder="1"/>
    <xf numFmtId="0" fontId="25" fillId="0" borderId="1" xfId="0" applyFont="1" applyBorder="1"/>
    <xf numFmtId="4" fontId="25" fillId="0" borderId="1" xfId="0" applyNumberFormat="1" applyFont="1" applyBorder="1"/>
    <xf numFmtId="4" fontId="32" fillId="0" borderId="51" xfId="2" applyNumberFormat="1" applyFont="1" applyBorder="1"/>
    <xf numFmtId="4" fontId="33" fillId="0" borderId="51" xfId="2" applyNumberFormat="1" applyFont="1" applyBorder="1"/>
    <xf numFmtId="0" fontId="25" fillId="0" borderId="1" xfId="0" applyFont="1" applyBorder="1" applyAlignment="1">
      <alignment wrapText="1"/>
    </xf>
    <xf numFmtId="9" fontId="25" fillId="0" borderId="17" xfId="3" applyNumberFormat="1" applyFont="1" applyBorder="1" applyAlignment="1">
      <alignment horizontal="centerContinuous" vertical="center"/>
    </xf>
    <xf numFmtId="9" fontId="25" fillId="0" borderId="1" xfId="3" applyFont="1" applyBorder="1" applyAlignment="1">
      <alignment horizontal="center"/>
    </xf>
    <xf numFmtId="0" fontId="31" fillId="0" borderId="52" xfId="0" applyFont="1" applyBorder="1"/>
    <xf numFmtId="0" fontId="31" fillId="0" borderId="53" xfId="0" applyFont="1" applyBorder="1"/>
    <xf numFmtId="4" fontId="31" fillId="0" borderId="53" xfId="0" applyNumberFormat="1" applyFont="1" applyBorder="1"/>
    <xf numFmtId="4" fontId="31" fillId="0" borderId="54" xfId="0" applyNumberFormat="1" applyFont="1" applyBorder="1"/>
    <xf numFmtId="0" fontId="31" fillId="0" borderId="0" xfId="0" applyFont="1"/>
    <xf numFmtId="0" fontId="25" fillId="0" borderId="0" xfId="0" applyFont="1"/>
    <xf numFmtId="0" fontId="27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quotePrefix="1" applyFont="1" applyAlignment="1">
      <alignment horizontal="left"/>
    </xf>
    <xf numFmtId="0" fontId="27" fillId="0" borderId="0" xfId="0" quotePrefix="1" applyFont="1" applyAlignment="1">
      <alignment horizontal="left"/>
    </xf>
    <xf numFmtId="0" fontId="27" fillId="0" borderId="0" xfId="0" applyFont="1" applyAlignment="1">
      <alignment horizontal="center"/>
    </xf>
    <xf numFmtId="9" fontId="25" fillId="0" borderId="17" xfId="3" applyNumberFormat="1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20" fillId="0" borderId="0" xfId="0" applyFont="1" applyAlignment="1">
      <alignment horizontal="centerContinuous"/>
    </xf>
    <xf numFmtId="0" fontId="34" fillId="0" borderId="1" xfId="0" applyFont="1" applyBorder="1" applyAlignment="1">
      <alignment horizontal="center"/>
    </xf>
    <xf numFmtId="0" fontId="34" fillId="0" borderId="1" xfId="0" quotePrefix="1" applyFont="1" applyBorder="1" applyAlignment="1">
      <alignment horizontal="center"/>
    </xf>
    <xf numFmtId="0" fontId="35" fillId="0" borderId="55" xfId="0" applyFont="1" applyBorder="1" applyAlignment="1">
      <alignment horizontal="right"/>
    </xf>
    <xf numFmtId="0" fontId="35" fillId="0" borderId="17" xfId="0" quotePrefix="1" applyFont="1" applyBorder="1" applyAlignment="1">
      <alignment horizontal="left"/>
    </xf>
    <xf numFmtId="2" fontId="35" fillId="0" borderId="17" xfId="0" applyNumberFormat="1" applyFont="1" applyBorder="1"/>
    <xf numFmtId="0" fontId="35" fillId="0" borderId="17" xfId="0" applyFont="1" applyBorder="1" applyAlignment="1">
      <alignment horizontal="center"/>
    </xf>
    <xf numFmtId="167" fontId="35" fillId="0" borderId="17" xfId="4" applyFont="1" applyBorder="1"/>
    <xf numFmtId="40" fontId="36" fillId="0" borderId="56" xfId="0" applyNumberFormat="1" applyFont="1" applyBorder="1"/>
    <xf numFmtId="0" fontId="27" fillId="0" borderId="55" xfId="0" applyFont="1" applyBorder="1" applyAlignment="1">
      <alignment horizontal="right"/>
    </xf>
    <xf numFmtId="0" fontId="25" fillId="0" borderId="55" xfId="0" applyFont="1" applyBorder="1" applyAlignment="1">
      <alignment horizontal="right"/>
    </xf>
    <xf numFmtId="0" fontId="25" fillId="0" borderId="17" xfId="0" applyFont="1" applyFill="1" applyBorder="1" applyAlignment="1">
      <alignment horizontal="left"/>
    </xf>
    <xf numFmtId="167" fontId="25" fillId="0" borderId="17" xfId="4" applyFont="1" applyFill="1" applyBorder="1" applyAlignment="1">
      <alignment horizontal="right"/>
    </xf>
    <xf numFmtId="167" fontId="25" fillId="0" borderId="17" xfId="4" applyFont="1" applyFill="1" applyBorder="1" applyAlignment="1">
      <alignment horizontal="center"/>
    </xf>
    <xf numFmtId="40" fontId="25" fillId="0" borderId="17" xfId="0" applyNumberFormat="1" applyFont="1" applyBorder="1"/>
    <xf numFmtId="167" fontId="27" fillId="0" borderId="56" xfId="4" applyFont="1" applyBorder="1"/>
    <xf numFmtId="167" fontId="25" fillId="18" borderId="17" xfId="4" applyFont="1" applyFill="1" applyBorder="1" applyAlignment="1">
      <alignment horizontal="right"/>
    </xf>
    <xf numFmtId="167" fontId="25" fillId="18" borderId="17" xfId="4" applyFont="1" applyFill="1" applyBorder="1" applyAlignment="1">
      <alignment horizontal="center"/>
    </xf>
    <xf numFmtId="40" fontId="25" fillId="18" borderId="17" xfId="0" applyNumberFormat="1" applyFont="1" applyFill="1" applyBorder="1"/>
    <xf numFmtId="0" fontId="25" fillId="0" borderId="56" xfId="0" applyFont="1" applyBorder="1"/>
    <xf numFmtId="40" fontId="25" fillId="0" borderId="17" xfId="0" applyNumberFormat="1" applyFont="1" applyFill="1" applyBorder="1"/>
    <xf numFmtId="40" fontId="27" fillId="0" borderId="56" xfId="0" applyNumberFormat="1" applyFont="1" applyBorder="1"/>
    <xf numFmtId="167" fontId="25" fillId="0" borderId="56" xfId="4" applyFont="1" applyBorder="1"/>
    <xf numFmtId="40" fontId="25" fillId="0" borderId="17" xfId="0" applyNumberFormat="1" applyFont="1" applyFill="1" applyBorder="1" applyAlignment="1">
      <alignment horizontal="center"/>
    </xf>
    <xf numFmtId="0" fontId="25" fillId="18" borderId="17" xfId="0" applyFont="1" applyFill="1" applyBorder="1" applyAlignment="1">
      <alignment horizontal="left"/>
    </xf>
    <xf numFmtId="40" fontId="25" fillId="18" borderId="17" xfId="0" applyNumberFormat="1" applyFont="1" applyFill="1" applyBorder="1" applyAlignment="1">
      <alignment horizontal="center"/>
    </xf>
    <xf numFmtId="0" fontId="25" fillId="0" borderId="57" xfId="0" applyFont="1" applyBorder="1" applyAlignment="1">
      <alignment horizontal="right"/>
    </xf>
    <xf numFmtId="0" fontId="25" fillId="0" borderId="58" xfId="0" applyFont="1" applyBorder="1" applyAlignment="1">
      <alignment horizontal="right"/>
    </xf>
    <xf numFmtId="0" fontId="25" fillId="0" borderId="55" xfId="0" applyFont="1" applyBorder="1" applyAlignment="1">
      <alignment horizontal="left"/>
    </xf>
    <xf numFmtId="0" fontId="25" fillId="0" borderId="17" xfId="0" applyFont="1" applyBorder="1" applyAlignment="1">
      <alignment horizontal="left"/>
    </xf>
    <xf numFmtId="0" fontId="25" fillId="0" borderId="56" xfId="0" applyFont="1" applyBorder="1" applyAlignment="1">
      <alignment horizontal="left"/>
    </xf>
    <xf numFmtId="0" fontId="25" fillId="0" borderId="59" xfId="0" applyFont="1" applyBorder="1" applyAlignment="1">
      <alignment horizontal="right"/>
    </xf>
    <xf numFmtId="170" fontId="25" fillId="0" borderId="4" xfId="0" applyNumberFormat="1" applyFont="1" applyBorder="1" applyAlignment="1">
      <alignment horizontal="right"/>
    </xf>
    <xf numFmtId="0" fontId="25" fillId="0" borderId="4" xfId="0" applyFont="1" applyBorder="1" applyAlignment="1">
      <alignment horizontal="center"/>
    </xf>
    <xf numFmtId="170" fontId="25" fillId="0" borderId="4" xfId="0" applyNumberFormat="1" applyFont="1" applyBorder="1"/>
    <xf numFmtId="40" fontId="25" fillId="0" borderId="4" xfId="0" applyNumberFormat="1" applyFont="1" applyBorder="1"/>
    <xf numFmtId="44" fontId="27" fillId="0" borderId="60" xfId="2" applyFont="1" applyBorder="1"/>
    <xf numFmtId="167" fontId="25" fillId="0" borderId="17" xfId="4" applyFont="1" applyBorder="1" applyAlignment="1">
      <alignment horizontal="right"/>
    </xf>
    <xf numFmtId="0" fontId="25" fillId="0" borderId="17" xfId="0" applyFont="1" applyBorder="1" applyAlignment="1">
      <alignment horizontal="center"/>
    </xf>
    <xf numFmtId="167" fontId="25" fillId="0" borderId="17" xfId="4" applyFont="1" applyBorder="1"/>
    <xf numFmtId="0" fontId="27" fillId="0" borderId="17" xfId="0" applyFont="1" applyBorder="1" applyAlignment="1">
      <alignment horizontal="left"/>
    </xf>
    <xf numFmtId="0" fontId="25" fillId="0" borderId="61" xfId="0" applyFont="1" applyFill="1" applyBorder="1" applyAlignment="1">
      <alignment horizontal="left"/>
    </xf>
    <xf numFmtId="40" fontId="25" fillId="0" borderId="61" xfId="0" applyNumberFormat="1" applyFont="1" applyFill="1" applyBorder="1"/>
    <xf numFmtId="40" fontId="25" fillId="0" borderId="61" xfId="0" applyNumberFormat="1" applyFont="1" applyFill="1" applyBorder="1" applyAlignment="1">
      <alignment horizontal="center"/>
    </xf>
    <xf numFmtId="40" fontId="25" fillId="0" borderId="61" xfId="0" applyNumberFormat="1" applyFont="1" applyBorder="1"/>
    <xf numFmtId="40" fontId="27" fillId="0" borderId="62" xfId="0" applyNumberFormat="1" applyFont="1" applyBorder="1"/>
    <xf numFmtId="0" fontId="25" fillId="0" borderId="55" xfId="0" applyFont="1" applyFill="1" applyBorder="1" applyAlignment="1">
      <alignment horizontal="right"/>
    </xf>
    <xf numFmtId="0" fontId="27" fillId="0" borderId="4" xfId="0" applyFont="1" applyBorder="1" applyAlignment="1">
      <alignment horizontal="center"/>
    </xf>
    <xf numFmtId="167" fontId="25" fillId="0" borderId="4" xfId="4" applyFont="1" applyBorder="1"/>
    <xf numFmtId="0" fontId="25" fillId="0" borderId="61" xfId="0" applyFont="1" applyBorder="1" applyAlignment="1">
      <alignment horizontal="left"/>
    </xf>
    <xf numFmtId="0" fontId="35" fillId="0" borderId="63" xfId="0" applyFont="1" applyBorder="1" applyAlignment="1">
      <alignment horizontal="right"/>
    </xf>
    <xf numFmtId="170" fontId="35" fillId="0" borderId="23" xfId="0" applyNumberFormat="1" applyFont="1" applyBorder="1" applyAlignment="1">
      <alignment horizontal="right"/>
    </xf>
    <xf numFmtId="0" fontId="35" fillId="0" borderId="23" xfId="0" applyFont="1" applyBorder="1" applyAlignment="1">
      <alignment horizontal="center"/>
    </xf>
    <xf numFmtId="170" fontId="35" fillId="0" borderId="23" xfId="0" applyNumberFormat="1" applyFont="1" applyBorder="1"/>
    <xf numFmtId="40" fontId="35" fillId="0" borderId="23" xfId="0" applyNumberFormat="1" applyFont="1" applyBorder="1"/>
    <xf numFmtId="167" fontId="35" fillId="0" borderId="64" xfId="4" applyFont="1" applyBorder="1"/>
    <xf numFmtId="0" fontId="25" fillId="0" borderId="55" xfId="0" applyFont="1" applyBorder="1"/>
    <xf numFmtId="170" fontId="25" fillId="0" borderId="17" xfId="0" applyNumberFormat="1" applyFont="1" applyBorder="1" applyAlignment="1">
      <alignment horizontal="right"/>
    </xf>
    <xf numFmtId="170" fontId="25" fillId="0" borderId="17" xfId="0" applyNumberFormat="1" applyFont="1" applyBorder="1"/>
    <xf numFmtId="10" fontId="25" fillId="0" borderId="17" xfId="3" applyNumberFormat="1" applyFont="1" applyBorder="1" applyAlignment="1">
      <alignment horizontal="center" vertical="center"/>
    </xf>
    <xf numFmtId="0" fontId="25" fillId="0" borderId="53" xfId="0" applyFont="1" applyBorder="1"/>
    <xf numFmtId="9" fontId="25" fillId="0" borderId="53" xfId="3" applyNumberFormat="1" applyFont="1" applyBorder="1" applyAlignment="1">
      <alignment horizontal="centerContinuous"/>
    </xf>
    <xf numFmtId="167" fontId="25" fillId="0" borderId="53" xfId="4" applyFont="1" applyBorder="1"/>
    <xf numFmtId="0" fontId="25" fillId="0" borderId="65" xfId="0" applyFont="1" applyBorder="1"/>
    <xf numFmtId="0" fontId="25" fillId="0" borderId="63" xfId="0" applyFont="1" applyBorder="1"/>
    <xf numFmtId="0" fontId="25" fillId="0" borderId="66" xfId="0" applyFont="1" applyBorder="1"/>
    <xf numFmtId="0" fontId="25" fillId="0" borderId="67" xfId="0" applyFont="1" applyBorder="1"/>
    <xf numFmtId="44" fontId="27" fillId="0" borderId="1" xfId="2" applyFont="1" applyBorder="1"/>
    <xf numFmtId="0" fontId="25" fillId="0" borderId="1" xfId="0" applyFont="1" applyBorder="1" applyAlignment="1">
      <alignment horizontal="left" vertical="top" wrapText="1"/>
    </xf>
    <xf numFmtId="9" fontId="25" fillId="0" borderId="1" xfId="3" applyNumberFormat="1" applyFont="1" applyBorder="1" applyAlignment="1">
      <alignment horizontal="center" vertical="center"/>
    </xf>
    <xf numFmtId="4" fontId="33" fillId="0" borderId="1" xfId="2" applyNumberFormat="1" applyFont="1" applyBorder="1" applyAlignment="1">
      <alignment wrapText="1"/>
    </xf>
    <xf numFmtId="0" fontId="25" fillId="0" borderId="68" xfId="0" applyFont="1" applyBorder="1"/>
    <xf numFmtId="0" fontId="25" fillId="0" borderId="69" xfId="0" applyFont="1" applyBorder="1"/>
    <xf numFmtId="9" fontId="25" fillId="0" borderId="69" xfId="3" applyFont="1" applyBorder="1"/>
    <xf numFmtId="44" fontId="27" fillId="0" borderId="70" xfId="2" applyFont="1" applyBorder="1"/>
    <xf numFmtId="0" fontId="25" fillId="0" borderId="71" xfId="0" applyFont="1" applyBorder="1"/>
    <xf numFmtId="0" fontId="25" fillId="0" borderId="72" xfId="0" applyFont="1" applyBorder="1"/>
    <xf numFmtId="44" fontId="27" fillId="0" borderId="72" xfId="2" applyFont="1" applyBorder="1"/>
    <xf numFmtId="0" fontId="25" fillId="0" borderId="0" xfId="0" applyFont="1" applyBorder="1"/>
    <xf numFmtId="0" fontId="33" fillId="0" borderId="0" xfId="0" applyFont="1" applyAlignment="1">
      <alignment horizontal="left"/>
    </xf>
    <xf numFmtId="0" fontId="27" fillId="0" borderId="0" xfId="0" applyFont="1"/>
    <xf numFmtId="0" fontId="34" fillId="0" borderId="0" xfId="0" applyFont="1"/>
    <xf numFmtId="0" fontId="34" fillId="0" borderId="73" xfId="0" applyFont="1" applyBorder="1" applyAlignment="1">
      <alignment horizontal="center"/>
    </xf>
    <xf numFmtId="0" fontId="34" fillId="0" borderId="74" xfId="0" applyFont="1" applyBorder="1" applyAlignment="1">
      <alignment horizontal="center"/>
    </xf>
    <xf numFmtId="0" fontId="34" fillId="0" borderId="24" xfId="0" quotePrefix="1" applyFont="1" applyBorder="1" applyAlignment="1">
      <alignment horizontal="center"/>
    </xf>
    <xf numFmtId="0" fontId="0" fillId="0" borderId="75" xfId="0" applyBorder="1"/>
    <xf numFmtId="0" fontId="27" fillId="0" borderId="76" xfId="0" applyFont="1" applyBorder="1" applyAlignment="1">
      <alignment horizontal="right"/>
    </xf>
    <xf numFmtId="0" fontId="0" fillId="0" borderId="77" xfId="0" applyBorder="1"/>
    <xf numFmtId="0" fontId="0" fillId="0" borderId="78" xfId="0" applyBorder="1"/>
    <xf numFmtId="0" fontId="37" fillId="0" borderId="55" xfId="0" applyFont="1" applyBorder="1" applyAlignment="1">
      <alignment horizontal="right"/>
    </xf>
    <xf numFmtId="2" fontId="25" fillId="0" borderId="17" xfId="0" applyNumberFormat="1" applyFont="1" applyBorder="1"/>
    <xf numFmtId="0" fontId="38" fillId="0" borderId="56" xfId="0" applyFont="1" applyBorder="1"/>
    <xf numFmtId="0" fontId="39" fillId="0" borderId="55" xfId="0" applyFont="1" applyBorder="1"/>
    <xf numFmtId="167" fontId="25" fillId="0" borderId="17" xfId="4" applyFont="1" applyFill="1" applyBorder="1"/>
    <xf numFmtId="0" fontId="39" fillId="0" borderId="55" xfId="0" applyFont="1" applyBorder="1" applyAlignment="1">
      <alignment horizontal="right"/>
    </xf>
    <xf numFmtId="0" fontId="25" fillId="0" borderId="17" xfId="0" applyFont="1" applyFill="1" applyBorder="1"/>
    <xf numFmtId="167" fontId="25" fillId="0" borderId="17" xfId="4" applyFont="1" applyFill="1" applyBorder="1" applyAlignment="1"/>
    <xf numFmtId="0" fontId="25" fillId="0" borderId="61" xfId="0" applyFont="1" applyFill="1" applyBorder="1"/>
    <xf numFmtId="167" fontId="25" fillId="0" borderId="61" xfId="4" applyFont="1" applyFill="1" applyBorder="1" applyAlignment="1"/>
    <xf numFmtId="167" fontId="25" fillId="0" borderId="61" xfId="4" applyFont="1" applyFill="1" applyBorder="1" applyAlignment="1">
      <alignment horizontal="center"/>
    </xf>
    <xf numFmtId="167" fontId="25" fillId="0" borderId="61" xfId="4" applyFont="1" applyFill="1" applyBorder="1"/>
    <xf numFmtId="167" fontId="25" fillId="0" borderId="61" xfId="4" applyFont="1" applyBorder="1"/>
    <xf numFmtId="0" fontId="25" fillId="0" borderId="62" xfId="0" applyFont="1" applyBorder="1"/>
    <xf numFmtId="2" fontId="25" fillId="0" borderId="17" xfId="0" applyNumberFormat="1" applyFont="1" applyBorder="1" applyAlignment="1"/>
    <xf numFmtId="167" fontId="27" fillId="0" borderId="56" xfId="0" applyNumberFormat="1" applyFont="1" applyBorder="1"/>
    <xf numFmtId="167" fontId="40" fillId="0" borderId="56" xfId="4" applyFont="1" applyBorder="1"/>
    <xf numFmtId="0" fontId="25" fillId="0" borderId="63" xfId="0" applyFont="1" applyBorder="1" applyAlignment="1">
      <alignment horizontal="right"/>
    </xf>
    <xf numFmtId="0" fontId="27" fillId="0" borderId="23" xfId="0" applyFont="1" applyBorder="1" applyAlignment="1">
      <alignment horizontal="center"/>
    </xf>
    <xf numFmtId="170" fontId="25" fillId="0" borderId="23" xfId="0" applyNumberFormat="1" applyFont="1" applyBorder="1" applyAlignment="1">
      <alignment horizontal="right"/>
    </xf>
    <xf numFmtId="0" fontId="25" fillId="0" borderId="23" xfId="0" quotePrefix="1" applyFont="1" applyBorder="1" applyAlignment="1">
      <alignment horizontal="center"/>
    </xf>
    <xf numFmtId="167" fontId="25" fillId="0" borderId="23" xfId="4" applyFont="1" applyBorder="1"/>
    <xf numFmtId="40" fontId="25" fillId="0" borderId="23" xfId="0" applyNumberFormat="1" applyFont="1" applyBorder="1"/>
    <xf numFmtId="44" fontId="27" fillId="0" borderId="64" xfId="2" applyFont="1" applyBorder="1"/>
    <xf numFmtId="0" fontId="25" fillId="0" borderId="79" xfId="0" applyFont="1" applyBorder="1" applyAlignment="1">
      <alignment horizontal="right"/>
    </xf>
    <xf numFmtId="0" fontId="27" fillId="0" borderId="1" xfId="0" applyFont="1" applyBorder="1" applyAlignment="1">
      <alignment horizontal="center"/>
    </xf>
    <xf numFmtId="170" fontId="25" fillId="0" borderId="1" xfId="0" applyNumberFormat="1" applyFont="1" applyBorder="1" applyAlignment="1">
      <alignment horizontal="right"/>
    </xf>
    <xf numFmtId="0" fontId="25" fillId="0" borderId="1" xfId="0" quotePrefix="1" applyFont="1" applyBorder="1" applyAlignment="1">
      <alignment horizontal="center"/>
    </xf>
    <xf numFmtId="167" fontId="25" fillId="0" borderId="1" xfId="4" applyFont="1" applyBorder="1"/>
    <xf numFmtId="40" fontId="25" fillId="0" borderId="1" xfId="0" applyNumberFormat="1" applyFont="1" applyBorder="1"/>
    <xf numFmtId="44" fontId="27" fillId="0" borderId="80" xfId="2" applyFont="1" applyBorder="1"/>
    <xf numFmtId="0" fontId="25" fillId="0" borderId="81" xfId="0" applyFont="1" applyBorder="1" applyAlignment="1">
      <alignment horizontal="right"/>
    </xf>
    <xf numFmtId="0" fontId="27" fillId="0" borderId="53" xfId="0" applyFont="1" applyBorder="1" applyAlignment="1">
      <alignment horizontal="center"/>
    </xf>
    <xf numFmtId="170" fontId="25" fillId="0" borderId="53" xfId="0" applyNumberFormat="1" applyFont="1" applyBorder="1" applyAlignment="1">
      <alignment horizontal="right"/>
    </xf>
    <xf numFmtId="0" fontId="25" fillId="0" borderId="53" xfId="0" quotePrefix="1" applyFont="1" applyBorder="1" applyAlignment="1">
      <alignment horizontal="center"/>
    </xf>
    <xf numFmtId="40" fontId="25" fillId="0" borderId="53" xfId="0" applyNumberFormat="1" applyFont="1" applyBorder="1"/>
    <xf numFmtId="44" fontId="27" fillId="0" borderId="65" xfId="2" applyFont="1" applyBorder="1"/>
    <xf numFmtId="44" fontId="27" fillId="0" borderId="69" xfId="2" applyFont="1" applyBorder="1"/>
    <xf numFmtId="0" fontId="2" fillId="0" borderId="1" xfId="0" applyFont="1" applyBorder="1" applyAlignment="1">
      <alignment horizontal="center" vertical="center"/>
    </xf>
    <xf numFmtId="0" fontId="4" fillId="0" borderId="0" xfId="0" quotePrefix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5" fillId="0" borderId="0" xfId="0" quotePrefix="1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</xf>
    <xf numFmtId="169" fontId="11" fillId="0" borderId="0" xfId="0" applyNumberFormat="1" applyFont="1" applyAlignment="1" applyProtection="1">
      <alignment horizontal="center"/>
    </xf>
    <xf numFmtId="168" fontId="11" fillId="0" borderId="0" xfId="0" applyNumberFormat="1" applyFont="1" applyAlignment="1" applyProtection="1">
      <alignment horizontal="center"/>
    </xf>
    <xf numFmtId="0" fontId="16" fillId="0" borderId="0" xfId="0" applyNumberFormat="1" applyFont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quotePrefix="1" applyFont="1" applyAlignment="1">
      <alignment horizontal="center"/>
    </xf>
    <xf numFmtId="0" fontId="30" fillId="0" borderId="0" xfId="0" applyFont="1" applyAlignment="1">
      <alignment horizontal="center" wrapText="1"/>
    </xf>
    <xf numFmtId="0" fontId="30" fillId="0" borderId="0" xfId="0" quotePrefix="1" applyFont="1" applyAlignment="1">
      <alignment horizontal="center"/>
    </xf>
    <xf numFmtId="0" fontId="20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7" fillId="0" borderId="82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83" xfId="0" applyFont="1" applyBorder="1" applyAlignment="1">
      <alignment horizontal="right" vertical="center"/>
    </xf>
    <xf numFmtId="0" fontId="27" fillId="0" borderId="84" xfId="0" applyFont="1" applyBorder="1" applyAlignment="1">
      <alignment horizontal="left" vertical="center"/>
    </xf>
    <xf numFmtId="167" fontId="25" fillId="0" borderId="17" xfId="4" applyFont="1" applyBorder="1" applyAlignment="1">
      <alignment horizontal="right" vertical="center"/>
    </xf>
    <xf numFmtId="0" fontId="25" fillId="0" borderId="17" xfId="0" applyFont="1" applyBorder="1" applyAlignment="1">
      <alignment horizontal="center" vertical="center"/>
    </xf>
    <xf numFmtId="167" fontId="25" fillId="0" borderId="17" xfId="4" applyNumberFormat="1" applyFont="1" applyBorder="1" applyAlignment="1">
      <alignment horizontal="left" vertical="center"/>
    </xf>
    <xf numFmtId="40" fontId="25" fillId="0" borderId="17" xfId="0" applyNumberFormat="1" applyFont="1" applyBorder="1" applyAlignment="1">
      <alignment vertical="center"/>
    </xf>
    <xf numFmtId="167" fontId="27" fillId="0" borderId="18" xfId="4" applyFont="1" applyBorder="1" applyAlignment="1">
      <alignment vertical="center"/>
    </xf>
    <xf numFmtId="0" fontId="33" fillId="0" borderId="83" xfId="0" applyFont="1" applyBorder="1" applyAlignment="1">
      <alignment horizontal="right" vertical="center"/>
    </xf>
    <xf numFmtId="0" fontId="33" fillId="0" borderId="84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right" vertical="center"/>
    </xf>
    <xf numFmtId="0" fontId="27" fillId="0" borderId="17" xfId="0" applyFont="1" applyBorder="1" applyAlignment="1">
      <alignment horizontal="left" vertical="center"/>
    </xf>
    <xf numFmtId="170" fontId="41" fillId="0" borderId="17" xfId="0" applyNumberFormat="1" applyFont="1" applyBorder="1" applyAlignment="1">
      <alignment horizontal="center" vertical="center"/>
    </xf>
    <xf numFmtId="167" fontId="33" fillId="0" borderId="18" xfId="4" applyFont="1" applyBorder="1" applyAlignment="1">
      <alignment vertical="center"/>
    </xf>
    <xf numFmtId="0" fontId="25" fillId="0" borderId="16" xfId="0" applyFont="1" applyBorder="1" applyAlignment="1">
      <alignment horizontal="right" vertical="center"/>
    </xf>
    <xf numFmtId="0" fontId="25" fillId="0" borderId="17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/>
    </xf>
    <xf numFmtId="0" fontId="41" fillId="0" borderId="17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0" fontId="41" fillId="0" borderId="17" xfId="0" applyFont="1" applyFill="1" applyBorder="1" applyAlignment="1">
      <alignment horizontal="center" vertical="center"/>
    </xf>
    <xf numFmtId="167" fontId="41" fillId="0" borderId="17" xfId="4" applyFont="1" applyFill="1" applyBorder="1" applyAlignment="1">
      <alignment vertical="center"/>
    </xf>
    <xf numFmtId="167" fontId="33" fillId="0" borderId="18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0" fontId="42" fillId="0" borderId="16" xfId="0" applyFont="1" applyFill="1" applyBorder="1" applyAlignment="1">
      <alignment horizontal="right" vertical="center"/>
    </xf>
    <xf numFmtId="0" fontId="27" fillId="0" borderId="17" xfId="0" applyFont="1" applyBorder="1" applyAlignment="1">
      <alignment horizontal="left" vertical="center" wrapText="1"/>
    </xf>
    <xf numFmtId="2" fontId="27" fillId="0" borderId="16" xfId="0" applyNumberFormat="1" applyFont="1" applyBorder="1" applyAlignment="1">
      <alignment horizontal="right" vertical="center"/>
    </xf>
    <xf numFmtId="0" fontId="27" fillId="0" borderId="16" xfId="0" applyFont="1" applyFill="1" applyBorder="1" applyAlignment="1">
      <alignment horizontal="right" vertical="center"/>
    </xf>
    <xf numFmtId="0" fontId="27" fillId="0" borderId="17" xfId="0" applyFont="1" applyFill="1" applyBorder="1" applyAlignment="1">
      <alignment horizontal="left" vertical="center" wrapText="1"/>
    </xf>
    <xf numFmtId="167" fontId="25" fillId="0" borderId="17" xfId="4" applyFont="1" applyFill="1" applyBorder="1" applyAlignment="1">
      <alignment vertical="center"/>
    </xf>
    <xf numFmtId="0" fontId="25" fillId="0" borderId="16" xfId="0" applyFont="1" applyFill="1" applyBorder="1" applyAlignment="1">
      <alignment horizontal="right" vertical="center"/>
    </xf>
    <xf numFmtId="0" fontId="25" fillId="0" borderId="17" xfId="0" applyFont="1" applyFill="1" applyBorder="1" applyAlignment="1">
      <alignment horizontal="left" vertical="center"/>
    </xf>
    <xf numFmtId="0" fontId="25" fillId="0" borderId="17" xfId="0" applyFont="1" applyFill="1" applyBorder="1" applyAlignment="1">
      <alignment horizontal="center" vertical="center"/>
    </xf>
    <xf numFmtId="0" fontId="27" fillId="0" borderId="52" xfId="0" applyFont="1" applyBorder="1" applyAlignment="1">
      <alignment horizontal="right" vertical="center"/>
    </xf>
    <xf numFmtId="0" fontId="27" fillId="0" borderId="53" xfId="0" applyFont="1" applyBorder="1" applyAlignment="1">
      <alignment horizontal="left" vertical="center" wrapText="1"/>
    </xf>
    <xf numFmtId="170" fontId="41" fillId="0" borderId="53" xfId="0" applyNumberFormat="1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40" fontId="25" fillId="0" borderId="53" xfId="0" applyNumberFormat="1" applyFont="1" applyBorder="1" applyAlignment="1">
      <alignment vertical="center"/>
    </xf>
    <xf numFmtId="167" fontId="33" fillId="0" borderId="54" xfId="4" applyFont="1" applyBorder="1" applyAlignment="1">
      <alignment vertical="center"/>
    </xf>
    <xf numFmtId="0" fontId="25" fillId="0" borderId="3" xfId="0" applyFont="1" applyBorder="1" applyAlignment="1">
      <alignment horizontal="right" vertical="center"/>
    </xf>
    <xf numFmtId="0" fontId="33" fillId="0" borderId="4" xfId="0" applyFont="1" applyBorder="1" applyAlignment="1">
      <alignment vertical="center"/>
    </xf>
    <xf numFmtId="170" fontId="43" fillId="0" borderId="4" xfId="0" applyNumberFormat="1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40" fontId="25" fillId="0" borderId="4" xfId="0" applyNumberFormat="1" applyFont="1" applyBorder="1" applyAlignment="1">
      <alignment vertical="center"/>
    </xf>
    <xf numFmtId="167" fontId="33" fillId="0" borderId="5" xfId="4" applyFont="1" applyBorder="1" applyAlignment="1">
      <alignment vertical="center"/>
    </xf>
    <xf numFmtId="0" fontId="25" fillId="0" borderId="83" xfId="0" applyFont="1" applyBorder="1" applyAlignment="1">
      <alignment horizontal="right" vertical="center"/>
    </xf>
    <xf numFmtId="0" fontId="25" fillId="0" borderId="84" xfId="0" applyFont="1" applyBorder="1" applyAlignment="1">
      <alignment horizontal="left" vertical="center"/>
    </xf>
    <xf numFmtId="0" fontId="25" fillId="0" borderId="52" xfId="0" applyFont="1" applyBorder="1" applyAlignment="1">
      <alignment horizontal="right" vertical="center"/>
    </xf>
    <xf numFmtId="0" fontId="25" fillId="0" borderId="53" xfId="0" applyFont="1" applyBorder="1" applyAlignment="1">
      <alignment horizontal="left" vertical="center" wrapText="1"/>
    </xf>
    <xf numFmtId="0" fontId="42" fillId="0" borderId="22" xfId="0" applyFont="1" applyFill="1" applyBorder="1" applyAlignment="1">
      <alignment horizontal="right" vertical="center"/>
    </xf>
    <xf numFmtId="0" fontId="42" fillId="0" borderId="85" xfId="0" applyFont="1" applyFill="1" applyBorder="1" applyAlignment="1">
      <alignment horizontal="left" vertical="center"/>
    </xf>
    <xf numFmtId="170" fontId="41" fillId="0" borderId="23" xfId="0" applyNumberFormat="1" applyFont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40" fontId="25" fillId="0" borderId="23" xfId="0" applyNumberFormat="1" applyFont="1" applyBorder="1" applyAlignment="1">
      <alignment vertical="center"/>
    </xf>
    <xf numFmtId="167" fontId="41" fillId="0" borderId="23" xfId="4" applyFont="1" applyFill="1" applyBorder="1" applyAlignment="1">
      <alignment vertical="center"/>
    </xf>
    <xf numFmtId="167" fontId="33" fillId="0" borderId="24" xfId="0" applyNumberFormat="1" applyFont="1" applyFill="1" applyBorder="1" applyAlignment="1">
      <alignment vertical="center"/>
    </xf>
    <xf numFmtId="0" fontId="27" fillId="0" borderId="3" xfId="0" applyFont="1" applyBorder="1" applyAlignment="1">
      <alignment horizontal="right" vertical="center"/>
    </xf>
    <xf numFmtId="170" fontId="25" fillId="0" borderId="53" xfId="0" applyNumberFormat="1" applyFont="1" applyBorder="1" applyAlignment="1">
      <alignment vertical="center"/>
    </xf>
    <xf numFmtId="0" fontId="27" fillId="0" borderId="0" xfId="0" quotePrefix="1" applyFont="1" applyBorder="1" applyAlignment="1">
      <alignment horizontal="center" vertical="center"/>
    </xf>
    <xf numFmtId="170" fontId="25" fillId="0" borderId="17" xfId="0" applyNumberFormat="1" applyFont="1" applyBorder="1" applyAlignment="1">
      <alignment vertical="center"/>
    </xf>
    <xf numFmtId="44" fontId="33" fillId="0" borderId="18" xfId="2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0" fontId="32" fillId="0" borderId="17" xfId="0" applyFont="1" applyBorder="1" applyAlignment="1">
      <alignment vertical="center"/>
    </xf>
    <xf numFmtId="170" fontId="32" fillId="0" borderId="17" xfId="0" applyNumberFormat="1" applyFont="1" applyBorder="1" applyAlignment="1">
      <alignment horizontal="right" vertical="center"/>
    </xf>
    <xf numFmtId="9" fontId="32" fillId="0" borderId="17" xfId="3" applyNumberFormat="1" applyFont="1" applyBorder="1" applyAlignment="1">
      <alignment horizontal="centerContinuous" vertical="center"/>
    </xf>
    <xf numFmtId="170" fontId="32" fillId="0" borderId="17" xfId="0" applyNumberFormat="1" applyFont="1" applyBorder="1" applyAlignment="1">
      <alignment vertical="center"/>
    </xf>
    <xf numFmtId="167" fontId="32" fillId="0" borderId="17" xfId="4" applyFont="1" applyBorder="1" applyAlignment="1">
      <alignment vertical="center"/>
    </xf>
    <xf numFmtId="174" fontId="32" fillId="0" borderId="18" xfId="4" applyNumberFormat="1" applyFont="1" applyBorder="1" applyAlignment="1">
      <alignment vertical="center"/>
    </xf>
    <xf numFmtId="0" fontId="32" fillId="0" borderId="16" xfId="0" applyFont="1" applyBorder="1" applyAlignment="1">
      <alignment horizontal="right" vertical="center"/>
    </xf>
    <xf numFmtId="171" fontId="32" fillId="0" borderId="17" xfId="3" applyNumberFormat="1" applyFont="1" applyBorder="1" applyAlignment="1">
      <alignment horizontal="centerContinuous" vertical="center"/>
    </xf>
    <xf numFmtId="10" fontId="32" fillId="0" borderId="17" xfId="3" applyNumberFormat="1" applyFont="1" applyBorder="1" applyAlignment="1">
      <alignment horizontal="centerContinuous" vertical="center"/>
    </xf>
    <xf numFmtId="0" fontId="32" fillId="0" borderId="18" xfId="0" applyFont="1" applyBorder="1" applyAlignment="1">
      <alignment vertical="center"/>
    </xf>
    <xf numFmtId="167" fontId="32" fillId="0" borderId="18" xfId="0" applyNumberFormat="1" applyFont="1" applyBorder="1" applyAlignment="1">
      <alignment vertical="center"/>
    </xf>
    <xf numFmtId="0" fontId="25" fillId="0" borderId="48" xfId="0" applyFont="1" applyBorder="1" applyAlignment="1">
      <alignment vertical="center"/>
    </xf>
    <xf numFmtId="0" fontId="25" fillId="0" borderId="49" xfId="0" applyFont="1" applyBorder="1" applyAlignment="1">
      <alignment vertical="center"/>
    </xf>
    <xf numFmtId="0" fontId="25" fillId="0" borderId="50" xfId="0" applyFont="1" applyBorder="1" applyAlignment="1">
      <alignment vertical="center"/>
    </xf>
    <xf numFmtId="0" fontId="25" fillId="0" borderId="3" xfId="0" applyFont="1" applyBorder="1" applyAlignment="1">
      <alignment vertical="center"/>
    </xf>
    <xf numFmtId="0" fontId="32" fillId="0" borderId="4" xfId="0" applyFont="1" applyBorder="1" applyAlignment="1">
      <alignment vertical="center"/>
    </xf>
    <xf numFmtId="44" fontId="33" fillId="0" borderId="5" xfId="2" applyFont="1" applyBorder="1" applyAlignment="1">
      <alignment vertical="center"/>
    </xf>
    <xf numFmtId="0" fontId="25" fillId="0" borderId="83" xfId="0" applyFont="1" applyBorder="1" applyAlignment="1">
      <alignment vertical="center"/>
    </xf>
    <xf numFmtId="0" fontId="32" fillId="0" borderId="66" xfId="0" applyFont="1" applyBorder="1" applyAlignment="1">
      <alignment vertical="center"/>
    </xf>
    <xf numFmtId="0" fontId="32" fillId="0" borderId="86" xfId="0" applyFont="1" applyBorder="1"/>
    <xf numFmtId="0" fontId="32" fillId="0" borderId="67" xfId="0" applyFont="1" applyBorder="1" applyAlignment="1">
      <alignment horizontal="left" wrapText="1"/>
    </xf>
    <xf numFmtId="0" fontId="32" fillId="0" borderId="1" xfId="0" applyFont="1" applyBorder="1" applyAlignment="1"/>
    <xf numFmtId="9" fontId="32" fillId="0" borderId="1" xfId="3" applyNumberFormat="1" applyFont="1" applyBorder="1" applyAlignment="1">
      <alignment horizontal="center" vertical="center"/>
    </xf>
    <xf numFmtId="167" fontId="33" fillId="0" borderId="51" xfId="4" applyFont="1" applyBorder="1" applyAlignment="1">
      <alignment vertical="center"/>
    </xf>
    <xf numFmtId="0" fontId="32" fillId="0" borderId="17" xfId="0" applyFont="1" applyBorder="1"/>
    <xf numFmtId="9" fontId="32" fillId="0" borderId="17" xfId="3" applyNumberFormat="1" applyFont="1" applyBorder="1" applyAlignment="1">
      <alignment horizontal="centerContinuous"/>
    </xf>
    <xf numFmtId="167" fontId="32" fillId="0" borderId="17" xfId="4" applyFont="1" applyBorder="1"/>
    <xf numFmtId="167" fontId="33" fillId="0" borderId="18" xfId="4" applyFont="1" applyBorder="1"/>
    <xf numFmtId="0" fontId="25" fillId="0" borderId="16" xfId="0" applyFont="1" applyBorder="1" applyAlignment="1">
      <alignment vertical="center"/>
    </xf>
    <xf numFmtId="0" fontId="32" fillId="0" borderId="69" xfId="0" applyFont="1" applyBorder="1" applyAlignment="1">
      <alignment vertical="center"/>
    </xf>
    <xf numFmtId="9" fontId="32" fillId="0" borderId="69" xfId="3" applyFont="1" applyBorder="1" applyAlignment="1">
      <alignment horizontal="center" vertical="center"/>
    </xf>
    <xf numFmtId="44" fontId="33" fillId="0" borderId="87" xfId="2" applyFont="1" applyBorder="1" applyAlignment="1">
      <alignment vertical="center"/>
    </xf>
    <xf numFmtId="0" fontId="33" fillId="0" borderId="20" xfId="0" applyFont="1" applyBorder="1" applyAlignment="1">
      <alignment vertical="center"/>
    </xf>
    <xf numFmtId="0" fontId="25" fillId="0" borderId="85" xfId="0" applyFont="1" applyBorder="1" applyAlignment="1">
      <alignment vertical="center"/>
    </xf>
    <xf numFmtId="0" fontId="33" fillId="0" borderId="85" xfId="0" applyFont="1" applyBorder="1" applyAlignment="1">
      <alignment vertical="center"/>
    </xf>
    <xf numFmtId="0" fontId="32" fillId="0" borderId="85" xfId="0" applyFont="1" applyBorder="1" applyAlignment="1">
      <alignment vertical="center"/>
    </xf>
    <xf numFmtId="44" fontId="33" fillId="0" borderId="85" xfId="2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3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 vertical="center" wrapText="1"/>
    </xf>
    <xf numFmtId="0" fontId="12" fillId="0" borderId="0" xfId="0" applyFont="1" applyFill="1"/>
    <xf numFmtId="0" fontId="20" fillId="0" borderId="2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4" fontId="27" fillId="0" borderId="4" xfId="0" applyNumberFormat="1" applyFont="1" applyFill="1" applyBorder="1" applyAlignment="1">
      <alignment horizontal="center" vertical="center"/>
    </xf>
    <xf numFmtId="0" fontId="27" fillId="0" borderId="5" xfId="0" quotePrefix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4" fontId="20" fillId="0" borderId="17" xfId="0" applyNumberFormat="1" applyFont="1" applyFill="1" applyBorder="1" applyAlignment="1">
      <alignment horizontal="center" vertical="center"/>
    </xf>
    <xf numFmtId="0" fontId="20" fillId="0" borderId="18" xfId="0" quotePrefix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right"/>
    </xf>
    <xf numFmtId="0" fontId="27" fillId="0" borderId="17" xfId="0" applyFont="1" applyFill="1" applyBorder="1"/>
    <xf numFmtId="0" fontId="25" fillId="0" borderId="17" xfId="0" applyFont="1" applyFill="1" applyBorder="1" applyAlignment="1">
      <alignment horizontal="center"/>
    </xf>
    <xf numFmtId="4" fontId="25" fillId="0" borderId="17" xfId="0" applyNumberFormat="1" applyFont="1" applyFill="1" applyBorder="1"/>
    <xf numFmtId="0" fontId="25" fillId="0" borderId="18" xfId="0" applyFont="1" applyFill="1" applyBorder="1"/>
    <xf numFmtId="0" fontId="25" fillId="0" borderId="16" xfId="0" applyFont="1" applyFill="1" applyBorder="1" applyAlignment="1">
      <alignment horizontal="right"/>
    </xf>
    <xf numFmtId="4" fontId="25" fillId="0" borderId="17" xfId="0" applyNumberFormat="1" applyFont="1" applyFill="1" applyBorder="1" applyAlignment="1">
      <alignment horizontal="center"/>
    </xf>
    <xf numFmtId="167" fontId="33" fillId="0" borderId="18" xfId="0" applyNumberFormat="1" applyFont="1" applyFill="1" applyBorder="1"/>
    <xf numFmtId="0" fontId="5" fillId="0" borderId="18" xfId="0" quotePrefix="1" applyFont="1" applyFill="1" applyBorder="1" applyAlignment="1">
      <alignment horizontal="center" vertical="center"/>
    </xf>
    <xf numFmtId="0" fontId="32" fillId="0" borderId="18" xfId="0" applyFont="1" applyFill="1" applyBorder="1"/>
    <xf numFmtId="0" fontId="25" fillId="0" borderId="0" xfId="0" applyFont="1" applyFill="1" applyBorder="1" applyAlignment="1">
      <alignment horizontal="left" wrapText="1"/>
    </xf>
    <xf numFmtId="40" fontId="25" fillId="0" borderId="17" xfId="0" applyNumberFormat="1" applyFont="1" applyBorder="1" applyAlignment="1">
      <alignment horizontal="center" vertical="center"/>
    </xf>
    <xf numFmtId="167" fontId="25" fillId="0" borderId="18" xfId="4" applyFont="1" applyBorder="1"/>
    <xf numFmtId="0" fontId="27" fillId="0" borderId="17" xfId="0" applyFont="1" applyFill="1" applyBorder="1" applyAlignment="1">
      <alignment horizontal="left"/>
    </xf>
    <xf numFmtId="4" fontId="25" fillId="0" borderId="17" xfId="4" applyNumberFormat="1" applyFont="1" applyFill="1" applyBorder="1"/>
    <xf numFmtId="4" fontId="25" fillId="0" borderId="17" xfId="4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5" fillId="0" borderId="17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/>
    </xf>
    <xf numFmtId="0" fontId="25" fillId="0" borderId="16" xfId="0" applyFont="1" applyBorder="1" applyAlignment="1" applyProtection="1">
      <alignment horizontal="right"/>
    </xf>
    <xf numFmtId="39" fontId="25" fillId="0" borderId="17" xfId="0" applyNumberFormat="1" applyFont="1" applyBorder="1"/>
    <xf numFmtId="0" fontId="0" fillId="0" borderId="0" xfId="0" applyFill="1"/>
    <xf numFmtId="167" fontId="25" fillId="0" borderId="17" xfId="4" applyFont="1" applyFill="1" applyBorder="1" applyAlignment="1">
      <alignment horizontal="center" vertical="center"/>
    </xf>
    <xf numFmtId="4" fontId="25" fillId="0" borderId="17" xfId="4" applyNumberFormat="1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right" vertical="center"/>
    </xf>
    <xf numFmtId="0" fontId="25" fillId="0" borderId="2" xfId="0" applyFont="1" applyFill="1" applyBorder="1" applyAlignment="1">
      <alignment horizontal="left"/>
    </xf>
    <xf numFmtId="167" fontId="25" fillId="0" borderId="53" xfId="4" applyFont="1" applyFill="1" applyBorder="1" applyAlignment="1">
      <alignment horizontal="center"/>
    </xf>
    <xf numFmtId="0" fontId="25" fillId="0" borderId="53" xfId="0" applyFont="1" applyFill="1" applyBorder="1" applyAlignment="1">
      <alignment horizontal="center"/>
    </xf>
    <xf numFmtId="4" fontId="25" fillId="0" borderId="53" xfId="4" applyNumberFormat="1" applyFont="1" applyFill="1" applyBorder="1" applyAlignment="1">
      <alignment horizontal="center"/>
    </xf>
    <xf numFmtId="167" fontId="25" fillId="0" borderId="53" xfId="4" applyFont="1" applyFill="1" applyBorder="1"/>
    <xf numFmtId="167" fontId="33" fillId="0" borderId="54" xfId="0" applyNumberFormat="1" applyFont="1" applyFill="1" applyBorder="1"/>
    <xf numFmtId="4" fontId="25" fillId="0" borderId="17" xfId="4" applyNumberFormat="1" applyFont="1" applyFill="1" applyBorder="1" applyAlignment="1">
      <alignment horizontal="right" vertical="center"/>
    </xf>
    <xf numFmtId="167" fontId="33" fillId="0" borderId="18" xfId="4" applyFont="1" applyFill="1" applyBorder="1"/>
    <xf numFmtId="0" fontId="27" fillId="0" borderId="16" xfId="0" applyFont="1" applyFill="1" applyBorder="1" applyAlignment="1">
      <alignment horizontal="right" wrapText="1"/>
    </xf>
    <xf numFmtId="0" fontId="27" fillId="0" borderId="17" xfId="0" applyFont="1" applyFill="1" applyBorder="1" applyAlignment="1">
      <alignment horizontal="justify" vertical="center"/>
    </xf>
    <xf numFmtId="0" fontId="25" fillId="0" borderId="16" xfId="6" applyFont="1" applyBorder="1" applyAlignment="1">
      <alignment horizontal="right" vertical="center"/>
    </xf>
    <xf numFmtId="4" fontId="41" fillId="0" borderId="17" xfId="0" applyNumberFormat="1" applyFont="1" applyBorder="1" applyAlignment="1">
      <alignment horizontal="right" vertical="center"/>
    </xf>
    <xf numFmtId="4" fontId="41" fillId="0" borderId="17" xfId="0" applyNumberFormat="1" applyFont="1" applyBorder="1" applyAlignment="1">
      <alignment horizontal="center" vertical="center"/>
    </xf>
    <xf numFmtId="0" fontId="25" fillId="0" borderId="52" xfId="6" applyFont="1" applyBorder="1" applyAlignment="1">
      <alignment horizontal="right" vertical="center"/>
    </xf>
    <xf numFmtId="0" fontId="25" fillId="0" borderId="53" xfId="0" applyFont="1" applyFill="1" applyBorder="1" applyAlignment="1">
      <alignment horizontal="left" vertical="center" wrapText="1"/>
    </xf>
    <xf numFmtId="4" fontId="41" fillId="0" borderId="53" xfId="0" applyNumberFormat="1" applyFont="1" applyBorder="1" applyAlignment="1">
      <alignment horizontal="right" vertical="center"/>
    </xf>
    <xf numFmtId="4" fontId="41" fillId="0" borderId="53" xfId="0" applyNumberFormat="1" applyFont="1" applyBorder="1" applyAlignment="1">
      <alignment horizontal="center" vertical="center"/>
    </xf>
    <xf numFmtId="167" fontId="25" fillId="0" borderId="53" xfId="4" applyFont="1" applyFill="1" applyBorder="1" applyAlignment="1">
      <alignment horizontal="center" vertical="center"/>
    </xf>
    <xf numFmtId="4" fontId="25" fillId="0" borderId="53" xfId="0" applyNumberFormat="1" applyFont="1" applyBorder="1" applyAlignment="1">
      <alignment vertical="center"/>
    </xf>
    <xf numFmtId="0" fontId="27" fillId="0" borderId="16" xfId="0" applyFont="1" applyBorder="1" applyAlignment="1">
      <alignment horizontal="right" vertical="center" wrapText="1"/>
    </xf>
    <xf numFmtId="0" fontId="27" fillId="0" borderId="17" xfId="0" applyFont="1" applyBorder="1" applyAlignment="1">
      <alignment horizontal="justify" vertical="center" wrapText="1"/>
    </xf>
    <xf numFmtId="4" fontId="25" fillId="0" borderId="17" xfId="4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167" fontId="25" fillId="0" borderId="17" xfId="4" applyFont="1" applyBorder="1" applyAlignment="1" applyProtection="1">
      <alignment vertical="center" wrapText="1"/>
    </xf>
    <xf numFmtId="167" fontId="33" fillId="0" borderId="18" xfId="4" applyFont="1" applyBorder="1" applyAlignment="1">
      <alignment vertical="center" wrapText="1"/>
    </xf>
    <xf numFmtId="0" fontId="25" fillId="0" borderId="3" xfId="7" applyFont="1" applyBorder="1" applyAlignment="1">
      <alignment horizontal="right"/>
    </xf>
    <xf numFmtId="0" fontId="33" fillId="0" borderId="4" xfId="0" quotePrefix="1" applyFont="1" applyBorder="1" applyAlignment="1">
      <alignment horizontal="center"/>
    </xf>
    <xf numFmtId="170" fontId="25" fillId="0" borderId="4" xfId="7" applyNumberFormat="1" applyFont="1" applyBorder="1" applyAlignment="1">
      <alignment horizontal="center"/>
    </xf>
    <xf numFmtId="0" fontId="25" fillId="0" borderId="4" xfId="7" applyFont="1" applyBorder="1" applyAlignment="1">
      <alignment horizontal="center"/>
    </xf>
    <xf numFmtId="4" fontId="25" fillId="0" borderId="4" xfId="7" applyNumberFormat="1" applyFont="1" applyBorder="1"/>
    <xf numFmtId="40" fontId="25" fillId="0" borderId="4" xfId="7" applyNumberFormat="1" applyFont="1" applyBorder="1"/>
    <xf numFmtId="167" fontId="33" fillId="0" borderId="5" xfId="4" applyFont="1" applyBorder="1"/>
    <xf numFmtId="0" fontId="25" fillId="0" borderId="16" xfId="7" applyFont="1" applyBorder="1" applyAlignment="1">
      <alignment horizontal="right"/>
    </xf>
    <xf numFmtId="0" fontId="33" fillId="0" borderId="17" xfId="0" quotePrefix="1" applyFont="1" applyBorder="1" applyAlignment="1">
      <alignment horizontal="center"/>
    </xf>
    <xf numFmtId="170" fontId="25" fillId="0" borderId="17" xfId="7" applyNumberFormat="1" applyFont="1" applyBorder="1" applyAlignment="1">
      <alignment horizontal="center"/>
    </xf>
    <xf numFmtId="0" fontId="25" fillId="0" borderId="17" xfId="7" applyFont="1" applyBorder="1" applyAlignment="1">
      <alignment horizontal="center"/>
    </xf>
    <xf numFmtId="4" fontId="25" fillId="0" borderId="17" xfId="7" applyNumberFormat="1" applyFont="1" applyBorder="1"/>
    <xf numFmtId="40" fontId="25" fillId="0" borderId="17" xfId="7" applyNumberFormat="1" applyFont="1" applyBorder="1"/>
    <xf numFmtId="0" fontId="32" fillId="0" borderId="16" xfId="0" applyFont="1" applyBorder="1"/>
    <xf numFmtId="4" fontId="32" fillId="0" borderId="17" xfId="0" applyNumberFormat="1" applyFont="1" applyBorder="1" applyAlignment="1">
      <alignment horizontal="center"/>
    </xf>
    <xf numFmtId="170" fontId="32" fillId="0" borderId="17" xfId="0" applyNumberFormat="1" applyFont="1" applyBorder="1"/>
    <xf numFmtId="0" fontId="32" fillId="0" borderId="16" xfId="0" applyFont="1" applyBorder="1" applyAlignment="1">
      <alignment horizontal="right"/>
    </xf>
    <xf numFmtId="171" fontId="32" fillId="0" borderId="17" xfId="3" applyNumberFormat="1" applyFont="1" applyBorder="1" applyAlignment="1">
      <alignment horizontal="centerContinuous"/>
    </xf>
    <xf numFmtId="10" fontId="25" fillId="0" borderId="0" xfId="0" applyNumberFormat="1" applyFont="1" applyFill="1" applyBorder="1" applyAlignment="1">
      <alignment horizontal="center"/>
    </xf>
    <xf numFmtId="0" fontId="25" fillId="0" borderId="52" xfId="0" applyFont="1" applyBorder="1"/>
    <xf numFmtId="4" fontId="25" fillId="0" borderId="53" xfId="0" applyNumberFormat="1" applyFont="1" applyBorder="1" applyAlignment="1">
      <alignment horizontal="center"/>
    </xf>
    <xf numFmtId="0" fontId="32" fillId="0" borderId="3" xfId="0" applyFont="1" applyBorder="1"/>
    <xf numFmtId="0" fontId="33" fillId="0" borderId="4" xfId="0" applyFont="1" applyBorder="1"/>
    <xf numFmtId="4" fontId="32" fillId="0" borderId="4" xfId="0" applyNumberFormat="1" applyFont="1" applyBorder="1" applyAlignment="1">
      <alignment horizontal="center"/>
    </xf>
    <xf numFmtId="0" fontId="32" fillId="0" borderId="4" xfId="0" applyFont="1" applyBorder="1"/>
    <xf numFmtId="0" fontId="32" fillId="0" borderId="88" xfId="0" applyFont="1" applyBorder="1"/>
    <xf numFmtId="0" fontId="32" fillId="0" borderId="67" xfId="0" applyFont="1" applyBorder="1"/>
    <xf numFmtId="4" fontId="32" fillId="0" borderId="67" xfId="0" applyNumberFormat="1" applyFont="1" applyBorder="1" applyAlignment="1">
      <alignment horizontal="center"/>
    </xf>
    <xf numFmtId="0" fontId="32" fillId="0" borderId="89" xfId="0" applyFont="1" applyBorder="1" applyAlignment="1">
      <alignment vertical="center"/>
    </xf>
    <xf numFmtId="0" fontId="32" fillId="0" borderId="90" xfId="0" applyFont="1" applyBorder="1" applyAlignment="1">
      <alignment vertical="center" wrapText="1"/>
    </xf>
    <xf numFmtId="0" fontId="32" fillId="0" borderId="1" xfId="0" applyFont="1" applyBorder="1" applyAlignment="1">
      <alignment horizontal="center" vertical="center"/>
    </xf>
    <xf numFmtId="9" fontId="32" fillId="0" borderId="17" xfId="3" applyNumberFormat="1" applyFont="1" applyBorder="1" applyAlignment="1">
      <alignment horizontal="center" vertical="center"/>
    </xf>
    <xf numFmtId="0" fontId="32" fillId="0" borderId="1" xfId="0" applyFont="1" applyBorder="1" applyAlignment="1">
      <alignment vertical="center"/>
    </xf>
    <xf numFmtId="0" fontId="32" fillId="0" borderId="89" xfId="0" applyFont="1" applyBorder="1"/>
    <xf numFmtId="0" fontId="32" fillId="0" borderId="1" xfId="0" applyFont="1" applyBorder="1"/>
    <xf numFmtId="4" fontId="32" fillId="0" borderId="1" xfId="0" applyNumberFormat="1" applyFont="1" applyBorder="1" applyAlignment="1">
      <alignment horizontal="center"/>
    </xf>
    <xf numFmtId="9" fontId="32" fillId="0" borderId="1" xfId="3" applyFont="1" applyBorder="1" applyAlignment="1">
      <alignment horizontal="center"/>
    </xf>
    <xf numFmtId="167" fontId="33" fillId="0" borderId="51" xfId="4" applyFont="1" applyBorder="1"/>
    <xf numFmtId="0" fontId="32" fillId="0" borderId="91" xfId="0" applyFont="1" applyBorder="1"/>
    <xf numFmtId="0" fontId="32" fillId="0" borderId="69" xfId="0" applyFont="1" applyBorder="1"/>
    <xf numFmtId="4" fontId="32" fillId="0" borderId="69" xfId="0" applyNumberFormat="1" applyFont="1" applyBorder="1" applyAlignment="1">
      <alignment horizontal="center"/>
    </xf>
    <xf numFmtId="9" fontId="32" fillId="0" borderId="69" xfId="3" applyFont="1" applyBorder="1" applyAlignment="1">
      <alignment horizontal="center"/>
    </xf>
    <xf numFmtId="167" fontId="33" fillId="0" borderId="87" xfId="4" applyFont="1" applyBorder="1"/>
    <xf numFmtId="4" fontId="32" fillId="0" borderId="4" xfId="0" applyNumberFormat="1" applyFont="1" applyBorder="1" applyAlignment="1">
      <alignment horizontal="center" vertical="center"/>
    </xf>
    <xf numFmtId="9" fontId="32" fillId="0" borderId="4" xfId="3" applyFont="1" applyBorder="1" applyAlignment="1">
      <alignment horizontal="center" vertical="center"/>
    </xf>
    <xf numFmtId="0" fontId="32" fillId="0" borderId="0" xfId="0" applyFont="1" applyBorder="1"/>
    <xf numFmtId="0" fontId="33" fillId="0" borderId="0" xfId="0" applyFont="1" applyBorder="1" applyAlignment="1">
      <alignment vertical="center"/>
    </xf>
    <xf numFmtId="4" fontId="32" fillId="0" borderId="0" xfId="0" applyNumberFormat="1" applyFont="1" applyBorder="1" applyAlignment="1">
      <alignment horizontal="center" vertical="center"/>
    </xf>
    <xf numFmtId="9" fontId="32" fillId="0" borderId="0" xfId="3" applyFont="1" applyBorder="1" applyAlignment="1">
      <alignment horizontal="center" vertical="center"/>
    </xf>
    <xf numFmtId="167" fontId="33" fillId="0" borderId="0" xfId="4" applyFont="1" applyBorder="1" applyAlignment="1">
      <alignment vertical="center"/>
    </xf>
    <xf numFmtId="0" fontId="33" fillId="0" borderId="0" xfId="0" applyFont="1" applyBorder="1"/>
    <xf numFmtId="4" fontId="32" fillId="0" borderId="0" xfId="0" applyNumberFormat="1" applyFont="1" applyBorder="1" applyAlignment="1">
      <alignment horizontal="center"/>
    </xf>
    <xf numFmtId="9" fontId="32" fillId="0" borderId="0" xfId="3" applyFont="1" applyBorder="1" applyAlignment="1">
      <alignment horizontal="center"/>
    </xf>
    <xf numFmtId="167" fontId="33" fillId="0" borderId="0" xfId="4" applyFont="1" applyBorder="1"/>
    <xf numFmtId="0" fontId="27" fillId="0" borderId="0" xfId="0" applyFont="1" applyBorder="1"/>
    <xf numFmtId="4" fontId="25" fillId="0" borderId="0" xfId="0" applyNumberFormat="1" applyFont="1" applyBorder="1" applyAlignment="1">
      <alignment horizontal="center"/>
    </xf>
    <xf numFmtId="9" fontId="25" fillId="0" borderId="0" xfId="3" applyFont="1" applyBorder="1" applyAlignment="1">
      <alignment horizontal="center"/>
    </xf>
    <xf numFmtId="0" fontId="32" fillId="0" borderId="0" xfId="0" applyFont="1"/>
    <xf numFmtId="0" fontId="32" fillId="0" borderId="0" xfId="0" applyFont="1" applyAlignment="1">
      <alignment horizontal="center"/>
    </xf>
    <xf numFmtId="167" fontId="33" fillId="0" borderId="84" xfId="4" applyFont="1" applyBorder="1"/>
    <xf numFmtId="0" fontId="12" fillId="0" borderId="0" xfId="0" applyFont="1" applyFill="1" applyAlignment="1">
      <alignment horizontal="center"/>
    </xf>
    <xf numFmtId="4" fontId="12" fillId="0" borderId="0" xfId="0" applyNumberFormat="1" applyFont="1" applyFill="1"/>
    <xf numFmtId="0" fontId="12" fillId="0" borderId="0" xfId="0" applyFont="1" applyFill="1" applyBorder="1"/>
    <xf numFmtId="0" fontId="33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20" fillId="0" borderId="2" xfId="0" applyFont="1" applyFill="1" applyBorder="1" applyAlignment="1">
      <alignment horizontal="center" vertical="center"/>
    </xf>
    <xf numFmtId="0" fontId="40" fillId="0" borderId="17" xfId="0" applyFont="1" applyBorder="1" applyAlignment="1">
      <alignment vertical="center" wrapText="1"/>
    </xf>
    <xf numFmtId="40" fontId="25" fillId="0" borderId="84" xfId="0" applyNumberFormat="1" applyFont="1" applyBorder="1" applyAlignment="1">
      <alignment vertical="center"/>
    </xf>
    <xf numFmtId="167" fontId="25" fillId="0" borderId="18" xfId="4" applyFont="1" applyBorder="1" applyAlignment="1">
      <alignment vertical="center"/>
    </xf>
    <xf numFmtId="0" fontId="27" fillId="0" borderId="17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35" fillId="0" borderId="17" xfId="0" applyFont="1" applyBorder="1" applyAlignment="1">
      <alignment vertical="center" wrapText="1"/>
    </xf>
    <xf numFmtId="0" fontId="25" fillId="0" borderId="17" xfId="6" applyFont="1" applyBorder="1" applyAlignment="1">
      <alignment vertical="center" wrapText="1"/>
    </xf>
    <xf numFmtId="0" fontId="25" fillId="0" borderId="17" xfId="6" applyFont="1" applyBorder="1"/>
    <xf numFmtId="0" fontId="37" fillId="0" borderId="17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left" vertical="center" wrapText="1"/>
    </xf>
    <xf numFmtId="167" fontId="25" fillId="0" borderId="84" xfId="4" applyFont="1" applyBorder="1" applyAlignment="1">
      <alignment vertical="center"/>
    </xf>
    <xf numFmtId="167" fontId="33" fillId="0" borderId="18" xfId="0" applyNumberFormat="1" applyFont="1" applyBorder="1" applyAlignment="1">
      <alignment vertical="center"/>
    </xf>
    <xf numFmtId="167" fontId="25" fillId="0" borderId="76" xfId="4" applyFont="1" applyBorder="1" applyAlignment="1">
      <alignment horizontal="right" vertical="center"/>
    </xf>
    <xf numFmtId="0" fontId="25" fillId="0" borderId="73" xfId="0" applyFont="1" applyBorder="1" applyAlignment="1">
      <alignment horizontal="right" vertical="center"/>
    </xf>
    <xf numFmtId="0" fontId="25" fillId="0" borderId="23" xfId="0" applyFont="1" applyFill="1" applyBorder="1" applyAlignment="1">
      <alignment horizontal="left" vertical="center" wrapText="1"/>
    </xf>
    <xf numFmtId="167" fontId="25" fillId="0" borderId="92" xfId="4" applyFont="1" applyBorder="1" applyAlignment="1">
      <alignment horizontal="right" vertical="center"/>
    </xf>
    <xf numFmtId="0" fontId="25" fillId="0" borderId="23" xfId="0" applyFont="1" applyBorder="1" applyAlignment="1">
      <alignment horizontal="center" vertical="center"/>
    </xf>
    <xf numFmtId="167" fontId="25" fillId="0" borderId="74" xfId="4" applyFont="1" applyBorder="1" applyAlignment="1">
      <alignment vertical="center"/>
    </xf>
    <xf numFmtId="167" fontId="33" fillId="0" borderId="24" xfId="0" applyNumberFormat="1" applyFont="1" applyBorder="1" applyAlignment="1">
      <alignment vertical="center"/>
    </xf>
    <xf numFmtId="0" fontId="27" fillId="0" borderId="17" xfId="6" applyFont="1" applyBorder="1" applyAlignment="1">
      <alignment horizontal="center"/>
    </xf>
    <xf numFmtId="0" fontId="27" fillId="0" borderId="17" xfId="6" applyFont="1" applyBorder="1"/>
    <xf numFmtId="0" fontId="27" fillId="0" borderId="17" xfId="0" applyFont="1" applyBorder="1" applyAlignment="1">
      <alignment vertical="center"/>
    </xf>
    <xf numFmtId="0" fontId="25" fillId="0" borderId="53" xfId="0" applyFont="1" applyBorder="1" applyAlignment="1">
      <alignment horizontal="left" vertical="center"/>
    </xf>
    <xf numFmtId="167" fontId="25" fillId="0" borderId="53" xfId="4" applyFont="1" applyBorder="1" applyAlignment="1">
      <alignment horizontal="right" vertical="center"/>
    </xf>
    <xf numFmtId="167" fontId="25" fillId="0" borderId="93" xfId="4" applyFont="1" applyBorder="1" applyAlignment="1">
      <alignment vertical="center"/>
    </xf>
    <xf numFmtId="167" fontId="33" fillId="0" borderId="54" xfId="0" applyNumberFormat="1" applyFont="1" applyBorder="1" applyAlignment="1">
      <alignment vertical="center"/>
    </xf>
    <xf numFmtId="0" fontId="33" fillId="0" borderId="19" xfId="0" quotePrefix="1" applyFont="1" applyBorder="1" applyAlignment="1">
      <alignment horizontal="center" vertical="center"/>
    </xf>
    <xf numFmtId="0" fontId="33" fillId="0" borderId="21" xfId="0" quotePrefix="1" applyFont="1" applyBorder="1" applyAlignment="1">
      <alignment horizontal="center" vertical="center"/>
    </xf>
    <xf numFmtId="0" fontId="25" fillId="0" borderId="4" xfId="0" applyFont="1" applyBorder="1" applyAlignment="1">
      <alignment horizontal="distributed" vertical="center"/>
    </xf>
    <xf numFmtId="4" fontId="25" fillId="0" borderId="4" xfId="4" applyNumberFormat="1" applyFont="1" applyBorder="1" applyAlignment="1">
      <alignment vertical="center"/>
    </xf>
    <xf numFmtId="167" fontId="25" fillId="0" borderId="4" xfId="4" applyFont="1" applyBorder="1" applyAlignment="1">
      <alignment vertical="center"/>
    </xf>
    <xf numFmtId="0" fontId="33" fillId="0" borderId="84" xfId="0" quotePrefix="1" applyFont="1" applyBorder="1" applyAlignment="1">
      <alignment horizontal="center" vertical="center"/>
    </xf>
    <xf numFmtId="0" fontId="33" fillId="0" borderId="76" xfId="0" quotePrefix="1" applyFont="1" applyBorder="1" applyAlignment="1">
      <alignment horizontal="center" vertical="center"/>
    </xf>
    <xf numFmtId="0" fontId="25" fillId="0" borderId="17" xfId="0" applyFont="1" applyBorder="1" applyAlignment="1">
      <alignment horizontal="distributed" vertical="center"/>
    </xf>
    <xf numFmtId="4" fontId="25" fillId="0" borderId="17" xfId="4" applyNumberFormat="1" applyFont="1" applyBorder="1" applyAlignment="1">
      <alignment vertical="center"/>
    </xf>
    <xf numFmtId="167" fontId="25" fillId="0" borderId="17" xfId="4" applyFont="1" applyBorder="1" applyAlignment="1">
      <alignment vertical="center"/>
    </xf>
    <xf numFmtId="9" fontId="32" fillId="0" borderId="17" xfId="3" applyNumberFormat="1" applyFont="1" applyBorder="1" applyAlignment="1">
      <alignment horizontal="distributed" vertical="center"/>
    </xf>
    <xf numFmtId="171" fontId="32" fillId="0" borderId="17" xfId="3" applyNumberFormat="1" applyFont="1" applyBorder="1" applyAlignment="1">
      <alignment horizontal="distributed" vertical="center"/>
    </xf>
    <xf numFmtId="0" fontId="32" fillId="0" borderId="17" xfId="0" applyFont="1" applyBorder="1" applyAlignment="1">
      <alignment horizontal="right" vertical="center"/>
    </xf>
    <xf numFmtId="10" fontId="25" fillId="0" borderId="0" xfId="0" applyNumberFormat="1" applyFont="1" applyAlignment="1">
      <alignment horizontal="center" vertical="center"/>
    </xf>
    <xf numFmtId="0" fontId="25" fillId="0" borderId="18" xfId="0" applyFont="1" applyBorder="1" applyAlignment="1">
      <alignment vertical="center"/>
    </xf>
    <xf numFmtId="10" fontId="32" fillId="0" borderId="17" xfId="3" applyNumberFormat="1" applyFont="1" applyBorder="1" applyAlignment="1">
      <alignment horizontal="distributed" vertical="center"/>
    </xf>
    <xf numFmtId="9" fontId="32" fillId="0" borderId="17" xfId="3" applyFont="1" applyBorder="1" applyAlignment="1">
      <alignment horizontal="distributed" vertical="center"/>
    </xf>
    <xf numFmtId="0" fontId="25" fillId="0" borderId="4" xfId="0" applyFont="1" applyBorder="1" applyAlignment="1">
      <alignment horizontal="right" vertical="center"/>
    </xf>
    <xf numFmtId="0" fontId="25" fillId="0" borderId="4" xfId="0" applyFont="1" applyBorder="1" applyAlignment="1">
      <alignment vertical="center"/>
    </xf>
    <xf numFmtId="0" fontId="25" fillId="0" borderId="88" xfId="0" applyFont="1" applyBorder="1" applyAlignment="1">
      <alignment vertical="center"/>
    </xf>
    <xf numFmtId="0" fontId="32" fillId="0" borderId="67" xfId="0" applyFont="1" applyBorder="1" applyAlignment="1">
      <alignment vertical="center"/>
    </xf>
    <xf numFmtId="0" fontId="25" fillId="0" borderId="67" xfId="0" applyFont="1" applyBorder="1" applyAlignment="1">
      <alignment horizontal="right" vertical="center"/>
    </xf>
    <xf numFmtId="0" fontId="25" fillId="0" borderId="67" xfId="0" applyFont="1" applyBorder="1" applyAlignment="1">
      <alignment horizontal="distributed" vertical="center"/>
    </xf>
    <xf numFmtId="0" fontId="25" fillId="0" borderId="67" xfId="0" applyFont="1" applyBorder="1" applyAlignment="1">
      <alignment vertical="center"/>
    </xf>
    <xf numFmtId="44" fontId="33" fillId="0" borderId="94" xfId="2" applyFont="1" applyBorder="1" applyAlignment="1">
      <alignment vertical="center"/>
    </xf>
    <xf numFmtId="0" fontId="32" fillId="0" borderId="95" xfId="0" applyFont="1" applyBorder="1"/>
    <xf numFmtId="0" fontId="32" fillId="0" borderId="66" xfId="0" applyFont="1" applyBorder="1" applyAlignment="1">
      <alignment horizontal="left" vertical="center" wrapText="1"/>
    </xf>
    <xf numFmtId="9" fontId="32" fillId="0" borderId="66" xfId="3" applyNumberFormat="1" applyFont="1" applyBorder="1" applyAlignment="1">
      <alignment horizontal="centerContinuous" vertical="center"/>
    </xf>
    <xf numFmtId="0" fontId="32" fillId="0" borderId="66" xfId="0" applyFont="1" applyBorder="1"/>
    <xf numFmtId="167" fontId="33" fillId="0" borderId="96" xfId="4" applyFont="1" applyBorder="1"/>
    <xf numFmtId="9" fontId="32" fillId="0" borderId="1" xfId="3" applyNumberFormat="1" applyFont="1" applyBorder="1" applyAlignment="1">
      <alignment horizontal="centerContinuous" vertical="center"/>
    </xf>
    <xf numFmtId="167" fontId="32" fillId="0" borderId="1" xfId="4" applyFont="1" applyBorder="1"/>
    <xf numFmtId="0" fontId="25" fillId="0" borderId="97" xfId="0" applyFont="1" applyBorder="1" applyAlignment="1">
      <alignment vertical="center"/>
    </xf>
    <xf numFmtId="0" fontId="25" fillId="0" borderId="69" xfId="0" applyFont="1" applyBorder="1" applyAlignment="1">
      <alignment horizontal="right" vertical="center"/>
    </xf>
    <xf numFmtId="9" fontId="32" fillId="0" borderId="69" xfId="3" applyFont="1" applyBorder="1" applyAlignment="1">
      <alignment horizontal="distributed" vertical="center"/>
    </xf>
    <xf numFmtId="0" fontId="25" fillId="0" borderId="69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2" fontId="25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distributed" vertical="center"/>
    </xf>
    <xf numFmtId="4" fontId="25" fillId="0" borderId="0" xfId="4" applyNumberFormat="1" applyFont="1" applyBorder="1" applyAlignment="1">
      <alignment vertical="center"/>
    </xf>
    <xf numFmtId="167" fontId="25" fillId="0" borderId="0" xfId="4" applyFont="1" applyBorder="1" applyAlignment="1">
      <alignment vertical="center"/>
    </xf>
    <xf numFmtId="167" fontId="27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horizontal="right" vertical="center"/>
    </xf>
    <xf numFmtId="0" fontId="33" fillId="0" borderId="84" xfId="0" applyFont="1" applyBorder="1" applyAlignment="1">
      <alignment horizontal="left" vertical="center"/>
    </xf>
    <xf numFmtId="0" fontId="32" fillId="0" borderId="83" xfId="0" applyFont="1" applyBorder="1" applyAlignment="1">
      <alignment horizontal="right" vertical="center"/>
    </xf>
    <xf numFmtId="0" fontId="32" fillId="0" borderId="84" xfId="0" applyFont="1" applyBorder="1" applyAlignment="1">
      <alignment horizontal="left" vertical="center"/>
    </xf>
    <xf numFmtId="0" fontId="33" fillId="0" borderId="17" xfId="0" applyFont="1" applyBorder="1" applyAlignment="1">
      <alignment horizontal="left" vertical="center"/>
    </xf>
    <xf numFmtId="40" fontId="41" fillId="0" borderId="17" xfId="0" applyNumberFormat="1" applyFont="1" applyBorder="1" applyAlignment="1">
      <alignment vertical="center"/>
    </xf>
    <xf numFmtId="0" fontId="27" fillId="0" borderId="84" xfId="0" applyFont="1" applyFill="1" applyBorder="1" applyAlignment="1">
      <alignment horizontal="left" wrapText="1"/>
    </xf>
    <xf numFmtId="0" fontId="25" fillId="0" borderId="84" xfId="0" applyFont="1" applyFill="1" applyBorder="1" applyAlignment="1">
      <alignment horizontal="left" vertical="center" wrapText="1"/>
    </xf>
    <xf numFmtId="2" fontId="41" fillId="0" borderId="17" xfId="0" applyNumberFormat="1" applyFont="1" applyBorder="1" applyAlignment="1">
      <alignment horizontal="center" vertical="center" wrapText="1"/>
    </xf>
    <xf numFmtId="167" fontId="41" fillId="0" borderId="17" xfId="4" applyFont="1" applyBorder="1" applyAlignment="1">
      <alignment horizontal="right" vertical="center"/>
    </xf>
    <xf numFmtId="167" fontId="41" fillId="0" borderId="17" xfId="4" applyFont="1" applyBorder="1" applyAlignment="1">
      <alignment vertical="center"/>
    </xf>
    <xf numFmtId="0" fontId="27" fillId="0" borderId="53" xfId="0" applyFont="1" applyBorder="1" applyAlignment="1">
      <alignment horizontal="left" vertical="center"/>
    </xf>
    <xf numFmtId="0" fontId="27" fillId="0" borderId="17" xfId="0" applyFont="1" applyFill="1" applyBorder="1" applyAlignment="1">
      <alignment horizontal="left" vertical="center"/>
    </xf>
    <xf numFmtId="170" fontId="43" fillId="0" borderId="17" xfId="0" applyNumberFormat="1" applyFont="1" applyBorder="1" applyAlignment="1">
      <alignment horizontal="center" vertical="center"/>
    </xf>
    <xf numFmtId="0" fontId="27" fillId="0" borderId="1" xfId="0" applyFont="1" applyBorder="1"/>
    <xf numFmtId="0" fontId="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33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6" fillId="0" borderId="73" xfId="0" applyFont="1" applyBorder="1" applyAlignment="1">
      <alignment horizontal="center"/>
    </xf>
    <xf numFmtId="0" fontId="46" fillId="0" borderId="74" xfId="0" applyFont="1" applyBorder="1" applyAlignment="1">
      <alignment horizontal="center"/>
    </xf>
    <xf numFmtId="0" fontId="46" fillId="0" borderId="24" xfId="0" quotePrefix="1" applyFont="1" applyBorder="1" applyAlignment="1">
      <alignment horizontal="center"/>
    </xf>
    <xf numFmtId="0" fontId="33" fillId="0" borderId="17" xfId="0" applyFont="1" applyBorder="1"/>
    <xf numFmtId="43" fontId="25" fillId="0" borderId="17" xfId="1" applyFont="1" applyBorder="1"/>
    <xf numFmtId="43" fontId="25" fillId="0" borderId="17" xfId="1" applyFont="1" applyBorder="1" applyAlignment="1">
      <alignment horizontal="right"/>
    </xf>
    <xf numFmtId="43" fontId="25" fillId="0" borderId="17" xfId="1" applyFont="1" applyFill="1" applyBorder="1"/>
    <xf numFmtId="0" fontId="47" fillId="0" borderId="55" xfId="0" applyFont="1" applyBorder="1" applyAlignment="1">
      <alignment horizontal="right"/>
    </xf>
    <xf numFmtId="0" fontId="32" fillId="0" borderId="17" xfId="0" applyFont="1" applyFill="1" applyBorder="1"/>
    <xf numFmtId="43" fontId="32" fillId="0" borderId="17" xfId="1" applyFont="1" applyFill="1" applyBorder="1" applyAlignment="1"/>
    <xf numFmtId="43" fontId="32" fillId="0" borderId="17" xfId="1" applyFont="1" applyFill="1" applyBorder="1" applyAlignment="1">
      <alignment horizontal="center"/>
    </xf>
    <xf numFmtId="43" fontId="32" fillId="0" borderId="17" xfId="1" applyFont="1" applyFill="1" applyBorder="1"/>
    <xf numFmtId="43" fontId="32" fillId="0" borderId="17" xfId="1" applyFont="1" applyBorder="1"/>
    <xf numFmtId="0" fontId="48" fillId="0" borderId="56" xfId="0" applyFont="1" applyBorder="1"/>
    <xf numFmtId="2" fontId="32" fillId="0" borderId="17" xfId="1" applyNumberFormat="1" applyFont="1" applyBorder="1"/>
    <xf numFmtId="0" fontId="32" fillId="0" borderId="56" xfId="0" applyFont="1" applyBorder="1"/>
    <xf numFmtId="0" fontId="32" fillId="0" borderId="55" xfId="0" applyFont="1" applyBorder="1" applyAlignment="1">
      <alignment horizontal="right"/>
    </xf>
    <xf numFmtId="0" fontId="44" fillId="0" borderId="0" xfId="0" applyFont="1"/>
    <xf numFmtId="0" fontId="32" fillId="0" borderId="57" xfId="0" applyFont="1" applyBorder="1" applyAlignment="1">
      <alignment horizontal="right"/>
    </xf>
    <xf numFmtId="0" fontId="32" fillId="0" borderId="61" xfId="0" applyFont="1" applyFill="1" applyBorder="1"/>
    <xf numFmtId="43" fontId="32" fillId="0" borderId="61" xfId="1" applyFont="1" applyFill="1" applyBorder="1" applyAlignment="1"/>
    <xf numFmtId="43" fontId="32" fillId="0" borderId="61" xfId="1" applyFont="1" applyFill="1" applyBorder="1" applyAlignment="1">
      <alignment horizontal="center"/>
    </xf>
    <xf numFmtId="43" fontId="32" fillId="0" borderId="61" xfId="1" applyFont="1" applyFill="1" applyBorder="1"/>
    <xf numFmtId="43" fontId="32" fillId="0" borderId="61" xfId="1" applyFont="1" applyBorder="1"/>
    <xf numFmtId="0" fontId="32" fillId="0" borderId="62" xfId="0" applyFont="1" applyBorder="1"/>
    <xf numFmtId="0" fontId="32" fillId="0" borderId="17" xfId="0" quotePrefix="1" applyFont="1" applyBorder="1" applyAlignment="1">
      <alignment horizontal="left"/>
    </xf>
    <xf numFmtId="2" fontId="32" fillId="0" borderId="17" xfId="0" applyNumberFormat="1" applyFont="1" applyBorder="1" applyAlignment="1"/>
    <xf numFmtId="0" fontId="32" fillId="0" borderId="17" xfId="0" applyFont="1" applyBorder="1" applyAlignment="1">
      <alignment horizontal="center"/>
    </xf>
    <xf numFmtId="167" fontId="33" fillId="0" borderId="56" xfId="0" applyNumberFormat="1" applyFont="1" applyBorder="1"/>
    <xf numFmtId="2" fontId="32" fillId="0" borderId="17" xfId="0" applyNumberFormat="1" applyFont="1" applyBorder="1"/>
    <xf numFmtId="40" fontId="33" fillId="0" borderId="56" xfId="0" applyNumberFormat="1" applyFont="1" applyBorder="1"/>
    <xf numFmtId="0" fontId="32" fillId="0" borderId="59" xfId="0" applyFont="1" applyBorder="1" applyAlignment="1">
      <alignment horizontal="right"/>
    </xf>
    <xf numFmtId="170" fontId="32" fillId="0" borderId="4" xfId="0" applyNumberFormat="1" applyFont="1" applyBorder="1" applyAlignment="1">
      <alignment horizontal="right"/>
    </xf>
    <xf numFmtId="0" fontId="32" fillId="0" borderId="4" xfId="0" applyFont="1" applyBorder="1" applyAlignment="1">
      <alignment horizontal="center"/>
    </xf>
    <xf numFmtId="170" fontId="32" fillId="0" borderId="4" xfId="0" applyNumberFormat="1" applyFont="1" applyBorder="1"/>
    <xf numFmtId="40" fontId="32" fillId="0" borderId="4" xfId="0" applyNumberFormat="1" applyFont="1" applyBorder="1"/>
    <xf numFmtId="44" fontId="33" fillId="0" borderId="60" xfId="2" applyFont="1" applyBorder="1"/>
    <xf numFmtId="0" fontId="33" fillId="0" borderId="55" xfId="0" applyFont="1" applyBorder="1" applyAlignment="1">
      <alignment horizontal="right"/>
    </xf>
    <xf numFmtId="0" fontId="32" fillId="0" borderId="17" xfId="0" applyFont="1" applyFill="1" applyBorder="1" applyAlignment="1">
      <alignment horizontal="left"/>
    </xf>
    <xf numFmtId="43" fontId="32" fillId="0" borderId="17" xfId="1" applyFont="1" applyFill="1" applyBorder="1" applyAlignment="1">
      <alignment horizontal="right"/>
    </xf>
    <xf numFmtId="40" fontId="32" fillId="0" borderId="17" xfId="0" applyNumberFormat="1" applyFont="1" applyBorder="1"/>
    <xf numFmtId="43" fontId="33" fillId="0" borderId="56" xfId="1" applyFont="1" applyBorder="1"/>
    <xf numFmtId="43" fontId="49" fillId="0" borderId="56" xfId="1" applyFont="1" applyBorder="1"/>
    <xf numFmtId="40" fontId="32" fillId="0" borderId="17" xfId="0" applyNumberFormat="1" applyFont="1" applyFill="1" applyBorder="1"/>
    <xf numFmtId="43" fontId="32" fillId="0" borderId="56" xfId="1" applyFont="1" applyBorder="1"/>
    <xf numFmtId="40" fontId="32" fillId="0" borderId="17" xfId="0" applyNumberFormat="1" applyFont="1" applyFill="1" applyBorder="1" applyAlignment="1">
      <alignment horizontal="center"/>
    </xf>
    <xf numFmtId="0" fontId="32" fillId="18" borderId="17" xfId="0" applyFont="1" applyFill="1" applyBorder="1" applyAlignment="1">
      <alignment horizontal="left"/>
    </xf>
    <xf numFmtId="40" fontId="32" fillId="18" borderId="17" xfId="0" applyNumberFormat="1" applyFont="1" applyFill="1" applyBorder="1"/>
    <xf numFmtId="40" fontId="32" fillId="18" borderId="17" xfId="0" applyNumberFormat="1" applyFont="1" applyFill="1" applyBorder="1" applyAlignment="1">
      <alignment horizontal="center"/>
    </xf>
    <xf numFmtId="0" fontId="32" fillId="0" borderId="58" xfId="0" applyFont="1" applyBorder="1" applyAlignment="1">
      <alignment horizontal="right"/>
    </xf>
    <xf numFmtId="0" fontId="32" fillId="0" borderId="55" xfId="0" applyFont="1" applyBorder="1" applyAlignment="1">
      <alignment horizontal="left"/>
    </xf>
    <xf numFmtId="0" fontId="32" fillId="0" borderId="17" xfId="0" applyFont="1" applyBorder="1" applyAlignment="1">
      <alignment horizontal="left"/>
    </xf>
    <xf numFmtId="0" fontId="32" fillId="0" borderId="56" xfId="0" applyFont="1" applyBorder="1" applyAlignment="1">
      <alignment horizontal="left"/>
    </xf>
    <xf numFmtId="43" fontId="32" fillId="0" borderId="17" xfId="1" applyFont="1" applyBorder="1" applyAlignment="1">
      <alignment horizontal="right"/>
    </xf>
    <xf numFmtId="0" fontId="33" fillId="0" borderId="17" xfId="0" applyFont="1" applyBorder="1" applyAlignment="1">
      <alignment horizontal="left"/>
    </xf>
    <xf numFmtId="0" fontId="32" fillId="0" borderId="61" xfId="0" applyFont="1" applyFill="1" applyBorder="1" applyAlignment="1">
      <alignment horizontal="left"/>
    </xf>
    <xf numFmtId="40" fontId="32" fillId="0" borderId="61" xfId="0" applyNumberFormat="1" applyFont="1" applyFill="1" applyBorder="1"/>
    <xf numFmtId="40" fontId="32" fillId="0" borderId="61" xfId="0" applyNumberFormat="1" applyFont="1" applyFill="1" applyBorder="1" applyAlignment="1">
      <alignment horizontal="center"/>
    </xf>
    <xf numFmtId="40" fontId="32" fillId="0" borderId="61" xfId="0" applyNumberFormat="1" applyFont="1" applyBorder="1"/>
    <xf numFmtId="40" fontId="33" fillId="0" borderId="62" xfId="0" applyNumberFormat="1" applyFont="1" applyBorder="1"/>
    <xf numFmtId="0" fontId="32" fillId="0" borderId="55" xfId="0" applyFont="1" applyFill="1" applyBorder="1" applyAlignment="1">
      <alignment horizontal="right"/>
    </xf>
    <xf numFmtId="0" fontId="33" fillId="0" borderId="4" xfId="0" applyFont="1" applyBorder="1" applyAlignment="1">
      <alignment horizontal="center"/>
    </xf>
    <xf numFmtId="0" fontId="32" fillId="0" borderId="4" xfId="0" quotePrefix="1" applyFont="1" applyBorder="1" applyAlignment="1">
      <alignment horizontal="center"/>
    </xf>
    <xf numFmtId="43" fontId="32" fillId="0" borderId="4" xfId="1" applyFont="1" applyBorder="1"/>
    <xf numFmtId="0" fontId="32" fillId="0" borderId="61" xfId="0" applyFont="1" applyBorder="1" applyAlignment="1">
      <alignment horizontal="left"/>
    </xf>
    <xf numFmtId="0" fontId="32" fillId="0" borderId="63" xfId="0" applyFont="1" applyBorder="1" applyAlignment="1">
      <alignment horizontal="right"/>
    </xf>
    <xf numFmtId="170" fontId="32" fillId="0" borderId="23" xfId="0" applyNumberFormat="1" applyFont="1" applyBorder="1" applyAlignment="1">
      <alignment horizontal="right"/>
    </xf>
    <xf numFmtId="0" fontId="32" fillId="0" borderId="23" xfId="0" applyFont="1" applyBorder="1" applyAlignment="1">
      <alignment horizontal="center"/>
    </xf>
    <xf numFmtId="170" fontId="32" fillId="0" borderId="23" xfId="0" applyNumberFormat="1" applyFont="1" applyBorder="1"/>
    <xf numFmtId="40" fontId="32" fillId="0" borderId="23" xfId="0" applyNumberFormat="1" applyFont="1" applyBorder="1"/>
    <xf numFmtId="43" fontId="32" fillId="0" borderId="64" xfId="1" applyFont="1" applyBorder="1"/>
    <xf numFmtId="0" fontId="32" fillId="0" borderId="55" xfId="0" applyFont="1" applyBorder="1"/>
    <xf numFmtId="170" fontId="32" fillId="0" borderId="17" xfId="0" applyNumberFormat="1" applyFont="1" applyBorder="1" applyAlignment="1">
      <alignment horizontal="right"/>
    </xf>
    <xf numFmtId="10" fontId="32" fillId="0" borderId="17" xfId="3" applyNumberFormat="1" applyFont="1" applyBorder="1" applyAlignment="1">
      <alignment horizontal="center" vertical="center"/>
    </xf>
    <xf numFmtId="0" fontId="32" fillId="0" borderId="53" xfId="0" applyFont="1" applyBorder="1"/>
    <xf numFmtId="9" fontId="32" fillId="0" borderId="53" xfId="3" applyNumberFormat="1" applyFont="1" applyBorder="1" applyAlignment="1">
      <alignment horizontal="centerContinuous"/>
    </xf>
    <xf numFmtId="43" fontId="32" fillId="0" borderId="53" xfId="1" applyFont="1" applyBorder="1"/>
    <xf numFmtId="0" fontId="32" fillId="0" borderId="65" xfId="0" applyFont="1" applyBorder="1"/>
    <xf numFmtId="0" fontId="32" fillId="0" borderId="63" xfId="0" applyFont="1" applyBorder="1"/>
    <xf numFmtId="44" fontId="33" fillId="0" borderId="1" xfId="2" applyFont="1" applyBorder="1"/>
    <xf numFmtId="0" fontId="32" fillId="0" borderId="1" xfId="0" applyFont="1" applyBorder="1" applyAlignment="1">
      <alignment horizontal="left" vertical="top" wrapText="1"/>
    </xf>
    <xf numFmtId="0" fontId="32" fillId="0" borderId="68" xfId="0" applyFont="1" applyBorder="1"/>
    <xf numFmtId="9" fontId="32" fillId="0" borderId="69" xfId="3" applyFont="1" applyBorder="1"/>
    <xf numFmtId="44" fontId="33" fillId="0" borderId="70" xfId="2" applyFont="1" applyBorder="1"/>
    <xf numFmtId="0" fontId="32" fillId="0" borderId="71" xfId="0" applyFont="1" applyBorder="1"/>
    <xf numFmtId="0" fontId="32" fillId="0" borderId="72" xfId="0" applyFont="1" applyBorder="1"/>
    <xf numFmtId="44" fontId="33" fillId="0" borderId="72" xfId="2" applyFont="1" applyBorder="1"/>
    <xf numFmtId="0" fontId="25" fillId="0" borderId="16" xfId="6" applyFont="1" applyFill="1" applyBorder="1" applyAlignment="1">
      <alignment horizontal="right" vertical="center" wrapText="1"/>
    </xf>
    <xf numFmtId="0" fontId="25" fillId="0" borderId="17" xfId="6" applyFont="1" applyFill="1" applyBorder="1" applyAlignment="1">
      <alignment horizontal="right" vertical="center" wrapText="1"/>
    </xf>
    <xf numFmtId="0" fontId="25" fillId="0" borderId="17" xfId="6" applyFont="1" applyFill="1" applyBorder="1" applyAlignment="1">
      <alignment horizontal="center" vertical="center" wrapText="1"/>
    </xf>
    <xf numFmtId="167" fontId="25" fillId="0" borderId="17" xfId="4" applyFont="1" applyFill="1" applyBorder="1" applyAlignment="1">
      <alignment vertical="center" wrapText="1"/>
    </xf>
    <xf numFmtId="0" fontId="32" fillId="0" borderId="18" xfId="6" applyFont="1" applyFill="1" applyBorder="1" applyAlignment="1">
      <alignment vertical="center" wrapText="1"/>
    </xf>
    <xf numFmtId="0" fontId="0" fillId="0" borderId="16" xfId="0" applyFill="1" applyBorder="1"/>
    <xf numFmtId="0" fontId="0" fillId="0" borderId="17" xfId="0" applyFill="1" applyBorder="1"/>
    <xf numFmtId="0" fontId="0" fillId="0" borderId="18" xfId="0" applyFill="1" applyBorder="1"/>
    <xf numFmtId="0" fontId="25" fillId="0" borderId="0" xfId="0" applyFont="1" applyFill="1" applyBorder="1" applyAlignment="1">
      <alignment horizontal="left" vertical="center" wrapText="1"/>
    </xf>
    <xf numFmtId="0" fontId="27" fillId="0" borderId="16" xfId="0" applyFont="1" applyBorder="1" applyAlignment="1" applyProtection="1">
      <alignment horizontal="right"/>
    </xf>
    <xf numFmtId="0" fontId="25" fillId="0" borderId="52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left" wrapText="1"/>
    </xf>
    <xf numFmtId="0" fontId="25" fillId="0" borderId="17" xfId="6" applyFont="1" applyFill="1" applyBorder="1" applyAlignment="1">
      <alignment horizontal="left" vertical="center" wrapText="1"/>
    </xf>
    <xf numFmtId="4" fontId="25" fillId="0" borderId="17" xfId="4" applyNumberFormat="1" applyFont="1" applyFill="1" applyBorder="1" applyAlignment="1">
      <alignment horizontal="right" vertical="center" wrapText="1"/>
    </xf>
    <xf numFmtId="167" fontId="33" fillId="0" borderId="18" xfId="6" applyNumberFormat="1" applyFont="1" applyFill="1" applyBorder="1" applyAlignment="1">
      <alignment vertical="center" wrapText="1"/>
    </xf>
    <xf numFmtId="0" fontId="27" fillId="0" borderId="16" xfId="6" applyFont="1" applyFill="1" applyBorder="1" applyAlignment="1">
      <alignment horizontal="right" vertical="center" wrapText="1"/>
    </xf>
    <xf numFmtId="0" fontId="27" fillId="0" borderId="76" xfId="0" applyFont="1" applyBorder="1" applyAlignment="1">
      <alignment horizontal="left" vertical="center" wrapText="1"/>
    </xf>
    <xf numFmtId="0" fontId="25" fillId="0" borderId="52" xfId="7" applyFont="1" applyBorder="1" applyAlignment="1">
      <alignment horizontal="right"/>
    </xf>
    <xf numFmtId="0" fontId="32" fillId="0" borderId="0" xfId="0" applyFont="1" applyFill="1" applyAlignment="1">
      <alignment horizontal="center" vertical="center"/>
    </xf>
    <xf numFmtId="0" fontId="27" fillId="0" borderId="17" xfId="0" applyFont="1" applyFill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4" fontId="25" fillId="0" borderId="17" xfId="0" applyNumberFormat="1" applyFont="1" applyFill="1" applyBorder="1" applyAlignment="1">
      <alignment vertical="center"/>
    </xf>
    <xf numFmtId="0" fontId="25" fillId="0" borderId="18" xfId="0" applyFont="1" applyFill="1" applyBorder="1" applyAlignment="1">
      <alignment vertical="center"/>
    </xf>
    <xf numFmtId="4" fontId="25" fillId="0" borderId="17" xfId="0" applyNumberFormat="1" applyFont="1" applyFill="1" applyBorder="1" applyAlignment="1">
      <alignment horizontal="center" vertical="center"/>
    </xf>
    <xf numFmtId="0" fontId="25" fillId="0" borderId="17" xfId="0" applyFont="1" applyBorder="1" applyAlignment="1">
      <alignment vertical="center"/>
    </xf>
    <xf numFmtId="0" fontId="32" fillId="0" borderId="18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39" fontId="33" fillId="0" borderId="18" xfId="0" applyNumberFormat="1" applyFont="1" applyBorder="1" applyAlignment="1" applyProtection="1">
      <alignment vertical="center"/>
    </xf>
    <xf numFmtId="0" fontId="25" fillId="0" borderId="93" xfId="0" applyFont="1" applyFill="1" applyBorder="1" applyAlignment="1">
      <alignment horizontal="left" vertical="center"/>
    </xf>
    <xf numFmtId="167" fontId="25" fillId="0" borderId="53" xfId="4" applyFont="1" applyFill="1" applyBorder="1" applyAlignment="1">
      <alignment vertical="center"/>
    </xf>
    <xf numFmtId="0" fontId="25" fillId="0" borderId="53" xfId="0" applyFont="1" applyFill="1" applyBorder="1" applyAlignment="1">
      <alignment horizontal="center" vertical="center"/>
    </xf>
    <xf numFmtId="4" fontId="25" fillId="0" borderId="53" xfId="0" applyNumberFormat="1" applyFont="1" applyFill="1" applyBorder="1" applyAlignment="1">
      <alignment horizontal="center" vertical="center"/>
    </xf>
    <xf numFmtId="167" fontId="33" fillId="0" borderId="54" xfId="0" applyNumberFormat="1" applyFont="1" applyFill="1" applyBorder="1" applyAlignment="1">
      <alignment vertical="center"/>
    </xf>
    <xf numFmtId="0" fontId="25" fillId="0" borderId="17" xfId="0" applyFont="1" applyBorder="1" applyAlignment="1" applyProtection="1">
      <alignment vertical="center"/>
    </xf>
    <xf numFmtId="0" fontId="27" fillId="0" borderId="0" xfId="0" applyFont="1" applyFill="1" applyBorder="1" applyAlignment="1">
      <alignment horizontal="left" vertical="center"/>
    </xf>
    <xf numFmtId="167" fontId="33" fillId="0" borderId="18" xfId="4" applyFont="1" applyFill="1" applyBorder="1" applyAlignment="1">
      <alignment vertical="center"/>
    </xf>
    <xf numFmtId="0" fontId="25" fillId="0" borderId="2" xfId="0" applyFont="1" applyFill="1" applyBorder="1" applyAlignment="1">
      <alignment horizontal="left" vertical="center"/>
    </xf>
    <xf numFmtId="0" fontId="27" fillId="0" borderId="16" xfId="0" applyFont="1" applyFill="1" applyBorder="1" applyAlignment="1">
      <alignment horizontal="right" vertical="center" wrapText="1"/>
    </xf>
    <xf numFmtId="0" fontId="27" fillId="0" borderId="16" xfId="6" applyFont="1" applyBorder="1" applyAlignment="1">
      <alignment horizontal="right" vertical="center"/>
    </xf>
    <xf numFmtId="0" fontId="42" fillId="0" borderId="17" xfId="0" applyFont="1" applyFill="1" applyBorder="1" applyAlignment="1">
      <alignment horizontal="left" vertical="center" wrapText="1"/>
    </xf>
    <xf numFmtId="167" fontId="50" fillId="0" borderId="18" xfId="0" applyNumberFormat="1" applyFont="1" applyFill="1" applyBorder="1" applyAlignment="1">
      <alignment vertical="center"/>
    </xf>
    <xf numFmtId="0" fontId="27" fillId="0" borderId="17" xfId="6" applyFont="1" applyBorder="1" applyAlignment="1">
      <alignment horizontal="left" vertical="center"/>
    </xf>
    <xf numFmtId="0" fontId="25" fillId="0" borderId="17" xfId="6" applyFont="1" applyBorder="1" applyAlignment="1">
      <alignment horizontal="center" vertical="center"/>
    </xf>
    <xf numFmtId="0" fontId="27" fillId="0" borderId="17" xfId="6" applyFont="1" applyBorder="1" applyAlignment="1">
      <alignment horizontal="left" vertical="center" wrapText="1"/>
    </xf>
    <xf numFmtId="167" fontId="27" fillId="0" borderId="18" xfId="8" applyFont="1" applyBorder="1" applyAlignment="1">
      <alignment vertical="center"/>
    </xf>
    <xf numFmtId="0" fontId="25" fillId="0" borderId="3" xfId="7" applyFont="1" applyBorder="1" applyAlignment="1">
      <alignment horizontal="right" vertical="center"/>
    </xf>
    <xf numFmtId="0" fontId="33" fillId="0" borderId="4" xfId="0" quotePrefix="1" applyFont="1" applyBorder="1" applyAlignment="1">
      <alignment horizontal="center" vertical="center"/>
    </xf>
    <xf numFmtId="170" fontId="25" fillId="0" borderId="4" xfId="7" applyNumberFormat="1" applyFont="1" applyBorder="1" applyAlignment="1">
      <alignment horizontal="right" vertical="center"/>
    </xf>
    <xf numFmtId="0" fontId="25" fillId="0" borderId="4" xfId="7" applyFont="1" applyBorder="1" applyAlignment="1">
      <alignment horizontal="center" vertical="center"/>
    </xf>
    <xf numFmtId="4" fontId="25" fillId="0" borderId="4" xfId="7" applyNumberFormat="1" applyFont="1" applyBorder="1" applyAlignment="1">
      <alignment vertical="center"/>
    </xf>
    <xf numFmtId="40" fontId="25" fillId="0" borderId="4" xfId="7" applyNumberFormat="1" applyFont="1" applyBorder="1" applyAlignment="1">
      <alignment vertical="center"/>
    </xf>
    <xf numFmtId="167" fontId="33" fillId="0" borderId="24" xfId="4" applyFont="1" applyBorder="1" applyAlignment="1">
      <alignment vertical="center"/>
    </xf>
    <xf numFmtId="4" fontId="32" fillId="0" borderId="17" xfId="0" applyNumberFormat="1" applyFont="1" applyBorder="1" applyAlignment="1">
      <alignment horizontal="right" vertical="center"/>
    </xf>
    <xf numFmtId="4" fontId="32" fillId="0" borderId="17" xfId="0" applyNumberFormat="1" applyFont="1" applyBorder="1" applyAlignment="1">
      <alignment vertical="center"/>
    </xf>
    <xf numFmtId="10" fontId="25" fillId="0" borderId="0" xfId="0" applyNumberFormat="1" applyFont="1" applyFill="1" applyBorder="1" applyAlignment="1">
      <alignment horizontal="center" vertical="center"/>
    </xf>
    <xf numFmtId="0" fontId="25" fillId="0" borderId="52" xfId="0" applyFont="1" applyBorder="1" applyAlignment="1">
      <alignment vertical="center"/>
    </xf>
    <xf numFmtId="0" fontId="25" fillId="0" borderId="53" xfId="0" applyFont="1" applyBorder="1" applyAlignment="1">
      <alignment vertical="center"/>
    </xf>
    <xf numFmtId="9" fontId="25" fillId="0" borderId="53" xfId="3" applyNumberFormat="1" applyFont="1" applyBorder="1" applyAlignment="1">
      <alignment horizontal="centerContinuous" vertical="center"/>
    </xf>
    <xf numFmtId="167" fontId="25" fillId="0" borderId="53" xfId="4" applyFont="1" applyBorder="1" applyAlignment="1">
      <alignment vertical="center"/>
    </xf>
    <xf numFmtId="0" fontId="32" fillId="0" borderId="3" xfId="0" applyFont="1" applyBorder="1" applyAlignment="1">
      <alignment vertical="center"/>
    </xf>
    <xf numFmtId="4" fontId="32" fillId="0" borderId="4" xfId="0" applyNumberFormat="1" applyFont="1" applyBorder="1" applyAlignment="1">
      <alignment vertical="center"/>
    </xf>
    <xf numFmtId="0" fontId="32" fillId="0" borderId="88" xfId="0" applyFont="1" applyBorder="1" applyAlignment="1">
      <alignment vertical="center"/>
    </xf>
    <xf numFmtId="4" fontId="32" fillId="0" borderId="67" xfId="0" applyNumberFormat="1" applyFont="1" applyBorder="1" applyAlignment="1">
      <alignment vertical="center"/>
    </xf>
    <xf numFmtId="4" fontId="32" fillId="0" borderId="1" xfId="0" applyNumberFormat="1" applyFont="1" applyBorder="1" applyAlignment="1">
      <alignment vertical="center"/>
    </xf>
    <xf numFmtId="9" fontId="32" fillId="0" borderId="1" xfId="3" applyFont="1" applyBorder="1" applyAlignment="1">
      <alignment horizontal="center" vertical="center"/>
    </xf>
    <xf numFmtId="0" fontId="32" fillId="0" borderId="91" xfId="0" applyFont="1" applyBorder="1" applyAlignment="1">
      <alignment vertical="center"/>
    </xf>
    <xf numFmtId="4" fontId="32" fillId="0" borderId="69" xfId="0" applyNumberFormat="1" applyFont="1" applyBorder="1" applyAlignment="1">
      <alignment vertical="center"/>
    </xf>
    <xf numFmtId="167" fontId="33" fillId="0" borderId="87" xfId="4" applyFont="1" applyBorder="1" applyAlignment="1">
      <alignment vertical="center"/>
    </xf>
    <xf numFmtId="4" fontId="32" fillId="0" borderId="85" xfId="0" applyNumberFormat="1" applyFont="1" applyBorder="1" applyAlignment="1">
      <alignment vertical="center"/>
    </xf>
    <xf numFmtId="9" fontId="32" fillId="0" borderId="85" xfId="3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9" fontId="25" fillId="0" borderId="0" xfId="3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167" fontId="33" fillId="0" borderId="84" xfId="4" applyFont="1" applyBorder="1" applyAlignment="1">
      <alignment vertical="center"/>
    </xf>
  </cellXfs>
  <cellStyles count="9">
    <cellStyle name="Millares" xfId="1" builtinId="3"/>
    <cellStyle name="Millares 10" xfId="4"/>
    <cellStyle name="Millares 2 2 3" xfId="8"/>
    <cellStyle name="Moneda" xfId="2" builtinId="4"/>
    <cellStyle name="Normal" xfId="0" builtinId="0"/>
    <cellStyle name="Normal 2" xfId="6"/>
    <cellStyle name="Normal 4" xfId="7"/>
    <cellStyle name="Porcentaje" xfId="3" builtinId="5"/>
    <cellStyle name="Porcentual 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17"/>
  <sheetViews>
    <sheetView topLeftCell="A10" workbookViewId="0">
      <selection activeCell="C17" sqref="C17"/>
    </sheetView>
  </sheetViews>
  <sheetFormatPr baseColWidth="10" defaultRowHeight="15"/>
  <cols>
    <col min="3" max="3" width="125.5703125" customWidth="1"/>
  </cols>
  <sheetData>
    <row r="7" spans="1:3" ht="37.5">
      <c r="A7" s="431">
        <v>14</v>
      </c>
      <c r="B7" s="2" t="s">
        <v>0</v>
      </c>
      <c r="C7" s="1" t="s">
        <v>1</v>
      </c>
    </row>
    <row r="8" spans="1:3" ht="18.75">
      <c r="A8" s="431"/>
      <c r="B8" s="3" t="s">
        <v>2</v>
      </c>
      <c r="C8" s="1" t="s">
        <v>3</v>
      </c>
    </row>
    <row r="9" spans="1:3" ht="37.5">
      <c r="A9" s="431"/>
      <c r="B9" s="4" t="s">
        <v>4</v>
      </c>
      <c r="C9" s="1" t="s">
        <v>5</v>
      </c>
    </row>
    <row r="10" spans="1:3" ht="56.25">
      <c r="A10" s="431"/>
      <c r="B10" s="5" t="s">
        <v>6</v>
      </c>
      <c r="C10" s="1" t="s">
        <v>7</v>
      </c>
    </row>
    <row r="11" spans="1:3" ht="56.25">
      <c r="A11" s="431"/>
      <c r="B11" s="8" t="s">
        <v>8</v>
      </c>
      <c r="C11" s="1" t="s">
        <v>9</v>
      </c>
    </row>
    <row r="12" spans="1:3" ht="56.25">
      <c r="A12" s="431"/>
      <c r="B12" s="7" t="s">
        <v>10</v>
      </c>
      <c r="C12" s="1" t="s">
        <v>11</v>
      </c>
    </row>
    <row r="13" spans="1:3" ht="37.5">
      <c r="A13" s="431"/>
      <c r="B13" s="9" t="s">
        <v>12</v>
      </c>
      <c r="C13" s="1" t="s">
        <v>13</v>
      </c>
    </row>
    <row r="14" spans="1:3" ht="37.5">
      <c r="A14" s="431"/>
      <c r="B14" s="10" t="s">
        <v>14</v>
      </c>
      <c r="C14" s="1" t="s">
        <v>15</v>
      </c>
    </row>
    <row r="15" spans="1:3" ht="37.5">
      <c r="A15" s="431"/>
      <c r="B15" s="6" t="s">
        <v>16</v>
      </c>
      <c r="C15" s="1" t="s">
        <v>17</v>
      </c>
    </row>
    <row r="16" spans="1:3" ht="37.5">
      <c r="A16" s="431"/>
      <c r="B16" s="11" t="s">
        <v>18</v>
      </c>
      <c r="C16" s="1" t="s">
        <v>19</v>
      </c>
    </row>
    <row r="17" spans="1:3" ht="37.5">
      <c r="A17" s="431"/>
      <c r="B17" s="12" t="s">
        <v>20</v>
      </c>
      <c r="C17" s="1" t="s">
        <v>21</v>
      </c>
    </row>
  </sheetData>
  <mergeCells count="1">
    <mergeCell ref="A7:A1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174"/>
  <sheetViews>
    <sheetView workbookViewId="0">
      <selection activeCell="A52" sqref="A52:G52"/>
    </sheetView>
  </sheetViews>
  <sheetFormatPr baseColWidth="10" defaultRowHeight="15"/>
  <cols>
    <col min="1" max="1" width="11.140625" customWidth="1"/>
    <col min="2" max="2" width="107.5703125" customWidth="1"/>
    <col min="3" max="3" width="13" customWidth="1"/>
    <col min="4" max="4" width="11" customWidth="1"/>
    <col min="5" max="5" width="16.7109375" customWidth="1"/>
    <col min="6" max="6" width="17.7109375" customWidth="1"/>
    <col min="7" max="7" width="21.28515625" customWidth="1"/>
  </cols>
  <sheetData>
    <row r="1" spans="1:7" ht="18.75">
      <c r="A1" s="440" t="s">
        <v>137</v>
      </c>
      <c r="B1" s="440"/>
      <c r="C1" s="440"/>
      <c r="D1" s="440"/>
      <c r="E1" s="440"/>
      <c r="F1" s="440"/>
      <c r="G1" s="440"/>
    </row>
    <row r="2" spans="1:7" ht="18.75">
      <c r="A2" s="440" t="s">
        <v>138</v>
      </c>
      <c r="B2" s="440"/>
      <c r="C2" s="440"/>
      <c r="D2" s="440"/>
      <c r="E2" s="440"/>
      <c r="F2" s="440"/>
      <c r="G2" s="440"/>
    </row>
    <row r="3" spans="1:7" ht="23.25">
      <c r="A3" s="232"/>
    </row>
    <row r="4" spans="1:7" ht="18">
      <c r="A4" s="443" t="s">
        <v>139</v>
      </c>
      <c r="B4" s="444"/>
      <c r="C4" s="444"/>
      <c r="D4" s="444"/>
      <c r="E4" s="444"/>
      <c r="F4" s="444"/>
      <c r="G4" s="444"/>
    </row>
    <row r="5" spans="1:7" ht="18">
      <c r="A5" s="445" t="s">
        <v>523</v>
      </c>
      <c r="B5" s="446"/>
      <c r="C5" s="446"/>
      <c r="D5" s="446"/>
      <c r="E5" s="446"/>
      <c r="F5" s="446"/>
      <c r="G5" s="446"/>
    </row>
    <row r="6" spans="1:7" ht="18.75" thickBot="1">
      <c r="A6" s="443" t="s">
        <v>524</v>
      </c>
      <c r="B6" s="444"/>
      <c r="C6" s="444"/>
      <c r="D6" s="444"/>
      <c r="E6" s="444"/>
      <c r="F6" s="444"/>
      <c r="G6" s="444"/>
    </row>
    <row r="7" spans="1:7" ht="20.25" thickTop="1" thickBot="1">
      <c r="A7" s="233" t="s">
        <v>24</v>
      </c>
      <c r="B7" s="234" t="s">
        <v>142</v>
      </c>
      <c r="C7" s="234" t="s">
        <v>143</v>
      </c>
      <c r="D7" s="234" t="s">
        <v>144</v>
      </c>
      <c r="E7" s="234" t="s">
        <v>145</v>
      </c>
      <c r="F7" s="234" t="s">
        <v>146</v>
      </c>
      <c r="G7" s="235" t="s">
        <v>147</v>
      </c>
    </row>
    <row r="8" spans="1:7" ht="19.5" thickTop="1">
      <c r="A8" s="236"/>
      <c r="B8" s="237"/>
      <c r="C8" s="238"/>
      <c r="D8" s="238"/>
      <c r="E8" s="238"/>
      <c r="F8" s="238"/>
      <c r="G8" s="239"/>
    </row>
    <row r="9" spans="1:7" ht="18.75">
      <c r="A9" s="240"/>
      <c r="B9" s="237" t="s">
        <v>148</v>
      </c>
      <c r="C9" s="238"/>
      <c r="D9" s="238"/>
      <c r="E9" s="238"/>
      <c r="F9" s="238"/>
      <c r="G9" s="239"/>
    </row>
    <row r="10" spans="1:7" ht="18.75">
      <c r="A10" s="240"/>
      <c r="B10" s="237" t="s">
        <v>525</v>
      </c>
      <c r="C10" s="238"/>
      <c r="D10" s="238"/>
      <c r="E10" s="238"/>
      <c r="F10" s="238"/>
      <c r="G10" s="239"/>
    </row>
    <row r="11" spans="1:7" ht="18.75">
      <c r="A11" s="240"/>
      <c r="B11" s="237"/>
      <c r="C11" s="241"/>
      <c r="D11" s="242"/>
      <c r="E11" s="243"/>
      <c r="F11" s="244"/>
      <c r="G11" s="239"/>
    </row>
    <row r="12" spans="1:7" ht="18.75">
      <c r="A12" s="245" t="s">
        <v>150</v>
      </c>
      <c r="B12" s="246" t="s">
        <v>151</v>
      </c>
      <c r="C12" s="247">
        <v>250</v>
      </c>
      <c r="D12" s="248" t="s">
        <v>152</v>
      </c>
      <c r="E12" s="249"/>
      <c r="F12" s="247">
        <f>+C12*E12</f>
        <v>0</v>
      </c>
      <c r="G12" s="250">
        <f>+F12</f>
        <v>0</v>
      </c>
    </row>
    <row r="13" spans="1:7" ht="18.75">
      <c r="A13" s="245"/>
      <c r="B13" s="246"/>
      <c r="C13" s="247"/>
      <c r="D13" s="248"/>
      <c r="E13" s="249"/>
      <c r="F13" s="247"/>
      <c r="G13" s="251"/>
    </row>
    <row r="14" spans="1:7" ht="18.75">
      <c r="A14" s="245" t="s">
        <v>153</v>
      </c>
      <c r="B14" s="246" t="s">
        <v>154</v>
      </c>
      <c r="C14" s="247">
        <v>250</v>
      </c>
      <c r="D14" s="248" t="s">
        <v>152</v>
      </c>
      <c r="E14" s="247"/>
      <c r="F14" s="247">
        <f>+C14*E14</f>
        <v>0</v>
      </c>
      <c r="G14" s="250">
        <f>+F14</f>
        <v>0</v>
      </c>
    </row>
    <row r="15" spans="1:7" ht="18.75">
      <c r="A15" s="245"/>
      <c r="B15" s="246"/>
      <c r="C15" s="247"/>
      <c r="D15" s="248"/>
      <c r="E15" s="249"/>
      <c r="F15" s="247"/>
      <c r="G15" s="251"/>
    </row>
    <row r="16" spans="1:7" ht="37.5">
      <c r="A16" s="245" t="s">
        <v>155</v>
      </c>
      <c r="B16" s="246" t="s">
        <v>156</v>
      </c>
      <c r="C16" s="247">
        <f>80*1</f>
        <v>80</v>
      </c>
      <c r="D16" s="248" t="s">
        <v>152</v>
      </c>
      <c r="E16" s="247"/>
      <c r="F16" s="247">
        <f>+C16*E16</f>
        <v>0</v>
      </c>
      <c r="G16" s="250">
        <f>+F16</f>
        <v>0</v>
      </c>
    </row>
    <row r="17" spans="1:7" ht="18.75">
      <c r="A17" s="245"/>
      <c r="B17" s="246"/>
      <c r="C17" s="247"/>
      <c r="D17" s="248"/>
      <c r="E17" s="249"/>
      <c r="F17" s="247"/>
      <c r="G17" s="251"/>
    </row>
    <row r="18" spans="1:7" ht="18.75">
      <c r="A18" s="245" t="s">
        <v>157</v>
      </c>
      <c r="B18" s="246" t="s">
        <v>158</v>
      </c>
      <c r="C18" s="247">
        <v>1</v>
      </c>
      <c r="D18" s="248" t="s">
        <v>27</v>
      </c>
      <c r="E18" s="247"/>
      <c r="F18" s="247">
        <f>+C18*E18</f>
        <v>0</v>
      </c>
      <c r="G18" s="250">
        <f>+F18</f>
        <v>0</v>
      </c>
    </row>
    <row r="19" spans="1:7" ht="18.75">
      <c r="A19" s="245"/>
      <c r="B19" s="246"/>
      <c r="C19" s="247"/>
      <c r="D19" s="248"/>
      <c r="E19" s="249"/>
      <c r="F19" s="247"/>
      <c r="G19" s="251"/>
    </row>
    <row r="20" spans="1:7" ht="18.75">
      <c r="A20" s="245" t="s">
        <v>159</v>
      </c>
      <c r="B20" s="246" t="s">
        <v>160</v>
      </c>
      <c r="C20" s="247">
        <v>250</v>
      </c>
      <c r="D20" s="248" t="s">
        <v>152</v>
      </c>
      <c r="E20" s="252"/>
      <c r="F20" s="247">
        <f>+C20*E20</f>
        <v>0</v>
      </c>
      <c r="G20" s="250">
        <f>+F20</f>
        <v>0</v>
      </c>
    </row>
    <row r="21" spans="1:7" ht="18.75">
      <c r="A21" s="245"/>
      <c r="B21" s="246"/>
      <c r="C21" s="247"/>
      <c r="D21" s="248"/>
      <c r="E21" s="249"/>
      <c r="F21" s="247"/>
      <c r="G21" s="251"/>
    </row>
    <row r="22" spans="1:7" ht="18.75">
      <c r="A22" s="245" t="s">
        <v>161</v>
      </c>
      <c r="B22" s="246" t="s">
        <v>162</v>
      </c>
      <c r="C22" s="247">
        <v>1</v>
      </c>
      <c r="D22" s="248" t="s">
        <v>27</v>
      </c>
      <c r="E22" s="249"/>
      <c r="F22" s="247">
        <f>+C22*E22</f>
        <v>0</v>
      </c>
      <c r="G22" s="250">
        <f>+F22</f>
        <v>0</v>
      </c>
    </row>
    <row r="23" spans="1:7" ht="18.75">
      <c r="A23" s="245"/>
      <c r="B23" s="246"/>
      <c r="C23" s="247"/>
      <c r="D23" s="248"/>
      <c r="E23" s="249"/>
      <c r="F23" s="247"/>
      <c r="G23" s="251"/>
    </row>
    <row r="24" spans="1:7" ht="18.75">
      <c r="A24" s="245" t="s">
        <v>163</v>
      </c>
      <c r="B24" s="253" t="s">
        <v>164</v>
      </c>
      <c r="C24" s="254">
        <v>1</v>
      </c>
      <c r="D24" s="255" t="s">
        <v>27</v>
      </c>
      <c r="E24" s="256"/>
      <c r="F24" s="247">
        <f>+C24*E24</f>
        <v>0</v>
      </c>
      <c r="G24" s="250">
        <f>+F24</f>
        <v>0</v>
      </c>
    </row>
    <row r="25" spans="1:7" ht="18.75">
      <c r="A25" s="245"/>
      <c r="B25" s="253"/>
      <c r="C25" s="254"/>
      <c r="D25" s="255"/>
      <c r="E25" s="256"/>
      <c r="F25" s="247"/>
      <c r="G25" s="257"/>
    </row>
    <row r="26" spans="1:7" ht="19.5" thickBot="1">
      <c r="A26" s="245"/>
      <c r="B26" s="246"/>
      <c r="C26" s="247"/>
      <c r="D26" s="248"/>
      <c r="E26" s="248"/>
      <c r="F26" s="247"/>
      <c r="G26" s="258"/>
    </row>
    <row r="27" spans="1:7" ht="21.75" thickTop="1" thickBot="1">
      <c r="A27" s="259"/>
      <c r="B27" s="260" t="s">
        <v>71</v>
      </c>
      <c r="C27" s="261"/>
      <c r="D27" s="262"/>
      <c r="E27" s="263"/>
      <c r="F27" s="263"/>
      <c r="G27" s="264">
        <f>SUM(G12:G25)</f>
        <v>0</v>
      </c>
    </row>
    <row r="28" spans="1:7" ht="21.75" thickTop="1" thickBot="1">
      <c r="A28" s="245"/>
      <c r="B28" s="265" t="s">
        <v>49</v>
      </c>
      <c r="C28" s="247"/>
      <c r="D28" s="248"/>
      <c r="E28" s="248"/>
      <c r="F28" s="247"/>
      <c r="G28" s="266">
        <f>+G27</f>
        <v>0</v>
      </c>
    </row>
    <row r="29" spans="1:7" ht="19.5" thickTop="1">
      <c r="A29" s="267"/>
      <c r="B29" s="268"/>
      <c r="C29" s="269"/>
      <c r="D29" s="270"/>
      <c r="E29" s="271"/>
      <c r="F29" s="271"/>
      <c r="G29" s="272"/>
    </row>
    <row r="30" spans="1:7" ht="18.75">
      <c r="A30" s="273"/>
      <c r="B30" s="274" t="s">
        <v>133</v>
      </c>
      <c r="C30" s="254"/>
      <c r="D30" s="275">
        <v>0.1</v>
      </c>
      <c r="E30" s="276"/>
      <c r="F30" s="277">
        <f t="shared" ref="F30:F35" si="0">ROUND($G$28*D30,2)</f>
        <v>0</v>
      </c>
      <c r="G30" s="251"/>
    </row>
    <row r="31" spans="1:7" ht="18.75">
      <c r="A31" s="245"/>
      <c r="B31" s="274" t="s">
        <v>51</v>
      </c>
      <c r="C31" s="254"/>
      <c r="D31" s="278">
        <v>2.5000000000000001E-2</v>
      </c>
      <c r="E31" s="276"/>
      <c r="F31" s="277">
        <f t="shared" si="0"/>
        <v>0</v>
      </c>
      <c r="G31" s="251"/>
    </row>
    <row r="32" spans="1:7" ht="18.75">
      <c r="A32" s="273"/>
      <c r="B32" s="274" t="s">
        <v>53</v>
      </c>
      <c r="C32" s="276"/>
      <c r="D32" s="278">
        <v>3.5000000000000003E-2</v>
      </c>
      <c r="E32" s="276"/>
      <c r="F32" s="277">
        <f t="shared" si="0"/>
        <v>0</v>
      </c>
      <c r="G32" s="250"/>
    </row>
    <row r="33" spans="1:7" ht="18.75">
      <c r="A33" s="273"/>
      <c r="B33" s="274" t="s">
        <v>165</v>
      </c>
      <c r="C33" s="276"/>
      <c r="D33" s="279">
        <v>5.3499999999999999E-2</v>
      </c>
      <c r="E33" s="276"/>
      <c r="F33" s="277">
        <f t="shared" si="0"/>
        <v>0</v>
      </c>
      <c r="G33" s="250"/>
    </row>
    <row r="34" spans="1:7" ht="18.75">
      <c r="A34" s="273"/>
      <c r="B34" s="274" t="s">
        <v>54</v>
      </c>
      <c r="C34" s="276"/>
      <c r="D34" s="275">
        <v>0.01</v>
      </c>
      <c r="E34" s="276"/>
      <c r="F34" s="277">
        <f t="shared" si="0"/>
        <v>0</v>
      </c>
      <c r="G34" s="250"/>
    </row>
    <row r="35" spans="1:7" ht="18.75">
      <c r="A35" s="273"/>
      <c r="B35" s="274" t="s">
        <v>166</v>
      </c>
      <c r="C35" s="276"/>
      <c r="D35" s="275">
        <v>0.05</v>
      </c>
      <c r="E35" s="276"/>
      <c r="F35" s="277">
        <f t="shared" si="0"/>
        <v>0</v>
      </c>
      <c r="G35" s="250"/>
    </row>
    <row r="36" spans="1:7" ht="19.5" thickBot="1">
      <c r="A36" s="280"/>
      <c r="B36" s="281"/>
      <c r="C36" s="282"/>
      <c r="D36" s="282"/>
      <c r="E36" s="282"/>
      <c r="F36" s="282"/>
      <c r="G36" s="283"/>
    </row>
    <row r="37" spans="1:7" ht="18.75">
      <c r="A37" s="273"/>
      <c r="B37" s="274"/>
      <c r="C37" s="276"/>
      <c r="D37" s="276"/>
      <c r="E37" s="276"/>
      <c r="F37" s="276"/>
      <c r="G37" s="250"/>
    </row>
    <row r="38" spans="1:7" ht="20.25">
      <c r="A38" s="273"/>
      <c r="B38" s="284" t="s">
        <v>56</v>
      </c>
      <c r="C38" s="285"/>
      <c r="D38" s="285"/>
      <c r="E38" s="285"/>
      <c r="F38" s="285"/>
      <c r="G38" s="286">
        <f>SUM(F30:F35)</f>
        <v>0</v>
      </c>
    </row>
    <row r="39" spans="1:7" ht="20.25">
      <c r="A39" s="273"/>
      <c r="B39" s="769" t="s">
        <v>167</v>
      </c>
      <c r="C39" s="285"/>
      <c r="D39" s="285"/>
      <c r="E39" s="285"/>
      <c r="F39" s="285"/>
      <c r="G39" s="287">
        <f>+G28+G38</f>
        <v>0</v>
      </c>
    </row>
    <row r="40" spans="1:7" ht="37.5">
      <c r="A40" s="273"/>
      <c r="B40" s="288" t="s">
        <v>168</v>
      </c>
      <c r="C40" s="285"/>
      <c r="D40" s="289">
        <v>0.03</v>
      </c>
      <c r="E40" s="285"/>
      <c r="F40" s="285"/>
      <c r="G40" s="286">
        <f>ROUND(G38*D40,2)</f>
        <v>0</v>
      </c>
    </row>
    <row r="41" spans="1:7" ht="20.25">
      <c r="A41" s="273"/>
      <c r="B41" s="288" t="s">
        <v>59</v>
      </c>
      <c r="C41" s="285"/>
      <c r="D41" s="290">
        <v>0.06</v>
      </c>
      <c r="E41" s="285"/>
      <c r="F41" s="285"/>
      <c r="G41" s="286">
        <f>ROUND(G28*D41,2)</f>
        <v>0</v>
      </c>
    </row>
    <row r="42" spans="1:7" ht="20.25">
      <c r="A42" s="273"/>
      <c r="B42" s="284" t="s">
        <v>60</v>
      </c>
      <c r="C42" s="285"/>
      <c r="D42" s="290">
        <v>0.05</v>
      </c>
      <c r="E42" s="285"/>
      <c r="F42" s="285"/>
      <c r="G42" s="286">
        <f>ROUND(G39*D42,2)</f>
        <v>0</v>
      </c>
    </row>
    <row r="43" spans="1:7" ht="20.25">
      <c r="A43" s="273"/>
      <c r="B43" s="769" t="s">
        <v>61</v>
      </c>
      <c r="C43" s="285"/>
      <c r="D43" s="285"/>
      <c r="E43" s="285"/>
      <c r="F43" s="285"/>
      <c r="G43" s="287">
        <f>SUM(G39:G42)</f>
        <v>0</v>
      </c>
    </row>
    <row r="44" spans="1:7" ht="15.75" thickBot="1">
      <c r="A44" s="291"/>
      <c r="B44" s="292"/>
      <c r="C44" s="293"/>
      <c r="D44" s="293"/>
      <c r="E44" s="293"/>
      <c r="F44" s="293"/>
      <c r="G44" s="294"/>
    </row>
    <row r="45" spans="1:7" ht="15.75" thickTop="1">
      <c r="A45" s="295"/>
      <c r="B45" s="295"/>
      <c r="C45" s="295"/>
      <c r="D45" s="295"/>
      <c r="E45" s="295"/>
      <c r="F45" s="295"/>
      <c r="G45" s="295"/>
    </row>
    <row r="46" spans="1:7" ht="18.75">
      <c r="A46" s="295"/>
      <c r="B46" s="296" t="s">
        <v>135</v>
      </c>
      <c r="C46" s="296" t="s">
        <v>169</v>
      </c>
      <c r="D46" s="296"/>
      <c r="E46" s="296"/>
      <c r="F46" s="296"/>
      <c r="G46" s="296"/>
    </row>
    <row r="47" spans="1:7" ht="18.75">
      <c r="A47" s="295"/>
      <c r="B47" s="296"/>
      <c r="C47" s="296"/>
      <c r="D47" s="296"/>
      <c r="E47" s="296"/>
      <c r="F47" s="296"/>
      <c r="G47" s="296"/>
    </row>
    <row r="48" spans="1:7" ht="18.75">
      <c r="A48" s="295"/>
      <c r="B48" s="296"/>
      <c r="C48" s="296"/>
      <c r="D48" s="296"/>
      <c r="E48" s="296"/>
      <c r="F48" s="296"/>
      <c r="G48" s="296"/>
    </row>
    <row r="49" spans="1:7" ht="18.75">
      <c r="A49" s="295"/>
      <c r="B49" s="296" t="s">
        <v>170</v>
      </c>
      <c r="C49" s="296" t="s">
        <v>170</v>
      </c>
      <c r="D49" s="296"/>
      <c r="E49" s="296"/>
      <c r="F49" s="296"/>
      <c r="G49" s="296"/>
    </row>
    <row r="52" spans="1:7" ht="20.25">
      <c r="A52" s="770" t="s">
        <v>172</v>
      </c>
      <c r="B52" s="770"/>
      <c r="C52" s="770"/>
      <c r="D52" s="770"/>
      <c r="E52" s="770"/>
      <c r="F52" s="770"/>
      <c r="G52" s="770"/>
    </row>
    <row r="53" spans="1:7" ht="20.25">
      <c r="A53" s="771" t="s">
        <v>138</v>
      </c>
      <c r="B53" s="771"/>
      <c r="C53" s="771"/>
      <c r="D53" s="771"/>
      <c r="E53" s="771"/>
      <c r="F53" s="771"/>
      <c r="G53" s="771"/>
    </row>
    <row r="54" spans="1:7" ht="20.25">
      <c r="A54" s="772"/>
      <c r="B54" s="772"/>
      <c r="C54" s="772"/>
      <c r="D54" s="772"/>
      <c r="E54" s="772"/>
      <c r="F54" s="772"/>
      <c r="G54" s="772"/>
    </row>
    <row r="55" spans="1:7" ht="20.25">
      <c r="A55" s="773"/>
      <c r="B55" s="774"/>
      <c r="C55" s="774"/>
      <c r="D55" s="774"/>
      <c r="E55" s="774"/>
      <c r="F55" s="774"/>
      <c r="G55" s="774"/>
    </row>
    <row r="56" spans="1:7" ht="19.5">
      <c r="A56" s="775" t="s">
        <v>526</v>
      </c>
      <c r="B56" s="775"/>
      <c r="C56" s="775"/>
      <c r="D56" s="775"/>
      <c r="E56" s="775"/>
      <c r="F56" s="775"/>
      <c r="G56" s="775"/>
    </row>
    <row r="57" spans="1:7" ht="19.5">
      <c r="A57" s="775" t="s">
        <v>527</v>
      </c>
      <c r="B57" s="775"/>
      <c r="C57" s="775"/>
      <c r="D57" s="775"/>
      <c r="E57" s="775"/>
      <c r="F57" s="775"/>
      <c r="G57" s="775"/>
    </row>
    <row r="58" spans="1:7" ht="20.25" thickBot="1">
      <c r="A58" s="775" t="s">
        <v>528</v>
      </c>
      <c r="B58" s="775"/>
      <c r="C58" s="775"/>
      <c r="D58" s="775"/>
      <c r="E58" s="775"/>
      <c r="F58" s="775"/>
      <c r="G58" s="775"/>
    </row>
    <row r="59" spans="1:7" ht="16.5" thickTop="1" thickBot="1">
      <c r="A59" s="776" t="s">
        <v>24</v>
      </c>
      <c r="B59" s="777"/>
      <c r="C59" s="777" t="s">
        <v>143</v>
      </c>
      <c r="D59" s="777" t="s">
        <v>144</v>
      </c>
      <c r="E59" s="777" t="s">
        <v>145</v>
      </c>
      <c r="F59" s="777" t="s">
        <v>146</v>
      </c>
      <c r="G59" s="778" t="s">
        <v>147</v>
      </c>
    </row>
    <row r="60" spans="1:7" ht="18.75">
      <c r="A60" s="389"/>
      <c r="B60" s="390"/>
      <c r="C60" s="391"/>
      <c r="D60" s="391"/>
      <c r="E60" s="391"/>
      <c r="F60" s="391"/>
      <c r="G60" s="392"/>
    </row>
    <row r="61" spans="1:7" ht="20.25">
      <c r="A61" s="393" t="s">
        <v>150</v>
      </c>
      <c r="B61" s="779" t="s">
        <v>264</v>
      </c>
      <c r="C61" s="394"/>
      <c r="D61" s="342"/>
      <c r="E61" s="394"/>
      <c r="F61" s="780"/>
      <c r="G61" s="395"/>
    </row>
    <row r="62" spans="1:7" ht="18.75">
      <c r="A62" s="396"/>
      <c r="B62" s="274"/>
      <c r="C62" s="781"/>
      <c r="D62" s="781"/>
      <c r="E62" s="782"/>
      <c r="F62" s="780"/>
      <c r="G62" s="395"/>
    </row>
    <row r="63" spans="1:7" ht="20.25">
      <c r="A63" s="783" t="s">
        <v>265</v>
      </c>
      <c r="B63" s="784" t="s">
        <v>266</v>
      </c>
      <c r="C63" s="785">
        <v>1</v>
      </c>
      <c r="D63" s="786" t="s">
        <v>27</v>
      </c>
      <c r="E63" s="787"/>
      <c r="F63" s="788">
        <f>ROUND(C63*E63,2)</f>
        <v>0</v>
      </c>
      <c r="G63" s="789"/>
    </row>
    <row r="64" spans="1:7" ht="20.25">
      <c r="A64" s="783" t="s">
        <v>267</v>
      </c>
      <c r="B64" s="784" t="s">
        <v>268</v>
      </c>
      <c r="C64" s="785">
        <v>2</v>
      </c>
      <c r="D64" s="786" t="s">
        <v>27</v>
      </c>
      <c r="E64" s="787"/>
      <c r="F64" s="788">
        <f t="shared" ref="F64:F79" si="1">ROUND(C64*E64,2)</f>
        <v>0</v>
      </c>
      <c r="G64" s="789"/>
    </row>
    <row r="65" spans="1:7" ht="20.25">
      <c r="A65" s="783" t="s">
        <v>269</v>
      </c>
      <c r="B65" s="784" t="s">
        <v>270</v>
      </c>
      <c r="C65" s="785">
        <v>1</v>
      </c>
      <c r="D65" s="786" t="s">
        <v>27</v>
      </c>
      <c r="E65" s="787"/>
      <c r="F65" s="788">
        <f t="shared" si="1"/>
        <v>0</v>
      </c>
      <c r="G65" s="789"/>
    </row>
    <row r="66" spans="1:7" ht="20.25">
      <c r="A66" s="783" t="s">
        <v>271</v>
      </c>
      <c r="B66" s="784" t="s">
        <v>272</v>
      </c>
      <c r="C66" s="785">
        <v>2</v>
      </c>
      <c r="D66" s="786" t="s">
        <v>123</v>
      </c>
      <c r="E66" s="787"/>
      <c r="F66" s="788">
        <f t="shared" si="1"/>
        <v>0</v>
      </c>
      <c r="G66" s="789"/>
    </row>
    <row r="67" spans="1:7" ht="20.25">
      <c r="A67" s="783" t="s">
        <v>274</v>
      </c>
      <c r="B67" s="784" t="s">
        <v>273</v>
      </c>
      <c r="C67" s="785">
        <v>250</v>
      </c>
      <c r="D67" s="786" t="s">
        <v>152</v>
      </c>
      <c r="E67" s="787"/>
      <c r="F67" s="790">
        <f>+E67*C67</f>
        <v>0</v>
      </c>
      <c r="G67" s="791"/>
    </row>
    <row r="68" spans="1:7" ht="20.25">
      <c r="A68" s="783" t="s">
        <v>276</v>
      </c>
      <c r="B68" s="784" t="s">
        <v>275</v>
      </c>
      <c r="C68" s="785">
        <v>1</v>
      </c>
      <c r="D68" s="786" t="s">
        <v>27</v>
      </c>
      <c r="E68" s="787"/>
      <c r="F68" s="788">
        <f t="shared" si="1"/>
        <v>0</v>
      </c>
      <c r="G68" s="789"/>
    </row>
    <row r="69" spans="1:7" ht="20.25">
      <c r="A69" s="792" t="s">
        <v>279</v>
      </c>
      <c r="B69" s="784" t="s">
        <v>277</v>
      </c>
      <c r="C69" s="785"/>
      <c r="D69" s="786"/>
      <c r="E69" s="787"/>
      <c r="F69" s="788"/>
      <c r="G69" s="791"/>
    </row>
    <row r="70" spans="1:7" ht="20.25">
      <c r="A70" s="793"/>
      <c r="B70" s="784" t="s">
        <v>278</v>
      </c>
      <c r="C70" s="785">
        <v>1</v>
      </c>
      <c r="D70" s="786" t="s">
        <v>27</v>
      </c>
      <c r="E70" s="787"/>
      <c r="F70" s="788">
        <f>ROUND(C70*E70,2)</f>
        <v>0</v>
      </c>
      <c r="G70" s="791"/>
    </row>
    <row r="71" spans="1:7" ht="20.25">
      <c r="A71" s="792" t="s">
        <v>281</v>
      </c>
      <c r="B71" s="784" t="s">
        <v>280</v>
      </c>
      <c r="C71" s="785">
        <v>1</v>
      </c>
      <c r="D71" s="786" t="s">
        <v>27</v>
      </c>
      <c r="E71" s="787"/>
      <c r="F71" s="788">
        <f t="shared" si="1"/>
        <v>0</v>
      </c>
      <c r="G71" s="791"/>
    </row>
    <row r="72" spans="1:7" ht="20.25">
      <c r="A72" s="792" t="s">
        <v>283</v>
      </c>
      <c r="B72" s="784" t="s">
        <v>282</v>
      </c>
      <c r="C72" s="785">
        <v>2</v>
      </c>
      <c r="D72" s="786" t="s">
        <v>27</v>
      </c>
      <c r="E72" s="787"/>
      <c r="F72" s="788">
        <f t="shared" si="1"/>
        <v>0</v>
      </c>
      <c r="G72" s="791"/>
    </row>
    <row r="73" spans="1:7" ht="20.25">
      <c r="A73" s="792" t="s">
        <v>285</v>
      </c>
      <c r="B73" s="784" t="s">
        <v>284</v>
      </c>
      <c r="C73" s="785">
        <v>2</v>
      </c>
      <c r="D73" s="786" t="s">
        <v>27</v>
      </c>
      <c r="E73" s="787"/>
      <c r="F73" s="788">
        <f t="shared" si="1"/>
        <v>0</v>
      </c>
      <c r="G73" s="791"/>
    </row>
    <row r="74" spans="1:7" ht="20.25">
      <c r="A74" s="792" t="s">
        <v>287</v>
      </c>
      <c r="B74" s="784" t="s">
        <v>286</v>
      </c>
      <c r="C74" s="785">
        <v>1</v>
      </c>
      <c r="D74" s="786" t="s">
        <v>27</v>
      </c>
      <c r="E74" s="787"/>
      <c r="F74" s="788">
        <f t="shared" si="1"/>
        <v>0</v>
      </c>
      <c r="G74" s="791"/>
    </row>
    <row r="75" spans="1:7" ht="20.25">
      <c r="A75" s="792" t="s">
        <v>529</v>
      </c>
      <c r="B75" s="784" t="s">
        <v>288</v>
      </c>
      <c r="C75" s="785">
        <v>60</v>
      </c>
      <c r="D75" s="786" t="s">
        <v>152</v>
      </c>
      <c r="E75" s="787"/>
      <c r="F75" s="788">
        <f t="shared" si="1"/>
        <v>0</v>
      </c>
      <c r="G75" s="791"/>
    </row>
    <row r="76" spans="1:7" ht="20.25">
      <c r="A76" s="792" t="s">
        <v>289</v>
      </c>
      <c r="B76" s="784" t="s">
        <v>290</v>
      </c>
      <c r="C76" s="785">
        <v>1</v>
      </c>
      <c r="D76" s="786" t="s">
        <v>27</v>
      </c>
      <c r="E76" s="787"/>
      <c r="F76" s="788">
        <f t="shared" si="1"/>
        <v>0</v>
      </c>
      <c r="G76" s="791"/>
    </row>
    <row r="77" spans="1:7" ht="20.25">
      <c r="A77" s="792" t="s">
        <v>291</v>
      </c>
      <c r="B77" s="784" t="s">
        <v>292</v>
      </c>
      <c r="C77" s="785">
        <v>1</v>
      </c>
      <c r="D77" s="786" t="s">
        <v>27</v>
      </c>
      <c r="E77" s="787"/>
      <c r="F77" s="788">
        <f t="shared" si="1"/>
        <v>0</v>
      </c>
      <c r="G77" s="791"/>
    </row>
    <row r="78" spans="1:7" ht="20.25">
      <c r="A78" s="792" t="s">
        <v>293</v>
      </c>
      <c r="B78" s="784" t="s">
        <v>294</v>
      </c>
      <c r="C78" s="785">
        <v>1</v>
      </c>
      <c r="D78" s="786" t="s">
        <v>27</v>
      </c>
      <c r="E78" s="787"/>
      <c r="F78" s="788">
        <f t="shared" si="1"/>
        <v>0</v>
      </c>
      <c r="G78" s="791"/>
    </row>
    <row r="79" spans="1:7" ht="21" thickBot="1">
      <c r="A79" s="792" t="s">
        <v>295</v>
      </c>
      <c r="B79" s="784" t="s">
        <v>296</v>
      </c>
      <c r="C79" s="785">
        <v>2</v>
      </c>
      <c r="D79" s="786" t="s">
        <v>27</v>
      </c>
      <c r="E79" s="787"/>
      <c r="F79" s="788">
        <f t="shared" si="1"/>
        <v>0</v>
      </c>
      <c r="G79" s="791"/>
    </row>
    <row r="80" spans="1:7" ht="21" thickBot="1">
      <c r="A80" s="794"/>
      <c r="B80" s="795"/>
      <c r="C80" s="796"/>
      <c r="D80" s="797"/>
      <c r="E80" s="798"/>
      <c r="F80" s="799"/>
      <c r="G80" s="800"/>
    </row>
    <row r="81" spans="1:7" ht="20.25">
      <c r="A81" s="792" t="s">
        <v>297</v>
      </c>
      <c r="B81" s="801" t="s">
        <v>220</v>
      </c>
      <c r="C81" s="802">
        <v>1</v>
      </c>
      <c r="D81" s="803" t="s">
        <v>123</v>
      </c>
      <c r="E81" s="787"/>
      <c r="F81" s="788">
        <f>ROUND(C81*E81,2)</f>
        <v>0</v>
      </c>
      <c r="G81" s="804">
        <f>SUM(F63:F79)</f>
        <v>0</v>
      </c>
    </row>
    <row r="82" spans="1:7" ht="21" thickBot="1">
      <c r="A82" s="792"/>
      <c r="B82" s="801"/>
      <c r="C82" s="805"/>
      <c r="D82" s="803"/>
      <c r="E82" s="788"/>
      <c r="F82" s="788"/>
      <c r="G82" s="806"/>
    </row>
    <row r="83" spans="1:7" ht="21.75" thickTop="1" thickBot="1">
      <c r="A83" s="807"/>
      <c r="B83" s="620"/>
      <c r="C83" s="808"/>
      <c r="D83" s="809"/>
      <c r="E83" s="810"/>
      <c r="F83" s="811"/>
      <c r="G83" s="812">
        <f>+G81+F81</f>
        <v>0</v>
      </c>
    </row>
    <row r="84" spans="1:7" ht="21" thickTop="1">
      <c r="A84" s="792"/>
      <c r="B84" s="801"/>
      <c r="C84" s="805"/>
      <c r="D84" s="803"/>
      <c r="E84" s="788"/>
      <c r="F84" s="788"/>
      <c r="G84" s="806"/>
    </row>
    <row r="85" spans="1:7" ht="20.25">
      <c r="A85" s="813" t="s">
        <v>153</v>
      </c>
      <c r="B85" s="779" t="s">
        <v>176</v>
      </c>
      <c r="C85" s="805"/>
      <c r="D85" s="803"/>
      <c r="E85" s="788"/>
      <c r="F85" s="788"/>
      <c r="G85" s="806"/>
    </row>
    <row r="86" spans="1:7" ht="20.25">
      <c r="A86" s="792"/>
      <c r="B86" s="801"/>
      <c r="C86" s="805"/>
      <c r="D86" s="803"/>
      <c r="E86" s="788"/>
      <c r="F86" s="788"/>
      <c r="G86" s="806"/>
    </row>
    <row r="87" spans="1:7" ht="20.25">
      <c r="A87" s="792" t="s">
        <v>177</v>
      </c>
      <c r="B87" s="814" t="s">
        <v>178</v>
      </c>
      <c r="C87" s="815">
        <v>200</v>
      </c>
      <c r="D87" s="786" t="s">
        <v>152</v>
      </c>
      <c r="E87" s="815"/>
      <c r="F87" s="816">
        <f t="shared" ref="F87:F108" si="2">ROUND(E87*C87,2)</f>
        <v>0</v>
      </c>
      <c r="G87" s="817"/>
    </row>
    <row r="88" spans="1:7" ht="20.25">
      <c r="A88" s="792" t="s">
        <v>179</v>
      </c>
      <c r="B88" s="814" t="s">
        <v>180</v>
      </c>
      <c r="C88" s="815">
        <v>65</v>
      </c>
      <c r="D88" s="786" t="s">
        <v>152</v>
      </c>
      <c r="E88" s="815"/>
      <c r="F88" s="816">
        <f t="shared" si="2"/>
        <v>0</v>
      </c>
      <c r="G88" s="817"/>
    </row>
    <row r="89" spans="1:7" ht="20.25">
      <c r="A89" s="792" t="s">
        <v>181</v>
      </c>
      <c r="B89" s="814" t="s">
        <v>182</v>
      </c>
      <c r="C89" s="815">
        <v>100</v>
      </c>
      <c r="D89" s="786" t="s">
        <v>152</v>
      </c>
      <c r="E89" s="815"/>
      <c r="F89" s="816">
        <f t="shared" si="2"/>
        <v>0</v>
      </c>
      <c r="G89" s="817"/>
    </row>
    <row r="90" spans="1:7" ht="20.25">
      <c r="A90" s="792" t="s">
        <v>183</v>
      </c>
      <c r="B90" s="814" t="s">
        <v>184</v>
      </c>
      <c r="C90" s="815">
        <v>260</v>
      </c>
      <c r="D90" s="786" t="s">
        <v>152</v>
      </c>
      <c r="E90" s="815"/>
      <c r="F90" s="816">
        <f t="shared" si="2"/>
        <v>0</v>
      </c>
      <c r="G90" s="817"/>
    </row>
    <row r="91" spans="1:7" ht="20.25">
      <c r="A91" s="792" t="s">
        <v>185</v>
      </c>
      <c r="B91" s="814" t="s">
        <v>186</v>
      </c>
      <c r="C91" s="815">
        <v>260</v>
      </c>
      <c r="D91" s="786" t="s">
        <v>152</v>
      </c>
      <c r="E91" s="815"/>
      <c r="F91" s="816">
        <f t="shared" si="2"/>
        <v>0</v>
      </c>
      <c r="G91" s="817"/>
    </row>
    <row r="92" spans="1:7" ht="20.25">
      <c r="A92" s="792" t="s">
        <v>187</v>
      </c>
      <c r="B92" s="814" t="s">
        <v>188</v>
      </c>
      <c r="C92" s="815"/>
      <c r="D92" s="786"/>
      <c r="E92" s="815"/>
      <c r="F92" s="816"/>
      <c r="G92" s="817"/>
    </row>
    <row r="93" spans="1:7" ht="20.25">
      <c r="A93" s="792"/>
      <c r="B93" s="814" t="s">
        <v>298</v>
      </c>
      <c r="C93" s="815"/>
      <c r="D93" s="786"/>
      <c r="E93" s="815"/>
      <c r="F93" s="816"/>
      <c r="G93" s="817"/>
    </row>
    <row r="94" spans="1:7" ht="20.25">
      <c r="A94" s="792"/>
      <c r="B94" s="814" t="s">
        <v>190</v>
      </c>
      <c r="C94" s="815">
        <v>1</v>
      </c>
      <c r="D94" s="786" t="s">
        <v>27</v>
      </c>
      <c r="E94" s="815"/>
      <c r="F94" s="816">
        <f t="shared" si="2"/>
        <v>0</v>
      </c>
      <c r="G94" s="818">
        <v>0</v>
      </c>
    </row>
    <row r="95" spans="1:7" ht="20.25">
      <c r="A95" s="792" t="s">
        <v>191</v>
      </c>
      <c r="B95" s="814" t="s">
        <v>192</v>
      </c>
      <c r="C95" s="815">
        <v>1</v>
      </c>
      <c r="D95" s="786" t="s">
        <v>27</v>
      </c>
      <c r="E95" s="815"/>
      <c r="F95" s="816">
        <f t="shared" si="2"/>
        <v>0</v>
      </c>
      <c r="G95" s="791"/>
    </row>
    <row r="96" spans="1:7" ht="20.25">
      <c r="A96" s="792" t="s">
        <v>299</v>
      </c>
      <c r="B96" s="814" t="s">
        <v>194</v>
      </c>
      <c r="C96" s="815"/>
      <c r="D96" s="786"/>
      <c r="E96" s="815"/>
      <c r="F96" s="819"/>
      <c r="G96" s="806"/>
    </row>
    <row r="97" spans="1:7" ht="20.25">
      <c r="A97" s="792"/>
      <c r="B97" s="814" t="s">
        <v>196</v>
      </c>
      <c r="C97" s="815">
        <v>1</v>
      </c>
      <c r="D97" s="786" t="s">
        <v>27</v>
      </c>
      <c r="E97" s="815"/>
      <c r="F97" s="819">
        <f t="shared" si="2"/>
        <v>0</v>
      </c>
      <c r="G97" s="806"/>
    </row>
    <row r="98" spans="1:7" ht="20.25">
      <c r="A98" s="792" t="s">
        <v>300</v>
      </c>
      <c r="B98" s="814" t="s">
        <v>198</v>
      </c>
      <c r="C98" s="815">
        <v>1</v>
      </c>
      <c r="D98" s="786" t="s">
        <v>27</v>
      </c>
      <c r="E98" s="815"/>
      <c r="F98" s="816">
        <f t="shared" si="2"/>
        <v>0</v>
      </c>
      <c r="G98" s="806"/>
    </row>
    <row r="99" spans="1:7" ht="20.25">
      <c r="A99" s="792" t="s">
        <v>301</v>
      </c>
      <c r="B99" s="814" t="s">
        <v>200</v>
      </c>
      <c r="C99" s="815">
        <v>4</v>
      </c>
      <c r="D99" s="786" t="s">
        <v>27</v>
      </c>
      <c r="E99" s="815"/>
      <c r="F99" s="816">
        <f t="shared" si="2"/>
        <v>0</v>
      </c>
      <c r="G99" s="820"/>
    </row>
    <row r="100" spans="1:7" ht="20.25">
      <c r="A100" s="792" t="s">
        <v>302</v>
      </c>
      <c r="B100" s="814" t="s">
        <v>202</v>
      </c>
      <c r="C100" s="819">
        <v>1</v>
      </c>
      <c r="D100" s="821" t="s">
        <v>27</v>
      </c>
      <c r="E100" s="819"/>
      <c r="F100" s="816">
        <f t="shared" si="2"/>
        <v>0</v>
      </c>
      <c r="G100" s="820"/>
    </row>
    <row r="101" spans="1:7" ht="20.25">
      <c r="A101" s="792" t="s">
        <v>303</v>
      </c>
      <c r="B101" s="814" t="s">
        <v>204</v>
      </c>
      <c r="C101" s="819">
        <v>2</v>
      </c>
      <c r="D101" s="821" t="s">
        <v>27</v>
      </c>
      <c r="E101" s="819"/>
      <c r="F101" s="816">
        <f t="shared" si="2"/>
        <v>0</v>
      </c>
      <c r="G101" s="820"/>
    </row>
    <row r="102" spans="1:7" ht="20.25">
      <c r="A102" s="792" t="s">
        <v>304</v>
      </c>
      <c r="B102" s="814" t="s">
        <v>206</v>
      </c>
      <c r="C102" s="819">
        <v>1</v>
      </c>
      <c r="D102" s="821" t="s">
        <v>27</v>
      </c>
      <c r="E102" s="819"/>
      <c r="F102" s="816">
        <f t="shared" si="2"/>
        <v>0</v>
      </c>
      <c r="G102" s="820"/>
    </row>
    <row r="103" spans="1:7" ht="20.25">
      <c r="A103" s="792" t="s">
        <v>305</v>
      </c>
      <c r="B103" s="814" t="s">
        <v>208</v>
      </c>
      <c r="C103" s="819">
        <v>1</v>
      </c>
      <c r="D103" s="821" t="s">
        <v>27</v>
      </c>
      <c r="E103" s="819"/>
      <c r="F103" s="816">
        <f t="shared" si="2"/>
        <v>0</v>
      </c>
      <c r="G103" s="820"/>
    </row>
    <row r="104" spans="1:7" ht="20.25">
      <c r="A104" s="792" t="s">
        <v>306</v>
      </c>
      <c r="B104" s="814" t="s">
        <v>210</v>
      </c>
      <c r="C104" s="819">
        <v>20</v>
      </c>
      <c r="D104" s="821" t="s">
        <v>152</v>
      </c>
      <c r="E104" s="819"/>
      <c r="F104" s="816">
        <f t="shared" si="2"/>
        <v>0</v>
      </c>
      <c r="G104" s="820"/>
    </row>
    <row r="105" spans="1:7" ht="20.25">
      <c r="A105" s="792" t="s">
        <v>307</v>
      </c>
      <c r="B105" s="814" t="s">
        <v>212</v>
      </c>
      <c r="C105" s="819">
        <v>2</v>
      </c>
      <c r="D105" s="821" t="s">
        <v>27</v>
      </c>
      <c r="E105" s="819"/>
      <c r="F105" s="816">
        <f t="shared" si="2"/>
        <v>0</v>
      </c>
      <c r="G105" s="820"/>
    </row>
    <row r="106" spans="1:7" ht="20.25">
      <c r="A106" s="792" t="s">
        <v>308</v>
      </c>
      <c r="B106" s="822" t="s">
        <v>214</v>
      </c>
      <c r="C106" s="823">
        <v>1</v>
      </c>
      <c r="D106" s="824" t="s">
        <v>27</v>
      </c>
      <c r="E106" s="823"/>
      <c r="F106" s="816">
        <f t="shared" si="2"/>
        <v>0</v>
      </c>
      <c r="G106" s="820"/>
    </row>
    <row r="107" spans="1:7" ht="20.25">
      <c r="A107" s="792" t="s">
        <v>309</v>
      </c>
      <c r="B107" s="814" t="s">
        <v>216</v>
      </c>
      <c r="C107" s="819">
        <v>2</v>
      </c>
      <c r="D107" s="821" t="s">
        <v>27</v>
      </c>
      <c r="E107" s="819"/>
      <c r="F107" s="816">
        <f t="shared" si="2"/>
        <v>0</v>
      </c>
      <c r="G107" s="820"/>
    </row>
    <row r="108" spans="1:7" ht="21" thickBot="1">
      <c r="A108" s="792" t="s">
        <v>310</v>
      </c>
      <c r="B108" s="814" t="s">
        <v>218</v>
      </c>
      <c r="C108" s="819">
        <v>1</v>
      </c>
      <c r="D108" s="821" t="s">
        <v>123</v>
      </c>
      <c r="E108" s="819"/>
      <c r="F108" s="816">
        <f t="shared" si="2"/>
        <v>0</v>
      </c>
      <c r="G108" s="820"/>
    </row>
    <row r="109" spans="1:7" ht="21" thickBot="1">
      <c r="A109" s="794"/>
      <c r="B109" s="794"/>
      <c r="C109" s="794"/>
      <c r="D109" s="794"/>
      <c r="E109" s="794"/>
      <c r="F109" s="794"/>
      <c r="G109" s="825"/>
    </row>
    <row r="110" spans="1:7" ht="20.25">
      <c r="A110" s="792" t="s">
        <v>311</v>
      </c>
      <c r="B110" s="814" t="s">
        <v>220</v>
      </c>
      <c r="C110" s="819">
        <v>1</v>
      </c>
      <c r="D110" s="821" t="s">
        <v>123</v>
      </c>
      <c r="E110" s="819"/>
      <c r="F110" s="816">
        <f>+C110*E110</f>
        <v>0</v>
      </c>
      <c r="G110" s="817">
        <f>SUM(F87:F108)</f>
        <v>0</v>
      </c>
    </row>
    <row r="111" spans="1:7" ht="21" thickBot="1">
      <c r="A111" s="826"/>
      <c r="B111" s="827"/>
      <c r="C111" s="827"/>
      <c r="D111" s="827"/>
      <c r="E111" s="827"/>
      <c r="F111" s="827"/>
      <c r="G111" s="828"/>
    </row>
    <row r="112" spans="1:7" ht="21.75" thickTop="1" thickBot="1">
      <c r="A112" s="807"/>
      <c r="B112" s="620"/>
      <c r="C112" s="808"/>
      <c r="D112" s="809"/>
      <c r="E112" s="810"/>
      <c r="F112" s="811"/>
      <c r="G112" s="812">
        <f>+G110+F110</f>
        <v>0</v>
      </c>
    </row>
    <row r="113" spans="1:7" ht="21" thickTop="1">
      <c r="A113" s="792"/>
      <c r="B113" s="827"/>
      <c r="C113" s="829"/>
      <c r="D113" s="803"/>
      <c r="E113" s="788"/>
      <c r="F113" s="816"/>
      <c r="G113" s="806"/>
    </row>
    <row r="114" spans="1:7" ht="20.25">
      <c r="A114" s="813" t="s">
        <v>155</v>
      </c>
      <c r="B114" s="779" t="s">
        <v>221</v>
      </c>
      <c r="C114" s="829"/>
      <c r="D114" s="803"/>
      <c r="E114" s="788"/>
      <c r="F114" s="816"/>
      <c r="G114" s="806"/>
    </row>
    <row r="115" spans="1:7" ht="20.25">
      <c r="A115" s="792"/>
      <c r="B115" s="830" t="s">
        <v>222</v>
      </c>
      <c r="C115" s="829"/>
      <c r="D115" s="803"/>
      <c r="E115" s="788"/>
      <c r="F115" s="816"/>
      <c r="G115" s="806"/>
    </row>
    <row r="116" spans="1:7" ht="20.25">
      <c r="A116" s="792"/>
      <c r="B116" s="827"/>
      <c r="C116" s="829"/>
      <c r="D116" s="821"/>
      <c r="E116" s="788"/>
      <c r="F116" s="816"/>
      <c r="G116" s="806"/>
    </row>
    <row r="117" spans="1:7" ht="20.25">
      <c r="A117" s="792" t="s">
        <v>223</v>
      </c>
      <c r="B117" s="814" t="s">
        <v>530</v>
      </c>
      <c r="C117" s="819"/>
      <c r="D117" s="821"/>
      <c r="E117" s="819"/>
      <c r="F117" s="816"/>
      <c r="G117" s="806"/>
    </row>
    <row r="118" spans="1:7" ht="20.25">
      <c r="A118" s="792"/>
      <c r="B118" s="814" t="s">
        <v>313</v>
      </c>
      <c r="C118" s="819">
        <v>1</v>
      </c>
      <c r="D118" s="821" t="s">
        <v>27</v>
      </c>
      <c r="E118" s="819"/>
      <c r="F118" s="816">
        <f t="shared" ref="F118:F132" si="3">ROUND(E118*C118,2)</f>
        <v>0</v>
      </c>
      <c r="G118" s="806"/>
    </row>
    <row r="119" spans="1:7" ht="20.25">
      <c r="A119" s="792" t="s">
        <v>226</v>
      </c>
      <c r="B119" s="814" t="s">
        <v>227</v>
      </c>
      <c r="C119" s="819">
        <v>16</v>
      </c>
      <c r="D119" s="821" t="s">
        <v>27</v>
      </c>
      <c r="E119" s="819"/>
      <c r="F119" s="816">
        <f t="shared" si="3"/>
        <v>0</v>
      </c>
      <c r="G119" s="806"/>
    </row>
    <row r="120" spans="1:7" ht="20.25">
      <c r="A120" s="792" t="s">
        <v>228</v>
      </c>
      <c r="B120" s="814" t="s">
        <v>229</v>
      </c>
      <c r="C120" s="819">
        <v>1</v>
      </c>
      <c r="D120" s="821" t="s">
        <v>27</v>
      </c>
      <c r="E120" s="819"/>
      <c r="F120" s="816">
        <f t="shared" si="3"/>
        <v>0</v>
      </c>
      <c r="G120" s="806"/>
    </row>
    <row r="121" spans="1:7" ht="20.25">
      <c r="A121" s="792" t="s">
        <v>230</v>
      </c>
      <c r="B121" s="814" t="s">
        <v>231</v>
      </c>
      <c r="C121" s="819">
        <v>1</v>
      </c>
      <c r="D121" s="821" t="s">
        <v>27</v>
      </c>
      <c r="E121" s="819"/>
      <c r="F121" s="816">
        <f t="shared" si="3"/>
        <v>0</v>
      </c>
      <c r="G121" s="806"/>
    </row>
    <row r="122" spans="1:7" ht="20.25">
      <c r="A122" s="792" t="s">
        <v>232</v>
      </c>
      <c r="B122" s="814" t="s">
        <v>233</v>
      </c>
      <c r="C122" s="819">
        <v>1</v>
      </c>
      <c r="D122" s="821" t="s">
        <v>27</v>
      </c>
      <c r="E122" s="788"/>
      <c r="F122" s="816">
        <f t="shared" si="3"/>
        <v>0</v>
      </c>
      <c r="G122" s="806"/>
    </row>
    <row r="123" spans="1:7" ht="20.25">
      <c r="A123" s="792" t="s">
        <v>234</v>
      </c>
      <c r="B123" s="814" t="s">
        <v>235</v>
      </c>
      <c r="C123" s="819">
        <v>1</v>
      </c>
      <c r="D123" s="821" t="s">
        <v>27</v>
      </c>
      <c r="E123" s="819"/>
      <c r="F123" s="816">
        <f t="shared" si="3"/>
        <v>0</v>
      </c>
      <c r="G123" s="806"/>
    </row>
    <row r="124" spans="1:7" ht="20.25">
      <c r="A124" s="792" t="s">
        <v>236</v>
      </c>
      <c r="B124" s="814" t="s">
        <v>237</v>
      </c>
      <c r="C124" s="819">
        <v>1</v>
      </c>
      <c r="D124" s="821" t="s">
        <v>27</v>
      </c>
      <c r="E124" s="819"/>
      <c r="F124" s="816">
        <f t="shared" si="3"/>
        <v>0</v>
      </c>
      <c r="G124" s="806"/>
    </row>
    <row r="125" spans="1:7" ht="20.25">
      <c r="A125" s="792" t="s">
        <v>238</v>
      </c>
      <c r="B125" s="814" t="s">
        <v>239</v>
      </c>
      <c r="C125" s="819">
        <v>1</v>
      </c>
      <c r="D125" s="821" t="s">
        <v>27</v>
      </c>
      <c r="E125" s="819"/>
      <c r="F125" s="816">
        <f t="shared" si="3"/>
        <v>0</v>
      </c>
      <c r="G125" s="806"/>
    </row>
    <row r="126" spans="1:7" ht="20.25">
      <c r="A126" s="792" t="s">
        <v>240</v>
      </c>
      <c r="B126" s="814" t="s">
        <v>241</v>
      </c>
      <c r="C126" s="819">
        <v>4</v>
      </c>
      <c r="D126" s="821" t="s">
        <v>27</v>
      </c>
      <c r="E126" s="819"/>
      <c r="F126" s="816">
        <f t="shared" si="3"/>
        <v>0</v>
      </c>
      <c r="G126" s="806"/>
    </row>
    <row r="127" spans="1:7" ht="20.25">
      <c r="A127" s="792" t="s">
        <v>242</v>
      </c>
      <c r="B127" s="814" t="s">
        <v>243</v>
      </c>
      <c r="C127" s="819">
        <v>1</v>
      </c>
      <c r="D127" s="821" t="s">
        <v>27</v>
      </c>
      <c r="E127" s="819"/>
      <c r="F127" s="816">
        <f t="shared" si="3"/>
        <v>0</v>
      </c>
      <c r="G127" s="806"/>
    </row>
    <row r="128" spans="1:7" ht="20.25">
      <c r="A128" s="792" t="s">
        <v>244</v>
      </c>
      <c r="B128" s="814" t="s">
        <v>245</v>
      </c>
      <c r="C128" s="819">
        <v>1</v>
      </c>
      <c r="D128" s="821" t="s">
        <v>123</v>
      </c>
      <c r="E128" s="819"/>
      <c r="F128" s="816">
        <f t="shared" si="3"/>
        <v>0</v>
      </c>
      <c r="G128" s="806"/>
    </row>
    <row r="129" spans="1:7" ht="20.25">
      <c r="A129" s="792" t="s">
        <v>246</v>
      </c>
      <c r="B129" s="814" t="s">
        <v>247</v>
      </c>
      <c r="C129" s="819">
        <v>1</v>
      </c>
      <c r="D129" s="821" t="s">
        <v>27</v>
      </c>
      <c r="E129" s="819"/>
      <c r="F129" s="816">
        <f t="shared" si="3"/>
        <v>0</v>
      </c>
      <c r="G129" s="806"/>
    </row>
    <row r="130" spans="1:7" ht="21" thickBot="1">
      <c r="A130" s="792" t="s">
        <v>248</v>
      </c>
      <c r="B130" s="814" t="s">
        <v>249</v>
      </c>
      <c r="C130" s="819">
        <v>1</v>
      </c>
      <c r="D130" s="821" t="s">
        <v>250</v>
      </c>
      <c r="E130" s="819"/>
      <c r="F130" s="816">
        <f t="shared" si="3"/>
        <v>0</v>
      </c>
      <c r="G130" s="806"/>
    </row>
    <row r="131" spans="1:7" ht="21" thickBot="1">
      <c r="A131" s="794"/>
      <c r="B131" s="831"/>
      <c r="C131" s="832"/>
      <c r="D131" s="833"/>
      <c r="E131" s="832"/>
      <c r="F131" s="834"/>
      <c r="G131" s="835"/>
    </row>
    <row r="132" spans="1:7" ht="20.25">
      <c r="A132" s="836" t="s">
        <v>251</v>
      </c>
      <c r="B132" s="814" t="s">
        <v>252</v>
      </c>
      <c r="C132" s="819">
        <v>1</v>
      </c>
      <c r="D132" s="821" t="s">
        <v>123</v>
      </c>
      <c r="E132" s="819"/>
      <c r="F132" s="816">
        <f t="shared" si="3"/>
        <v>0</v>
      </c>
      <c r="G132" s="806">
        <f>SUM(F116:F130)</f>
        <v>0</v>
      </c>
    </row>
    <row r="133" spans="1:7" ht="21" thickBot="1">
      <c r="A133" s="792"/>
      <c r="B133" s="827"/>
      <c r="C133" s="829"/>
      <c r="D133" s="821"/>
      <c r="E133" s="788"/>
      <c r="F133" s="816"/>
      <c r="G133" s="806"/>
    </row>
    <row r="134" spans="1:7" ht="21.75" thickTop="1" thickBot="1">
      <c r="A134" s="807"/>
      <c r="B134" s="837" t="s">
        <v>76</v>
      </c>
      <c r="C134" s="808"/>
      <c r="D134" s="838"/>
      <c r="E134" s="839"/>
      <c r="F134" s="811" t="s">
        <v>76</v>
      </c>
      <c r="G134" s="812">
        <f>+G132+F132</f>
        <v>0</v>
      </c>
    </row>
    <row r="135" spans="1:7" ht="21" thickTop="1">
      <c r="A135" s="792"/>
      <c r="B135" s="827"/>
      <c r="C135" s="829"/>
      <c r="D135" s="803"/>
      <c r="E135" s="788"/>
      <c r="F135" s="816"/>
      <c r="G135" s="806"/>
    </row>
    <row r="136" spans="1:7" ht="20.25">
      <c r="A136" s="813" t="s">
        <v>157</v>
      </c>
      <c r="B136" s="779" t="s">
        <v>531</v>
      </c>
      <c r="C136" s="829"/>
      <c r="D136" s="803"/>
      <c r="E136" s="788"/>
      <c r="F136" s="816"/>
      <c r="G136" s="806"/>
    </row>
    <row r="137" spans="1:7" ht="20.25">
      <c r="A137" s="792"/>
      <c r="B137" s="827"/>
      <c r="C137" s="829"/>
      <c r="D137" s="803"/>
      <c r="E137" s="788"/>
      <c r="F137" s="816"/>
      <c r="G137" s="806"/>
    </row>
    <row r="138" spans="1:7" ht="20.25">
      <c r="A138" s="792" t="s">
        <v>392</v>
      </c>
      <c r="B138" s="827" t="s">
        <v>532</v>
      </c>
      <c r="C138" s="829"/>
      <c r="D138" s="803"/>
      <c r="E138" s="788"/>
      <c r="F138" s="816"/>
      <c r="G138" s="806"/>
    </row>
    <row r="139" spans="1:7" ht="20.25">
      <c r="A139" s="792"/>
      <c r="B139" s="827" t="s">
        <v>533</v>
      </c>
      <c r="C139" s="829"/>
      <c r="D139" s="803"/>
      <c r="E139" s="788"/>
      <c r="F139" s="816"/>
      <c r="G139" s="806"/>
    </row>
    <row r="140" spans="1:7" ht="20.25">
      <c r="A140" s="792"/>
      <c r="B140" s="827" t="s">
        <v>534</v>
      </c>
      <c r="C140" s="819">
        <v>1</v>
      </c>
      <c r="D140" s="821" t="s">
        <v>27</v>
      </c>
      <c r="E140" s="819"/>
      <c r="F140" s="816">
        <f t="shared" ref="F140:F147" si="4">ROUND(E140*C140,2)</f>
        <v>0</v>
      </c>
      <c r="G140" s="806"/>
    </row>
    <row r="141" spans="1:7" ht="20.25">
      <c r="A141" s="792" t="s">
        <v>394</v>
      </c>
      <c r="B141" s="827" t="s">
        <v>535</v>
      </c>
      <c r="C141" s="819">
        <v>1</v>
      </c>
      <c r="D141" s="821" t="s">
        <v>123</v>
      </c>
      <c r="E141" s="819"/>
      <c r="F141" s="816">
        <f t="shared" si="4"/>
        <v>0</v>
      </c>
      <c r="G141" s="806"/>
    </row>
    <row r="142" spans="1:7" ht="20.25">
      <c r="A142" s="792" t="s">
        <v>398</v>
      </c>
      <c r="B142" s="827" t="s">
        <v>536</v>
      </c>
      <c r="C142" s="819">
        <v>24</v>
      </c>
      <c r="D142" s="821" t="s">
        <v>74</v>
      </c>
      <c r="E142" s="819"/>
      <c r="F142" s="816">
        <f t="shared" si="4"/>
        <v>0</v>
      </c>
      <c r="G142" s="806"/>
    </row>
    <row r="143" spans="1:7" ht="20.25">
      <c r="A143" s="792" t="s">
        <v>401</v>
      </c>
      <c r="B143" s="827" t="s">
        <v>537</v>
      </c>
      <c r="C143" s="819">
        <v>1</v>
      </c>
      <c r="D143" s="821" t="s">
        <v>27</v>
      </c>
      <c r="E143" s="819"/>
      <c r="F143" s="816">
        <f t="shared" si="4"/>
        <v>0</v>
      </c>
      <c r="G143" s="806"/>
    </row>
    <row r="144" spans="1:7" ht="20.25">
      <c r="A144" s="792" t="s">
        <v>403</v>
      </c>
      <c r="B144" s="827" t="s">
        <v>538</v>
      </c>
      <c r="C144" s="819">
        <v>1</v>
      </c>
      <c r="D144" s="821" t="s">
        <v>27</v>
      </c>
      <c r="E144" s="819"/>
      <c r="F144" s="816">
        <f t="shared" si="4"/>
        <v>0</v>
      </c>
      <c r="G144" s="806"/>
    </row>
    <row r="145" spans="1:7" ht="21" thickBot="1">
      <c r="A145" s="792" t="s">
        <v>435</v>
      </c>
      <c r="B145" s="827" t="s">
        <v>539</v>
      </c>
      <c r="C145" s="819">
        <v>7.8</v>
      </c>
      <c r="D145" s="821" t="s">
        <v>540</v>
      </c>
      <c r="E145" s="819"/>
      <c r="F145" s="816">
        <f t="shared" si="4"/>
        <v>0</v>
      </c>
      <c r="G145" s="806">
        <f>SUM(F137:F145)</f>
        <v>0</v>
      </c>
    </row>
    <row r="146" spans="1:7" ht="21" thickBot="1">
      <c r="A146" s="794"/>
      <c r="B146" s="840"/>
      <c r="C146" s="832"/>
      <c r="D146" s="833"/>
      <c r="E146" s="832"/>
      <c r="F146" s="834"/>
      <c r="G146" s="835"/>
    </row>
    <row r="147" spans="1:7" ht="20.25">
      <c r="A147" s="792" t="s">
        <v>437</v>
      </c>
      <c r="B147" s="814" t="s">
        <v>252</v>
      </c>
      <c r="C147" s="819">
        <v>1</v>
      </c>
      <c r="D147" s="821" t="s">
        <v>123</v>
      </c>
      <c r="E147" s="819"/>
      <c r="F147" s="816">
        <f t="shared" si="4"/>
        <v>0</v>
      </c>
      <c r="G147" s="806"/>
    </row>
    <row r="148" spans="1:7" ht="21" thickBot="1">
      <c r="A148" s="792"/>
      <c r="B148" s="827"/>
      <c r="C148" s="829"/>
      <c r="D148" s="821"/>
      <c r="E148" s="788"/>
      <c r="F148" s="816"/>
      <c r="G148" s="806"/>
    </row>
    <row r="149" spans="1:7" ht="21.75" thickTop="1" thickBot="1">
      <c r="A149" s="807"/>
      <c r="B149" s="837" t="s">
        <v>76</v>
      </c>
      <c r="C149" s="808"/>
      <c r="D149" s="838"/>
      <c r="E149" s="839"/>
      <c r="F149" s="811" t="s">
        <v>76</v>
      </c>
      <c r="G149" s="812">
        <f>+G145+F147</f>
        <v>0</v>
      </c>
    </row>
    <row r="150" spans="1:7" ht="21.75" thickTop="1" thickBot="1">
      <c r="A150" s="807"/>
      <c r="B150" s="837" t="s">
        <v>253</v>
      </c>
      <c r="C150" s="808"/>
      <c r="D150" s="838"/>
      <c r="E150" s="839"/>
      <c r="F150" s="811" t="s">
        <v>76</v>
      </c>
      <c r="G150" s="812">
        <f>SUM(G83+G112+G134+G149)</f>
        <v>0</v>
      </c>
    </row>
    <row r="151" spans="1:7" ht="21.75" thickTop="1" thickBot="1">
      <c r="A151" s="807"/>
      <c r="B151" s="620" t="s">
        <v>132</v>
      </c>
      <c r="C151" s="808"/>
      <c r="D151" s="838"/>
      <c r="E151" s="839"/>
      <c r="F151" s="811"/>
      <c r="G151" s="812">
        <f>+G150</f>
        <v>0</v>
      </c>
    </row>
    <row r="152" spans="1:7" ht="21" thickTop="1">
      <c r="A152" s="841"/>
      <c r="B152" s="539"/>
      <c r="C152" s="842"/>
      <c r="D152" s="843"/>
      <c r="E152" s="844"/>
      <c r="F152" s="845"/>
      <c r="G152" s="846"/>
    </row>
    <row r="153" spans="1:7" ht="20.25">
      <c r="A153" s="847"/>
      <c r="B153" s="539" t="s">
        <v>50</v>
      </c>
      <c r="C153" s="848"/>
      <c r="D153" s="650">
        <v>0.1</v>
      </c>
      <c r="E153" s="634"/>
      <c r="F153" s="788">
        <f t="shared" ref="F153:F158" si="5">ROUND($G$101*D153,2)</f>
        <v>0</v>
      </c>
      <c r="G153" s="820"/>
    </row>
    <row r="154" spans="1:7" ht="20.25">
      <c r="A154" s="847"/>
      <c r="B154" s="539" t="s">
        <v>51</v>
      </c>
      <c r="C154" s="848"/>
      <c r="D154" s="849">
        <v>2.5000000000000001E-2</v>
      </c>
      <c r="E154" s="539"/>
      <c r="F154" s="788">
        <f t="shared" si="5"/>
        <v>0</v>
      </c>
      <c r="G154" s="820"/>
    </row>
    <row r="155" spans="1:7" ht="20.25">
      <c r="A155" s="792"/>
      <c r="B155" s="539" t="s">
        <v>53</v>
      </c>
      <c r="C155" s="539"/>
      <c r="D155" s="849">
        <v>3.5000000000000003E-2</v>
      </c>
      <c r="E155" s="539"/>
      <c r="F155" s="788">
        <f t="shared" si="5"/>
        <v>0</v>
      </c>
      <c r="G155" s="791"/>
    </row>
    <row r="156" spans="1:7" ht="20.25">
      <c r="A156" s="792"/>
      <c r="B156" s="539" t="s">
        <v>165</v>
      </c>
      <c r="C156" s="539"/>
      <c r="D156" s="849">
        <v>5.3499999999999999E-2</v>
      </c>
      <c r="E156" s="539"/>
      <c r="F156" s="788">
        <f t="shared" si="5"/>
        <v>0</v>
      </c>
      <c r="G156" s="791"/>
    </row>
    <row r="157" spans="1:7" ht="20.25">
      <c r="A157" s="847"/>
      <c r="B157" s="539" t="s">
        <v>54</v>
      </c>
      <c r="C157" s="539"/>
      <c r="D157" s="650">
        <v>0.01</v>
      </c>
      <c r="E157" s="539"/>
      <c r="F157" s="788">
        <f t="shared" si="5"/>
        <v>0</v>
      </c>
      <c r="G157" s="791"/>
    </row>
    <row r="158" spans="1:7" ht="20.25">
      <c r="A158" s="847"/>
      <c r="B158" s="539" t="s">
        <v>254</v>
      </c>
      <c r="C158" s="539"/>
      <c r="D158" s="650">
        <v>0.05</v>
      </c>
      <c r="E158" s="539"/>
      <c r="F158" s="788">
        <f t="shared" si="5"/>
        <v>0</v>
      </c>
      <c r="G158" s="791"/>
    </row>
    <row r="159" spans="1:7" ht="21" thickBot="1">
      <c r="A159" s="847"/>
      <c r="B159" s="850"/>
      <c r="C159" s="850" t="s">
        <v>76</v>
      </c>
      <c r="D159" s="851" t="s">
        <v>76</v>
      </c>
      <c r="E159" s="850" t="s">
        <v>76</v>
      </c>
      <c r="F159" s="852" t="s">
        <v>76</v>
      </c>
      <c r="G159" s="853" t="s">
        <v>76</v>
      </c>
    </row>
    <row r="160" spans="1:7" ht="21" thickTop="1">
      <c r="A160" s="854"/>
      <c r="B160" s="740"/>
      <c r="C160" s="539"/>
      <c r="D160" s="539"/>
      <c r="E160" s="539"/>
      <c r="F160" s="539"/>
      <c r="G160" s="791"/>
    </row>
    <row r="161" spans="1:7" ht="20.25">
      <c r="A161" s="847"/>
      <c r="B161" s="645" t="s">
        <v>56</v>
      </c>
      <c r="C161" s="653"/>
      <c r="D161" s="653"/>
      <c r="E161" s="653"/>
      <c r="F161" s="653"/>
      <c r="G161" s="855">
        <f>SUM(F153:F158)</f>
        <v>0</v>
      </c>
    </row>
    <row r="162" spans="1:7" ht="20.25">
      <c r="A162" s="847"/>
      <c r="B162" s="653" t="s">
        <v>58</v>
      </c>
      <c r="C162" s="653"/>
      <c r="D162" s="653"/>
      <c r="E162" s="653"/>
      <c r="F162" s="653"/>
      <c r="G162" s="855">
        <f>+G151+G161</f>
        <v>0</v>
      </c>
    </row>
    <row r="163" spans="1:7" ht="20.25">
      <c r="A163" s="847"/>
      <c r="B163" s="856" t="s">
        <v>168</v>
      </c>
      <c r="C163" s="653"/>
      <c r="D163" s="537">
        <v>0.03</v>
      </c>
      <c r="E163" s="653"/>
      <c r="F163" s="653"/>
      <c r="G163" s="374">
        <f>ROUND(G161*D163,2)</f>
        <v>0</v>
      </c>
    </row>
    <row r="164" spans="1:7" ht="20.25">
      <c r="A164" s="847"/>
      <c r="B164" s="856" t="s">
        <v>59</v>
      </c>
      <c r="C164" s="653"/>
      <c r="D164" s="537">
        <v>0.06</v>
      </c>
      <c r="E164" s="653"/>
      <c r="F164" s="653"/>
      <c r="G164" s="374">
        <f>ROUND(G151*D164,2)</f>
        <v>0</v>
      </c>
    </row>
    <row r="165" spans="1:7" ht="20.25">
      <c r="A165" s="847"/>
      <c r="B165" s="653" t="s">
        <v>60</v>
      </c>
      <c r="C165" s="653"/>
      <c r="D165" s="537">
        <v>0.05</v>
      </c>
      <c r="E165" s="653"/>
      <c r="F165" s="653"/>
      <c r="G165" s="855">
        <f>ROUND(G162*D165,2)</f>
        <v>0</v>
      </c>
    </row>
    <row r="166" spans="1:7" ht="21" thickBot="1">
      <c r="A166" s="847"/>
      <c r="B166" s="857" t="s">
        <v>61</v>
      </c>
      <c r="C166" s="658"/>
      <c r="D166" s="858"/>
      <c r="E166" s="658"/>
      <c r="F166" s="658"/>
      <c r="G166" s="859">
        <f>SUM(G162:G165)</f>
        <v>0</v>
      </c>
    </row>
    <row r="167" spans="1:7" ht="21.75" thickTop="1" thickBot="1">
      <c r="A167" s="860"/>
      <c r="B167" s="861"/>
      <c r="C167" s="861"/>
      <c r="D167" s="861"/>
      <c r="E167" s="861"/>
      <c r="F167" s="861"/>
      <c r="G167" s="862"/>
    </row>
    <row r="168" spans="1:7" ht="20.25">
      <c r="A168" s="664"/>
      <c r="B168" s="676"/>
      <c r="C168" s="676"/>
      <c r="D168" s="676"/>
      <c r="E168" s="676"/>
      <c r="F168" s="676"/>
      <c r="G168" s="676"/>
    </row>
    <row r="169" spans="1:7" ht="20.25">
      <c r="A169" s="676"/>
      <c r="B169" s="676" t="s">
        <v>135</v>
      </c>
      <c r="C169" s="676"/>
      <c r="D169" s="676"/>
      <c r="E169" s="676"/>
      <c r="F169" s="676"/>
      <c r="G169" s="676"/>
    </row>
    <row r="170" spans="1:7" ht="20.25">
      <c r="A170" s="676"/>
      <c r="B170" s="676"/>
      <c r="C170" s="676"/>
      <c r="D170" s="676"/>
      <c r="E170" s="676"/>
      <c r="F170" s="676"/>
      <c r="G170" s="676"/>
    </row>
    <row r="171" spans="1:7" ht="20.25">
      <c r="A171" s="676"/>
      <c r="B171" s="676"/>
      <c r="C171" s="676"/>
      <c r="D171" s="676"/>
      <c r="E171" s="676"/>
      <c r="F171" s="676"/>
      <c r="G171" s="676"/>
    </row>
    <row r="172" spans="1:7" ht="20.25">
      <c r="A172" s="676"/>
      <c r="B172" s="676" t="s">
        <v>170</v>
      </c>
      <c r="C172" s="676"/>
      <c r="D172" s="676"/>
      <c r="E172" s="676" t="s">
        <v>170</v>
      </c>
      <c r="F172" s="676"/>
      <c r="G172" s="676"/>
    </row>
    <row r="173" spans="1:7" ht="20.25">
      <c r="A173" s="676"/>
      <c r="B173" s="676"/>
      <c r="C173" s="676"/>
      <c r="D173" s="676"/>
      <c r="E173" s="676"/>
      <c r="F173" s="676"/>
      <c r="G173" s="676"/>
    </row>
    <row r="174" spans="1:7" ht="20.25">
      <c r="A174" s="676"/>
      <c r="B174" s="676"/>
      <c r="C174" s="676"/>
      <c r="D174" s="676"/>
      <c r="E174" s="676"/>
      <c r="F174" s="676"/>
      <c r="G174" s="676"/>
    </row>
  </sheetData>
  <mergeCells count="10">
    <mergeCell ref="A53:G53"/>
    <mergeCell ref="A56:G56"/>
    <mergeCell ref="A57:G57"/>
    <mergeCell ref="A58:G58"/>
    <mergeCell ref="A1:G1"/>
    <mergeCell ref="A2:G2"/>
    <mergeCell ref="A4:G4"/>
    <mergeCell ref="A5:G5"/>
    <mergeCell ref="A6:G6"/>
    <mergeCell ref="A52:G5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G78"/>
  <sheetViews>
    <sheetView workbookViewId="0">
      <selection activeCell="A3" sqref="A3:G3"/>
    </sheetView>
  </sheetViews>
  <sheetFormatPr baseColWidth="10" defaultRowHeight="15"/>
  <cols>
    <col min="1" max="1" width="10.140625" customWidth="1"/>
    <col min="2" max="2" width="53.85546875" customWidth="1"/>
    <col min="3" max="3" width="12.85546875" customWidth="1"/>
    <col min="4" max="4" width="10.140625" customWidth="1"/>
    <col min="5" max="5" width="14.85546875" customWidth="1"/>
    <col min="6" max="6" width="18.5703125" customWidth="1"/>
    <col min="7" max="7" width="23.7109375" customWidth="1"/>
  </cols>
  <sheetData>
    <row r="1" spans="1:7" ht="20.25">
      <c r="A1" s="555" t="s">
        <v>172</v>
      </c>
      <c r="B1" s="555"/>
      <c r="C1" s="555"/>
      <c r="D1" s="555"/>
      <c r="E1" s="555"/>
      <c r="F1" s="555"/>
      <c r="G1" s="555"/>
    </row>
    <row r="2" spans="1:7" ht="20.25">
      <c r="A2" s="556" t="s">
        <v>138</v>
      </c>
      <c r="B2" s="556"/>
      <c r="C2" s="556"/>
      <c r="D2" s="556"/>
      <c r="E2" s="556"/>
      <c r="F2" s="556"/>
      <c r="G2" s="556"/>
    </row>
    <row r="3" spans="1:7" ht="74.25" customHeight="1">
      <c r="A3" s="558" t="s">
        <v>541</v>
      </c>
      <c r="B3" s="558"/>
      <c r="C3" s="558"/>
      <c r="D3" s="558"/>
      <c r="E3" s="558"/>
      <c r="F3" s="558"/>
      <c r="G3" s="558"/>
    </row>
    <row r="4" spans="1:7" ht="16.5" thickBot="1">
      <c r="A4" s="559"/>
      <c r="B4" s="560"/>
      <c r="C4" s="560"/>
      <c r="D4" s="560"/>
      <c r="E4" s="560"/>
      <c r="F4" s="560"/>
      <c r="G4" s="560"/>
    </row>
    <row r="5" spans="1:7" ht="20.25" thickTop="1" thickBot="1">
      <c r="A5" s="561" t="s">
        <v>24</v>
      </c>
      <c r="B5" s="562" t="s">
        <v>142</v>
      </c>
      <c r="C5" s="562" t="s">
        <v>143</v>
      </c>
      <c r="D5" s="562" t="s">
        <v>144</v>
      </c>
      <c r="E5" s="563" t="s">
        <v>145</v>
      </c>
      <c r="F5" s="562" t="s">
        <v>146</v>
      </c>
      <c r="G5" s="564" t="s">
        <v>147</v>
      </c>
    </row>
    <row r="6" spans="1:7" ht="21" thickTop="1">
      <c r="A6" s="565"/>
      <c r="B6" s="566"/>
      <c r="C6" s="566"/>
      <c r="D6" s="566"/>
      <c r="E6" s="567"/>
      <c r="F6" s="566"/>
      <c r="G6" s="568"/>
    </row>
    <row r="7" spans="1:7" ht="18.75">
      <c r="A7" s="569" t="s">
        <v>150</v>
      </c>
      <c r="B7" s="570" t="s">
        <v>361</v>
      </c>
      <c r="C7" s="571"/>
      <c r="D7" s="399"/>
      <c r="E7" s="572"/>
      <c r="F7" s="399"/>
      <c r="G7" s="573"/>
    </row>
    <row r="8" spans="1:7" ht="20.25">
      <c r="A8" s="574" t="s">
        <v>265</v>
      </c>
      <c r="B8" s="399" t="s">
        <v>362</v>
      </c>
      <c r="C8" s="247">
        <v>1</v>
      </c>
      <c r="D8" s="571" t="s">
        <v>123</v>
      </c>
      <c r="E8" s="575"/>
      <c r="F8" s="397">
        <f>ROUND(C8*E8,2)</f>
        <v>0</v>
      </c>
      <c r="G8" s="576">
        <f>SUM(F8)</f>
        <v>0</v>
      </c>
    </row>
    <row r="9" spans="1:7" ht="20.25">
      <c r="A9" s="569"/>
      <c r="B9" s="570"/>
      <c r="C9" s="317"/>
      <c r="D9" s="566"/>
      <c r="E9" s="567"/>
      <c r="F9" s="566"/>
      <c r="G9" s="577"/>
    </row>
    <row r="10" spans="1:7" ht="20.25">
      <c r="A10" s="569" t="s">
        <v>153</v>
      </c>
      <c r="B10" s="570" t="s">
        <v>75</v>
      </c>
      <c r="C10" s="317"/>
      <c r="D10" s="399"/>
      <c r="E10" s="572"/>
      <c r="F10" s="399"/>
      <c r="G10" s="578"/>
    </row>
    <row r="11" spans="1:7" ht="20.25">
      <c r="A11" s="863" t="s">
        <v>326</v>
      </c>
      <c r="B11" s="692" t="s">
        <v>542</v>
      </c>
      <c r="C11" s="864">
        <v>5.78</v>
      </c>
      <c r="D11" s="865" t="s">
        <v>79</v>
      </c>
      <c r="E11" s="575"/>
      <c r="F11" s="866">
        <f>C11*E11</f>
        <v>0</v>
      </c>
      <c r="G11" s="867"/>
    </row>
    <row r="12" spans="1:7" ht="20.25">
      <c r="A12" s="245" t="s">
        <v>179</v>
      </c>
      <c r="B12" s="399" t="s">
        <v>365</v>
      </c>
      <c r="C12" s="316">
        <v>1</v>
      </c>
      <c r="D12" s="571" t="s">
        <v>79</v>
      </c>
      <c r="E12" s="575"/>
      <c r="F12" s="397">
        <f>ROUND(C12*E12,2)</f>
        <v>0</v>
      </c>
      <c r="G12" s="578"/>
    </row>
    <row r="13" spans="1:7" ht="20.25">
      <c r="A13" s="245" t="s">
        <v>181</v>
      </c>
      <c r="B13" s="399" t="s">
        <v>366</v>
      </c>
      <c r="C13" s="316">
        <v>1</v>
      </c>
      <c r="D13" s="571" t="s">
        <v>79</v>
      </c>
      <c r="E13" s="575"/>
      <c r="F13" s="397">
        <f>ROUND(C13*E13,2)</f>
        <v>0</v>
      </c>
      <c r="G13" s="576"/>
    </row>
    <row r="14" spans="1:7" ht="20.25">
      <c r="A14" s="574" t="s">
        <v>183</v>
      </c>
      <c r="B14" s="274" t="s">
        <v>367</v>
      </c>
      <c r="C14" s="316">
        <v>3.9</v>
      </c>
      <c r="D14" s="571" t="s">
        <v>79</v>
      </c>
      <c r="E14" s="248"/>
      <c r="F14" s="397">
        <f>ROUND(C14*E14,2)</f>
        <v>0</v>
      </c>
      <c r="G14" s="576"/>
    </row>
    <row r="15" spans="1:7" ht="20.25">
      <c r="A15" s="574" t="s">
        <v>185</v>
      </c>
      <c r="B15" s="399" t="s">
        <v>368</v>
      </c>
      <c r="C15" s="316">
        <v>4.5599999999999996</v>
      </c>
      <c r="D15" s="248" t="s">
        <v>79</v>
      </c>
      <c r="E15" s="580"/>
      <c r="F15" s="249">
        <f>ROUND(C15*E15,2)</f>
        <v>0</v>
      </c>
      <c r="G15" s="542">
        <f>SUM(F11:F15)</f>
        <v>0</v>
      </c>
    </row>
    <row r="16" spans="1:7">
      <c r="A16" s="868"/>
      <c r="B16" s="869"/>
      <c r="C16" s="869"/>
      <c r="D16" s="869"/>
      <c r="E16" s="869"/>
      <c r="F16" s="869"/>
      <c r="G16" s="870"/>
    </row>
    <row r="17" spans="1:7" ht="20.25">
      <c r="A17" s="574"/>
      <c r="B17" s="399"/>
      <c r="C17" s="575"/>
      <c r="D17" s="571"/>
      <c r="E17" s="575"/>
      <c r="F17" s="397"/>
      <c r="G17" s="576"/>
    </row>
    <row r="18" spans="1:7" ht="20.25">
      <c r="A18" s="569" t="s">
        <v>155</v>
      </c>
      <c r="B18" s="582" t="s">
        <v>324</v>
      </c>
      <c r="C18" s="317"/>
      <c r="D18" s="571"/>
      <c r="E18" s="583"/>
      <c r="F18" s="397"/>
      <c r="G18" s="576"/>
    </row>
    <row r="19" spans="1:7" ht="20.25">
      <c r="A19" s="569" t="s">
        <v>223</v>
      </c>
      <c r="B19" s="582" t="s">
        <v>325</v>
      </c>
      <c r="C19" s="317"/>
      <c r="D19" s="571"/>
      <c r="E19" s="583"/>
      <c r="F19" s="397"/>
      <c r="G19" s="576"/>
    </row>
    <row r="20" spans="1:7" ht="20.25">
      <c r="A20" s="574" t="s">
        <v>348</v>
      </c>
      <c r="B20" s="315" t="s">
        <v>543</v>
      </c>
      <c r="C20" s="317">
        <v>10</v>
      </c>
      <c r="D20" s="571" t="s">
        <v>74</v>
      </c>
      <c r="E20" s="584"/>
      <c r="F20" s="249">
        <f>ROUND(C20*E20,2)</f>
        <v>0</v>
      </c>
      <c r="G20" s="576"/>
    </row>
    <row r="21" spans="1:7" ht="20.25">
      <c r="A21" s="574" t="s">
        <v>492</v>
      </c>
      <c r="B21" s="315" t="s">
        <v>544</v>
      </c>
      <c r="C21" s="317">
        <v>11</v>
      </c>
      <c r="D21" s="571" t="s">
        <v>74</v>
      </c>
      <c r="E21" s="584"/>
      <c r="F21" s="249">
        <f>ROUND(C21*E21,2)</f>
        <v>0</v>
      </c>
      <c r="G21" s="576">
        <f>SUM(F20:F21)</f>
        <v>0</v>
      </c>
    </row>
    <row r="22" spans="1:7" ht="20.25">
      <c r="A22" s="574"/>
      <c r="B22" s="315"/>
      <c r="C22" s="317"/>
      <c r="D22" s="571"/>
      <c r="E22" s="584"/>
      <c r="F22" s="397"/>
      <c r="G22" s="576"/>
    </row>
    <row r="23" spans="1:7" ht="20.25">
      <c r="A23" s="569" t="s">
        <v>226</v>
      </c>
      <c r="B23" s="582" t="s">
        <v>545</v>
      </c>
      <c r="C23" s="317"/>
      <c r="D23" s="571"/>
      <c r="E23" s="583"/>
      <c r="F23" s="397"/>
      <c r="G23" s="576"/>
    </row>
    <row r="24" spans="1:7" ht="20.25">
      <c r="A24" s="574" t="s">
        <v>371</v>
      </c>
      <c r="B24" s="586" t="s">
        <v>546</v>
      </c>
      <c r="C24" s="317">
        <v>2</v>
      </c>
      <c r="D24" s="571" t="s">
        <v>27</v>
      </c>
      <c r="E24" s="584"/>
      <c r="F24" s="397">
        <f>C24*E24</f>
        <v>0</v>
      </c>
      <c r="G24" s="576">
        <f>SUM(F24:F24)</f>
        <v>0</v>
      </c>
    </row>
    <row r="25" spans="1:7" ht="20.25">
      <c r="A25" s="574"/>
      <c r="B25" s="871"/>
      <c r="C25" s="317"/>
      <c r="D25" s="571"/>
      <c r="E25" s="584"/>
      <c r="F25" s="397"/>
      <c r="G25" s="576"/>
    </row>
    <row r="26" spans="1:7" ht="20.25">
      <c r="A26" s="569" t="s">
        <v>228</v>
      </c>
      <c r="B26" s="582" t="s">
        <v>503</v>
      </c>
      <c r="C26" s="317"/>
      <c r="D26" s="571"/>
      <c r="E26" s="584"/>
      <c r="F26" s="397"/>
      <c r="G26" s="576"/>
    </row>
    <row r="27" spans="1:7" ht="20.25">
      <c r="A27" s="588" t="s">
        <v>378</v>
      </c>
      <c r="B27" s="585" t="s">
        <v>547</v>
      </c>
      <c r="C27" s="317">
        <v>1</v>
      </c>
      <c r="D27" s="571" t="s">
        <v>27</v>
      </c>
      <c r="E27" s="584"/>
      <c r="F27" s="397">
        <f>C27*E27</f>
        <v>0</v>
      </c>
      <c r="G27" s="576"/>
    </row>
    <row r="28" spans="1:7" ht="20.25">
      <c r="A28" s="588" t="s">
        <v>380</v>
      </c>
      <c r="B28" s="585" t="s">
        <v>548</v>
      </c>
      <c r="C28" s="317">
        <v>1</v>
      </c>
      <c r="D28" s="571" t="s">
        <v>27</v>
      </c>
      <c r="E28" s="584"/>
      <c r="F28" s="397">
        <f>C28*E28</f>
        <v>0</v>
      </c>
      <c r="G28" s="576">
        <f>SUM(F27:F28)</f>
        <v>0</v>
      </c>
    </row>
    <row r="29" spans="1:7" ht="20.25">
      <c r="A29" s="574"/>
      <c r="B29" s="871"/>
      <c r="C29" s="317"/>
      <c r="D29" s="571"/>
      <c r="E29" s="584"/>
      <c r="F29" s="397"/>
      <c r="G29" s="576"/>
    </row>
    <row r="30" spans="1:7" ht="20.25">
      <c r="A30" s="569" t="s">
        <v>230</v>
      </c>
      <c r="B30" s="587" t="s">
        <v>382</v>
      </c>
      <c r="C30" s="317"/>
      <c r="D30" s="571"/>
      <c r="E30" s="584"/>
      <c r="F30" s="397"/>
      <c r="G30" s="576"/>
    </row>
    <row r="31" spans="1:7" ht="20.25">
      <c r="A31" s="588" t="s">
        <v>383</v>
      </c>
      <c r="B31" s="585" t="s">
        <v>384</v>
      </c>
      <c r="C31" s="317">
        <v>1</v>
      </c>
      <c r="D31" s="571" t="s">
        <v>27</v>
      </c>
      <c r="E31" s="584"/>
      <c r="F31" s="397">
        <f>C31*E31</f>
        <v>0</v>
      </c>
      <c r="G31" s="576">
        <f>SUM(F31)</f>
        <v>0</v>
      </c>
    </row>
    <row r="32" spans="1:7" ht="20.25">
      <c r="A32" s="588"/>
      <c r="B32" s="315"/>
      <c r="C32" s="317"/>
      <c r="D32" s="571"/>
      <c r="E32" s="584"/>
      <c r="F32" s="397"/>
      <c r="G32" s="576"/>
    </row>
    <row r="33" spans="1:7" ht="20.25">
      <c r="A33" s="872" t="s">
        <v>232</v>
      </c>
      <c r="B33" s="587" t="s">
        <v>549</v>
      </c>
      <c r="C33" s="317"/>
      <c r="D33" s="571"/>
      <c r="E33" s="584"/>
      <c r="F33" s="397"/>
      <c r="G33" s="576"/>
    </row>
    <row r="34" spans="1:7" ht="20.25">
      <c r="A34" s="588" t="s">
        <v>385</v>
      </c>
      <c r="B34" s="585" t="s">
        <v>550</v>
      </c>
      <c r="C34" s="317">
        <v>2</v>
      </c>
      <c r="D34" s="571" t="s">
        <v>27</v>
      </c>
      <c r="E34" s="584"/>
      <c r="F34" s="397">
        <f>C34*E34</f>
        <v>0</v>
      </c>
      <c r="G34" s="576"/>
    </row>
    <row r="35" spans="1:7" ht="20.25">
      <c r="A35" s="588" t="s">
        <v>386</v>
      </c>
      <c r="B35" s="585" t="s">
        <v>551</v>
      </c>
      <c r="C35" s="317">
        <v>2</v>
      </c>
      <c r="D35" s="571" t="s">
        <v>27</v>
      </c>
      <c r="E35" s="584"/>
      <c r="F35" s="397">
        <f>C35*E35</f>
        <v>0</v>
      </c>
      <c r="G35" s="576">
        <f>SUM(F34:F35)</f>
        <v>0</v>
      </c>
    </row>
    <row r="36" spans="1:7" ht="20.25">
      <c r="A36" s="588"/>
      <c r="B36" s="585"/>
      <c r="C36" s="317"/>
      <c r="D36" s="571"/>
      <c r="E36" s="584"/>
      <c r="F36" s="397"/>
      <c r="G36" s="576"/>
    </row>
    <row r="37" spans="1:7" ht="20.25">
      <c r="A37" s="480" t="s">
        <v>234</v>
      </c>
      <c r="B37" s="587" t="s">
        <v>333</v>
      </c>
      <c r="C37" s="317"/>
      <c r="D37" s="571"/>
      <c r="E37" s="584"/>
      <c r="F37" s="397"/>
      <c r="G37" s="576"/>
    </row>
    <row r="38" spans="1:7" ht="20.25">
      <c r="A38" s="588" t="s">
        <v>506</v>
      </c>
      <c r="B38" s="585" t="s">
        <v>108</v>
      </c>
      <c r="C38" s="317">
        <v>2</v>
      </c>
      <c r="D38" s="571" t="s">
        <v>27</v>
      </c>
      <c r="E38" s="584"/>
      <c r="F38" s="397">
        <f>C38*E38</f>
        <v>0</v>
      </c>
      <c r="G38" s="576"/>
    </row>
    <row r="39" spans="1:7" ht="20.25">
      <c r="A39" s="588" t="s">
        <v>508</v>
      </c>
      <c r="B39" s="585" t="s">
        <v>106</v>
      </c>
      <c r="C39" s="317">
        <v>3</v>
      </c>
      <c r="D39" s="571" t="s">
        <v>27</v>
      </c>
      <c r="E39" s="584"/>
      <c r="F39" s="397">
        <f>C39*E39</f>
        <v>0</v>
      </c>
      <c r="G39" s="576"/>
    </row>
    <row r="40" spans="1:7" ht="20.25">
      <c r="A40" s="588" t="s">
        <v>508</v>
      </c>
      <c r="B40" s="585" t="s">
        <v>104</v>
      </c>
      <c r="C40" s="317">
        <v>2</v>
      </c>
      <c r="D40" s="571" t="s">
        <v>27</v>
      </c>
      <c r="E40" s="584"/>
      <c r="F40" s="397">
        <f>C40*E40</f>
        <v>0</v>
      </c>
      <c r="G40" s="576">
        <f>SUM(F38:F40)</f>
        <v>0</v>
      </c>
    </row>
    <row r="41" spans="1:7" ht="21" thickBot="1">
      <c r="A41" s="873"/>
      <c r="B41" s="594"/>
      <c r="C41" s="595"/>
      <c r="D41" s="596"/>
      <c r="E41" s="597"/>
      <c r="F41" s="598"/>
      <c r="G41" s="599"/>
    </row>
    <row r="42" spans="1:7" ht="57" thickTop="1">
      <c r="A42" s="480" t="s">
        <v>236</v>
      </c>
      <c r="B42" s="874" t="s">
        <v>552</v>
      </c>
      <c r="C42" s="317"/>
      <c r="D42" s="571"/>
      <c r="E42" s="584"/>
      <c r="F42" s="397"/>
      <c r="G42" s="576"/>
    </row>
    <row r="43" spans="1:7" ht="20.25">
      <c r="A43" s="588" t="s">
        <v>553</v>
      </c>
      <c r="B43" s="579" t="s">
        <v>106</v>
      </c>
      <c r="C43" s="591">
        <v>1</v>
      </c>
      <c r="D43" s="485" t="s">
        <v>27</v>
      </c>
      <c r="E43" s="592"/>
      <c r="F43" s="482">
        <f>ROUND(C43*E43,2)</f>
        <v>0</v>
      </c>
      <c r="G43" s="576"/>
    </row>
    <row r="44" spans="1:7" ht="20.25">
      <c r="A44" s="588" t="s">
        <v>554</v>
      </c>
      <c r="B44" s="585" t="s">
        <v>555</v>
      </c>
      <c r="C44" s="317">
        <v>1</v>
      </c>
      <c r="D44" s="571" t="s">
        <v>27</v>
      </c>
      <c r="E44" s="584"/>
      <c r="F44" s="482">
        <f>ROUND(C44*E44,2)</f>
        <v>0</v>
      </c>
      <c r="G44" s="576">
        <f>SUM(F43:F44)</f>
        <v>0</v>
      </c>
    </row>
    <row r="45" spans="1:7" ht="20.25">
      <c r="A45" s="483"/>
      <c r="B45" s="585"/>
      <c r="C45" s="317"/>
      <c r="D45" s="571"/>
      <c r="E45" s="584"/>
      <c r="F45" s="397"/>
      <c r="G45" s="576"/>
    </row>
    <row r="46" spans="1:7" ht="20.25">
      <c r="A46" s="483"/>
      <c r="B46" s="585"/>
      <c r="C46" s="317"/>
      <c r="D46" s="571"/>
      <c r="E46" s="584"/>
      <c r="F46" s="397"/>
      <c r="G46" s="576"/>
    </row>
    <row r="47" spans="1:7" ht="37.5">
      <c r="A47" s="569" t="s">
        <v>157</v>
      </c>
      <c r="B47" s="874" t="s">
        <v>556</v>
      </c>
      <c r="C47" s="317">
        <v>1</v>
      </c>
      <c r="D47" s="571" t="s">
        <v>123</v>
      </c>
      <c r="E47" s="584"/>
      <c r="F47" s="397">
        <f>C47*E47</f>
        <v>0</v>
      </c>
      <c r="G47" s="576">
        <f>SUM(F47)</f>
        <v>0</v>
      </c>
    </row>
    <row r="48" spans="1:7" ht="20.25">
      <c r="A48" s="574"/>
      <c r="B48" s="875"/>
      <c r="C48" s="866"/>
      <c r="D48" s="865"/>
      <c r="E48" s="876"/>
      <c r="F48" s="866"/>
      <c r="G48" s="877"/>
    </row>
    <row r="49" spans="1:7" ht="20.25">
      <c r="A49" s="569" t="s">
        <v>159</v>
      </c>
      <c r="B49" s="582" t="s">
        <v>406</v>
      </c>
      <c r="C49" s="400">
        <v>1</v>
      </c>
      <c r="D49" s="571" t="s">
        <v>123</v>
      </c>
      <c r="E49" s="584"/>
      <c r="F49" s="397">
        <f>ROUND(C49*E49,2)</f>
        <v>0</v>
      </c>
      <c r="G49" s="601">
        <f>SUM(F49)</f>
        <v>0</v>
      </c>
    </row>
    <row r="50" spans="1:7" ht="20.25">
      <c r="A50" s="569"/>
      <c r="B50" s="585"/>
      <c r="C50" s="317"/>
      <c r="D50" s="571"/>
      <c r="E50" s="584"/>
      <c r="F50" s="397"/>
      <c r="G50" s="576"/>
    </row>
    <row r="51" spans="1:7" ht="15.75">
      <c r="A51" s="559"/>
      <c r="B51" s="559"/>
      <c r="C51" s="679"/>
      <c r="D51" s="559"/>
      <c r="E51" s="680"/>
      <c r="F51" s="559"/>
      <c r="G51" s="559"/>
    </row>
    <row r="52" spans="1:7" ht="37.5">
      <c r="A52" s="480" t="s">
        <v>161</v>
      </c>
      <c r="B52" s="603" t="s">
        <v>410</v>
      </c>
      <c r="C52" s="591">
        <v>1</v>
      </c>
      <c r="D52" s="485" t="s">
        <v>123</v>
      </c>
      <c r="E52" s="592"/>
      <c r="F52" s="591">
        <f>ROUND(C52*E52,2)</f>
        <v>0</v>
      </c>
      <c r="G52" s="467">
        <f>SUM(F52)</f>
        <v>0</v>
      </c>
    </row>
    <row r="53" spans="1:7" ht="20.25">
      <c r="A53" s="480"/>
      <c r="B53" s="603"/>
      <c r="C53" s="591"/>
      <c r="D53" s="485"/>
      <c r="E53" s="584"/>
      <c r="F53" s="591"/>
      <c r="G53" s="467"/>
    </row>
    <row r="54" spans="1:7" ht="37.5">
      <c r="A54" s="878" t="s">
        <v>163</v>
      </c>
      <c r="B54" s="879" t="s">
        <v>557</v>
      </c>
      <c r="C54" s="615">
        <v>1</v>
      </c>
      <c r="D54" s="616" t="s">
        <v>123</v>
      </c>
      <c r="E54" s="592"/>
      <c r="F54" s="617">
        <f>+E54*C54</f>
        <v>0</v>
      </c>
      <c r="G54" s="618">
        <f>SUM(F54)</f>
        <v>0</v>
      </c>
    </row>
    <row r="55" spans="1:7" ht="21" thickBot="1">
      <c r="A55" s="880"/>
      <c r="B55" s="582"/>
      <c r="C55" s="317"/>
      <c r="D55" s="571"/>
      <c r="E55" s="397"/>
      <c r="F55" s="397"/>
      <c r="G55" s="601"/>
    </row>
    <row r="56" spans="1:7" ht="21.75" thickTop="1" thickBot="1">
      <c r="A56" s="619"/>
      <c r="B56" s="620" t="s">
        <v>423</v>
      </c>
      <c r="C56" s="621"/>
      <c r="D56" s="622"/>
      <c r="E56" s="623"/>
      <c r="F56" s="624"/>
      <c r="G56" s="625">
        <f>SUM(G8:G54)</f>
        <v>0</v>
      </c>
    </row>
    <row r="57" spans="1:7" ht="21.75" thickTop="1" thickBot="1">
      <c r="A57" s="619"/>
      <c r="B57" s="620" t="s">
        <v>423</v>
      </c>
      <c r="C57" s="621"/>
      <c r="D57" s="622"/>
      <c r="E57" s="623"/>
      <c r="F57" s="624"/>
      <c r="G57" s="625">
        <f>G56</f>
        <v>0</v>
      </c>
    </row>
    <row r="58" spans="1:7" ht="21" thickTop="1">
      <c r="A58" s="626"/>
      <c r="B58" s="627"/>
      <c r="C58" s="628"/>
      <c r="D58" s="629"/>
      <c r="E58" s="630"/>
      <c r="F58" s="631"/>
      <c r="G58" s="542"/>
    </row>
    <row r="59" spans="1:7" ht="20.25">
      <c r="A59" s="632"/>
      <c r="B59" s="539" t="s">
        <v>50</v>
      </c>
      <c r="C59" s="633"/>
      <c r="D59" s="540">
        <v>0.1</v>
      </c>
      <c r="E59" s="634"/>
      <c r="F59" s="541">
        <f t="shared" ref="F59:F64" si="0">ROUND(D59*$G$56,2)</f>
        <v>0</v>
      </c>
      <c r="G59" s="542"/>
    </row>
    <row r="60" spans="1:7" ht="20.25">
      <c r="A60" s="635"/>
      <c r="B60" s="539" t="s">
        <v>51</v>
      </c>
      <c r="C60" s="633"/>
      <c r="D60" s="636">
        <v>2.5000000000000001E-2</v>
      </c>
      <c r="E60" s="539"/>
      <c r="F60" s="541">
        <f t="shared" si="0"/>
        <v>0</v>
      </c>
      <c r="G60" s="542"/>
    </row>
    <row r="61" spans="1:7" ht="20.25">
      <c r="A61" s="635"/>
      <c r="B61" s="539" t="s">
        <v>53</v>
      </c>
      <c r="C61" s="633"/>
      <c r="D61" s="636">
        <v>3.5000000000000003E-2</v>
      </c>
      <c r="E61" s="539"/>
      <c r="F61" s="541">
        <f t="shared" si="0"/>
        <v>0</v>
      </c>
      <c r="G61" s="542"/>
    </row>
    <row r="62" spans="1:7" ht="20.25">
      <c r="A62" s="632"/>
      <c r="B62" s="539" t="s">
        <v>424</v>
      </c>
      <c r="C62" s="633"/>
      <c r="D62" s="637">
        <v>5.3499999999999999E-2</v>
      </c>
      <c r="E62" s="539"/>
      <c r="F62" s="541">
        <f t="shared" si="0"/>
        <v>0</v>
      </c>
      <c r="G62" s="542"/>
    </row>
    <row r="63" spans="1:7" ht="20.25">
      <c r="A63" s="632"/>
      <c r="B63" s="539" t="s">
        <v>54</v>
      </c>
      <c r="C63" s="633"/>
      <c r="D63" s="540">
        <v>0.01</v>
      </c>
      <c r="E63" s="539"/>
      <c r="F63" s="541">
        <f t="shared" si="0"/>
        <v>0</v>
      </c>
      <c r="G63" s="542"/>
    </row>
    <row r="64" spans="1:7" ht="20.25">
      <c r="A64" s="632"/>
      <c r="B64" s="539" t="s">
        <v>254</v>
      </c>
      <c r="C64" s="633"/>
      <c r="D64" s="540">
        <v>0.05</v>
      </c>
      <c r="E64" s="539"/>
      <c r="F64" s="541">
        <f t="shared" si="0"/>
        <v>0</v>
      </c>
      <c r="G64" s="542" t="s">
        <v>76</v>
      </c>
    </row>
    <row r="65" spans="1:7" ht="21" thickBot="1">
      <c r="A65" s="638"/>
      <c r="B65" s="364" t="s">
        <v>76</v>
      </c>
      <c r="C65" s="639" t="s">
        <v>76</v>
      </c>
      <c r="D65" s="365" t="s">
        <v>76</v>
      </c>
      <c r="E65" s="364" t="s">
        <v>76</v>
      </c>
      <c r="F65" s="366" t="s">
        <v>76</v>
      </c>
      <c r="G65" s="542" t="s">
        <v>76</v>
      </c>
    </row>
    <row r="66" spans="1:7" ht="21.75" thickTop="1" thickBot="1">
      <c r="A66" s="640"/>
      <c r="B66" s="641" t="s">
        <v>56</v>
      </c>
      <c r="C66" s="642"/>
      <c r="D66" s="643"/>
      <c r="E66" s="643"/>
      <c r="F66" s="643"/>
      <c r="G66" s="625">
        <f>SUM(F59:F64)</f>
        <v>0</v>
      </c>
    </row>
    <row r="67" spans="1:7" ht="21" thickTop="1">
      <c r="A67" s="644"/>
      <c r="B67" s="645" t="s">
        <v>49</v>
      </c>
      <c r="C67" s="646"/>
      <c r="D67" s="645"/>
      <c r="E67" s="645"/>
      <c r="F67" s="645"/>
      <c r="G67" s="542">
        <f>SUM(G57+G66)</f>
        <v>0</v>
      </c>
    </row>
    <row r="68" spans="1:7" ht="40.5">
      <c r="A68" s="647"/>
      <c r="B68" s="648" t="s">
        <v>168</v>
      </c>
      <c r="C68" s="649"/>
      <c r="D68" s="650">
        <v>0.03</v>
      </c>
      <c r="E68" s="515"/>
      <c r="F68" s="651"/>
      <c r="G68" s="538">
        <f>+D68*G66</f>
        <v>0</v>
      </c>
    </row>
    <row r="69" spans="1:7" ht="20.25">
      <c r="A69" s="652"/>
      <c r="B69" s="653" t="s">
        <v>59</v>
      </c>
      <c r="C69" s="654"/>
      <c r="D69" s="655">
        <v>0.06</v>
      </c>
      <c r="E69" s="653"/>
      <c r="F69" s="653"/>
      <c r="G69" s="656">
        <f>+D69*G56</f>
        <v>0</v>
      </c>
    </row>
    <row r="70" spans="1:7" ht="21" thickBot="1">
      <c r="A70" s="657"/>
      <c r="B70" s="658" t="s">
        <v>60</v>
      </c>
      <c r="C70" s="659"/>
      <c r="D70" s="660">
        <v>0.05</v>
      </c>
      <c r="E70" s="658"/>
      <c r="F70" s="658"/>
      <c r="G70" s="661">
        <f>D70*G67</f>
        <v>0</v>
      </c>
    </row>
    <row r="71" spans="1:7" ht="21.75" thickTop="1" thickBot="1">
      <c r="A71" s="640"/>
      <c r="B71" s="493" t="s">
        <v>61</v>
      </c>
      <c r="C71" s="662"/>
      <c r="D71" s="663"/>
      <c r="E71" s="530"/>
      <c r="F71" s="530"/>
      <c r="G71" s="497">
        <f>SUM(G67:G70)</f>
        <v>0</v>
      </c>
    </row>
    <row r="72" spans="1:7" ht="21.75" thickTop="1" thickBot="1">
      <c r="A72" s="640"/>
      <c r="B72" s="493" t="s">
        <v>61</v>
      </c>
      <c r="C72" s="662"/>
      <c r="D72" s="663"/>
      <c r="E72" s="530"/>
      <c r="F72" s="530"/>
      <c r="G72" s="497">
        <f>G71</f>
        <v>0</v>
      </c>
    </row>
    <row r="73" spans="1:7" ht="21" thickTop="1">
      <c r="A73" s="382"/>
      <c r="B73" s="669"/>
      <c r="C73" s="670"/>
      <c r="D73" s="671"/>
      <c r="E73" s="664"/>
      <c r="F73" s="664"/>
      <c r="G73" s="672"/>
    </row>
    <row r="74" spans="1:7" ht="20.25">
      <c r="A74" s="664"/>
      <c r="B74" s="673"/>
      <c r="C74" s="674"/>
      <c r="D74" s="675"/>
      <c r="E74" s="382"/>
      <c r="F74" s="382"/>
      <c r="G74" s="672"/>
    </row>
    <row r="75" spans="1:7" ht="20.25">
      <c r="A75" s="664"/>
      <c r="B75" s="676" t="s">
        <v>558</v>
      </c>
      <c r="C75" s="677"/>
      <c r="D75" s="676"/>
      <c r="E75" s="676" t="s">
        <v>559</v>
      </c>
      <c r="F75" s="664"/>
      <c r="G75" s="672"/>
    </row>
    <row r="76" spans="1:7" ht="20.25">
      <c r="A76" s="664"/>
      <c r="B76" s="676"/>
      <c r="C76" s="677"/>
      <c r="D76" s="676"/>
      <c r="E76" s="676"/>
      <c r="F76" s="664"/>
      <c r="G76" s="672"/>
    </row>
    <row r="77" spans="1:7" ht="20.25">
      <c r="A77" s="664"/>
      <c r="B77" s="676"/>
      <c r="C77" s="677"/>
      <c r="D77" s="676"/>
      <c r="E77" s="676"/>
      <c r="F77" s="664"/>
      <c r="G77" s="672"/>
    </row>
    <row r="78" spans="1:7" ht="20.25">
      <c r="A78" s="664"/>
      <c r="B78" s="676" t="s">
        <v>170</v>
      </c>
      <c r="C78" s="677"/>
      <c r="D78" s="676"/>
      <c r="E78" s="676" t="s">
        <v>170</v>
      </c>
      <c r="F78" s="676"/>
      <c r="G78" s="678"/>
    </row>
  </sheetData>
  <mergeCells count="4">
    <mergeCell ref="A1:G1"/>
    <mergeCell ref="A2:G2"/>
    <mergeCell ref="A3:G3"/>
    <mergeCell ref="B4:G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143"/>
  <sheetViews>
    <sheetView tabSelected="1" workbookViewId="0">
      <selection activeCell="F13" sqref="F13"/>
    </sheetView>
  </sheetViews>
  <sheetFormatPr baseColWidth="10" defaultRowHeight="15"/>
  <cols>
    <col min="1" max="1" width="10.140625" customWidth="1"/>
    <col min="2" max="2" width="55.85546875" customWidth="1"/>
    <col min="3" max="3" width="12.85546875" customWidth="1"/>
    <col min="4" max="4" width="10.140625" customWidth="1"/>
    <col min="5" max="5" width="14.85546875" customWidth="1"/>
    <col min="6" max="6" width="17.7109375" customWidth="1"/>
    <col min="7" max="7" width="21.7109375" customWidth="1"/>
  </cols>
  <sheetData>
    <row r="1" spans="1:7" ht="20.25">
      <c r="A1" s="682" t="s">
        <v>172</v>
      </c>
      <c r="B1" s="682"/>
      <c r="C1" s="682"/>
      <c r="D1" s="682"/>
      <c r="E1" s="682"/>
      <c r="F1" s="682"/>
      <c r="G1" s="682"/>
    </row>
    <row r="2" spans="1:7" ht="20.25">
      <c r="A2" s="683" t="s">
        <v>138</v>
      </c>
      <c r="B2" s="683"/>
      <c r="C2" s="683"/>
      <c r="D2" s="683"/>
      <c r="E2" s="683"/>
      <c r="F2" s="683"/>
      <c r="G2" s="683"/>
    </row>
    <row r="3" spans="1:7" ht="20.25">
      <c r="A3" s="881"/>
      <c r="B3" s="881"/>
      <c r="C3" s="881"/>
      <c r="D3" s="881"/>
      <c r="E3" s="881"/>
      <c r="F3" s="881"/>
      <c r="G3" s="881"/>
    </row>
    <row r="4" spans="1:7" ht="63.75" customHeight="1">
      <c r="A4" s="558" t="s">
        <v>560</v>
      </c>
      <c r="B4" s="558"/>
      <c r="C4" s="558"/>
      <c r="D4" s="558"/>
      <c r="E4" s="558"/>
      <c r="F4" s="558"/>
      <c r="G4" s="558"/>
    </row>
    <row r="5" spans="1:7" ht="16.5" thickBot="1">
      <c r="A5" s="684"/>
      <c r="B5" s="685"/>
      <c r="C5" s="685"/>
      <c r="D5" s="685"/>
      <c r="E5" s="685"/>
      <c r="F5" s="685"/>
      <c r="G5" s="685"/>
    </row>
    <row r="6" spans="1:7" ht="20.25" thickTop="1" thickBot="1">
      <c r="A6" s="561" t="s">
        <v>24</v>
      </c>
      <c r="B6" s="562" t="s">
        <v>142</v>
      </c>
      <c r="C6" s="562" t="s">
        <v>143</v>
      </c>
      <c r="D6" s="562" t="s">
        <v>144</v>
      </c>
      <c r="E6" s="563" t="s">
        <v>145</v>
      </c>
      <c r="F6" s="562" t="s">
        <v>146</v>
      </c>
      <c r="G6" s="564" t="s">
        <v>147</v>
      </c>
    </row>
    <row r="7" spans="1:7" ht="21" thickTop="1">
      <c r="A7" s="565"/>
      <c r="B7" s="566"/>
      <c r="C7" s="566"/>
      <c r="D7" s="566"/>
      <c r="E7" s="567"/>
      <c r="F7" s="566"/>
      <c r="G7" s="568"/>
    </row>
    <row r="8" spans="1:7" ht="18.75">
      <c r="A8" s="480" t="s">
        <v>150</v>
      </c>
      <c r="B8" s="882" t="s">
        <v>361</v>
      </c>
      <c r="C8" s="883"/>
      <c r="D8" s="883"/>
      <c r="E8" s="884"/>
      <c r="F8" s="883"/>
      <c r="G8" s="885"/>
    </row>
    <row r="9" spans="1:7" ht="20.25">
      <c r="A9" s="483" t="s">
        <v>265</v>
      </c>
      <c r="B9" s="883" t="s">
        <v>344</v>
      </c>
      <c r="C9" s="482">
        <v>2169.1799999999998</v>
      </c>
      <c r="D9" s="485" t="s">
        <v>74</v>
      </c>
      <c r="E9" s="886"/>
      <c r="F9" s="482"/>
      <c r="G9" s="475"/>
    </row>
    <row r="10" spans="1:7" ht="20.25">
      <c r="A10" s="468" t="s">
        <v>267</v>
      </c>
      <c r="B10" s="887" t="s">
        <v>561</v>
      </c>
      <c r="C10" s="482">
        <v>1</v>
      </c>
      <c r="D10" s="458" t="s">
        <v>123</v>
      </c>
      <c r="E10" s="886"/>
      <c r="F10" s="482"/>
      <c r="G10" s="475"/>
    </row>
    <row r="11" spans="1:7" ht="20.25">
      <c r="A11" s="480"/>
      <c r="B11" s="882"/>
      <c r="C11" s="482"/>
      <c r="D11" s="566"/>
      <c r="E11" s="886"/>
      <c r="F11" s="482"/>
      <c r="G11" s="577"/>
    </row>
    <row r="12" spans="1:7" ht="20.25">
      <c r="A12" s="480" t="s">
        <v>153</v>
      </c>
      <c r="B12" s="882" t="s">
        <v>75</v>
      </c>
      <c r="C12" s="482"/>
      <c r="D12" s="883"/>
      <c r="E12" s="886"/>
      <c r="F12" s="482"/>
      <c r="G12" s="888"/>
    </row>
    <row r="13" spans="1:7" ht="37.5">
      <c r="A13" s="483" t="s">
        <v>177</v>
      </c>
      <c r="B13" s="586" t="s">
        <v>562</v>
      </c>
      <c r="C13" s="482">
        <v>1268.32</v>
      </c>
      <c r="D13" s="485" t="s">
        <v>79</v>
      </c>
      <c r="E13" s="886"/>
      <c r="F13" s="482"/>
      <c r="G13" s="888"/>
    </row>
    <row r="14" spans="1:7" ht="20.25">
      <c r="A14" s="483" t="s">
        <v>179</v>
      </c>
      <c r="B14" s="883" t="s">
        <v>80</v>
      </c>
      <c r="C14" s="482">
        <v>60.13</v>
      </c>
      <c r="D14" s="485" t="s">
        <v>79</v>
      </c>
      <c r="E14" s="886"/>
      <c r="F14" s="482"/>
      <c r="G14" s="475"/>
    </row>
    <row r="15" spans="1:7" ht="20.25">
      <c r="A15" s="483" t="s">
        <v>181</v>
      </c>
      <c r="B15" s="883" t="s">
        <v>563</v>
      </c>
      <c r="C15" s="482">
        <v>1199.23</v>
      </c>
      <c r="D15" s="485" t="s">
        <v>79</v>
      </c>
      <c r="E15" s="886"/>
      <c r="F15" s="482"/>
      <c r="G15" s="475"/>
    </row>
    <row r="16" spans="1:7" ht="20.25">
      <c r="A16" s="468" t="s">
        <v>183</v>
      </c>
      <c r="B16" s="887" t="s">
        <v>564</v>
      </c>
      <c r="C16" s="482">
        <v>196.76</v>
      </c>
      <c r="D16" s="248" t="s">
        <v>79</v>
      </c>
      <c r="E16" s="886"/>
      <c r="F16" s="482"/>
      <c r="G16" s="467"/>
    </row>
    <row r="17" spans="1:7" ht="20.25">
      <c r="A17" s="468" t="s">
        <v>185</v>
      </c>
      <c r="B17" s="883" t="s">
        <v>82</v>
      </c>
      <c r="C17" s="482">
        <v>279.67</v>
      </c>
      <c r="D17" s="485" t="s">
        <v>79</v>
      </c>
      <c r="E17" s="886"/>
      <c r="F17" s="482"/>
      <c r="G17" s="475"/>
    </row>
    <row r="18" spans="1:7" ht="20.25">
      <c r="A18" s="483" t="s">
        <v>187</v>
      </c>
      <c r="B18" s="883" t="s">
        <v>565</v>
      </c>
      <c r="C18" s="482">
        <v>48.4</v>
      </c>
      <c r="D18" s="485" t="s">
        <v>74</v>
      </c>
      <c r="E18" s="886"/>
      <c r="F18" s="482"/>
      <c r="G18" s="475"/>
    </row>
    <row r="19" spans="1:7" ht="20.25">
      <c r="A19" s="468"/>
      <c r="B19" s="883"/>
      <c r="C19" s="482"/>
      <c r="D19" s="485"/>
      <c r="E19" s="886"/>
      <c r="F19" s="482"/>
      <c r="G19" s="475"/>
    </row>
    <row r="20" spans="1:7" ht="20.25">
      <c r="A20" s="480" t="s">
        <v>155</v>
      </c>
      <c r="B20" s="767" t="s">
        <v>324</v>
      </c>
      <c r="C20" s="482"/>
      <c r="D20" s="485"/>
      <c r="E20" s="886"/>
      <c r="F20" s="482"/>
      <c r="G20" s="475"/>
    </row>
    <row r="21" spans="1:7" ht="20.25">
      <c r="A21" s="480" t="s">
        <v>223</v>
      </c>
      <c r="B21" s="767" t="s">
        <v>325</v>
      </c>
      <c r="C21" s="482"/>
      <c r="D21" s="485"/>
      <c r="E21" s="886"/>
      <c r="F21" s="482"/>
      <c r="G21" s="475"/>
    </row>
    <row r="22" spans="1:7" ht="20.25">
      <c r="A22" s="483" t="s">
        <v>348</v>
      </c>
      <c r="B22" s="484" t="s">
        <v>566</v>
      </c>
      <c r="C22" s="482">
        <v>650.6</v>
      </c>
      <c r="D22" s="485" t="s">
        <v>74</v>
      </c>
      <c r="E22" s="886"/>
      <c r="F22" s="482"/>
      <c r="G22" s="475"/>
    </row>
    <row r="23" spans="1:7" ht="20.25">
      <c r="A23" s="574" t="s">
        <v>492</v>
      </c>
      <c r="B23" s="484" t="s">
        <v>369</v>
      </c>
      <c r="C23" s="482">
        <v>1353.82</v>
      </c>
      <c r="D23" s="485" t="s">
        <v>74</v>
      </c>
      <c r="E23" s="886"/>
      <c r="F23" s="482"/>
      <c r="G23" s="475"/>
    </row>
    <row r="24" spans="1:7" ht="20.25">
      <c r="A24" s="574" t="s">
        <v>494</v>
      </c>
      <c r="B24" s="315" t="s">
        <v>567</v>
      </c>
      <c r="C24" s="397">
        <v>192.4</v>
      </c>
      <c r="D24" s="571" t="s">
        <v>74</v>
      </c>
      <c r="E24" s="584"/>
      <c r="F24" s="397"/>
      <c r="G24" s="475"/>
    </row>
    <row r="25" spans="1:7" ht="20.25">
      <c r="A25" s="483"/>
      <c r="B25" s="484"/>
      <c r="C25" s="482"/>
      <c r="D25" s="485"/>
      <c r="E25" s="886"/>
      <c r="F25" s="482"/>
      <c r="G25" s="475"/>
    </row>
    <row r="26" spans="1:7" ht="20.25">
      <c r="A26" s="480" t="s">
        <v>226</v>
      </c>
      <c r="B26" s="767" t="s">
        <v>370</v>
      </c>
      <c r="C26" s="482"/>
      <c r="D26" s="485"/>
      <c r="E26" s="886"/>
      <c r="F26" s="482"/>
      <c r="G26" s="475"/>
    </row>
    <row r="27" spans="1:7" ht="20.25">
      <c r="A27" s="483" t="s">
        <v>371</v>
      </c>
      <c r="B27" s="889" t="s">
        <v>568</v>
      </c>
      <c r="C27" s="482">
        <v>1</v>
      </c>
      <c r="D27" s="485" t="s">
        <v>27</v>
      </c>
      <c r="E27" s="886"/>
      <c r="F27" s="482"/>
      <c r="G27" s="475"/>
    </row>
    <row r="28" spans="1:7" ht="20.25">
      <c r="A28" s="483" t="s">
        <v>373</v>
      </c>
      <c r="B28" s="889" t="s">
        <v>569</v>
      </c>
      <c r="C28" s="482">
        <v>4</v>
      </c>
      <c r="D28" s="485" t="s">
        <v>27</v>
      </c>
      <c r="E28" s="886"/>
      <c r="F28" s="482"/>
      <c r="G28" s="475"/>
    </row>
    <row r="29" spans="1:7" ht="20.25">
      <c r="A29" s="483" t="s">
        <v>375</v>
      </c>
      <c r="B29" s="889" t="s">
        <v>570</v>
      </c>
      <c r="C29" s="482">
        <v>4</v>
      </c>
      <c r="D29" s="485" t="s">
        <v>27</v>
      </c>
      <c r="E29" s="886"/>
      <c r="F29" s="482"/>
      <c r="G29" s="475"/>
    </row>
    <row r="30" spans="1:7" ht="20.25">
      <c r="A30" s="483" t="s">
        <v>571</v>
      </c>
      <c r="B30" s="889" t="s">
        <v>572</v>
      </c>
      <c r="C30" s="482">
        <v>5</v>
      </c>
      <c r="D30" s="485" t="s">
        <v>27</v>
      </c>
      <c r="E30" s="886"/>
      <c r="F30" s="482"/>
      <c r="G30" s="475"/>
    </row>
    <row r="31" spans="1:7" ht="20.25">
      <c r="A31" s="483" t="s">
        <v>573</v>
      </c>
      <c r="B31" s="889" t="s">
        <v>574</v>
      </c>
      <c r="C31" s="482">
        <v>1</v>
      </c>
      <c r="D31" s="485" t="s">
        <v>27</v>
      </c>
      <c r="E31" s="886"/>
      <c r="F31" s="482"/>
      <c r="G31" s="475"/>
    </row>
    <row r="32" spans="1:7" ht="20.25">
      <c r="A32" s="483"/>
      <c r="B32" s="889"/>
      <c r="C32" s="482"/>
      <c r="D32" s="485"/>
      <c r="E32" s="886"/>
      <c r="F32" s="482"/>
      <c r="G32" s="475"/>
    </row>
    <row r="33" spans="1:7" ht="20.25">
      <c r="A33" s="480" t="s">
        <v>228</v>
      </c>
      <c r="B33" s="767" t="s">
        <v>545</v>
      </c>
      <c r="C33" s="482"/>
      <c r="D33" s="485"/>
      <c r="E33" s="886"/>
      <c r="F33" s="482"/>
      <c r="G33" s="475"/>
    </row>
    <row r="34" spans="1:7" ht="20.25">
      <c r="A34" s="483" t="s">
        <v>378</v>
      </c>
      <c r="B34" s="889" t="s">
        <v>575</v>
      </c>
      <c r="C34" s="482">
        <v>5</v>
      </c>
      <c r="D34" s="485" t="s">
        <v>27</v>
      </c>
      <c r="E34" s="886"/>
      <c r="F34" s="482"/>
      <c r="G34" s="475"/>
    </row>
    <row r="35" spans="1:7" ht="20.25">
      <c r="A35" s="483" t="s">
        <v>380</v>
      </c>
      <c r="B35" s="889" t="s">
        <v>576</v>
      </c>
      <c r="C35" s="482">
        <v>2</v>
      </c>
      <c r="D35" s="485" t="s">
        <v>27</v>
      </c>
      <c r="E35" s="886"/>
      <c r="F35" s="482"/>
      <c r="G35" s="475"/>
    </row>
    <row r="36" spans="1:7" ht="20.25">
      <c r="A36" s="483" t="s">
        <v>577</v>
      </c>
      <c r="B36" s="889" t="s">
        <v>578</v>
      </c>
      <c r="C36" s="482">
        <v>1</v>
      </c>
      <c r="D36" s="485" t="s">
        <v>27</v>
      </c>
      <c r="E36" s="886"/>
      <c r="F36" s="482"/>
      <c r="G36" s="475"/>
    </row>
    <row r="37" spans="1:7" ht="20.25">
      <c r="A37" s="483" t="s">
        <v>579</v>
      </c>
      <c r="B37" s="889" t="s">
        <v>580</v>
      </c>
      <c r="C37" s="482">
        <v>2</v>
      </c>
      <c r="D37" s="485" t="s">
        <v>27</v>
      </c>
      <c r="E37" s="886"/>
      <c r="F37" s="482"/>
      <c r="G37" s="475"/>
    </row>
    <row r="38" spans="1:7" ht="20.25">
      <c r="A38" s="483" t="s">
        <v>581</v>
      </c>
      <c r="B38" s="889" t="s">
        <v>582</v>
      </c>
      <c r="C38" s="482">
        <v>1</v>
      </c>
      <c r="D38" s="485" t="s">
        <v>27</v>
      </c>
      <c r="E38" s="886"/>
      <c r="F38" s="482"/>
      <c r="G38" s="475"/>
    </row>
    <row r="39" spans="1:7" ht="20.25">
      <c r="A39" s="483"/>
      <c r="B39" s="889"/>
      <c r="C39" s="482"/>
      <c r="D39" s="485"/>
      <c r="E39" s="886"/>
      <c r="F39" s="482"/>
      <c r="G39" s="475"/>
    </row>
    <row r="40" spans="1:7" ht="20.25">
      <c r="A40" s="480" t="s">
        <v>230</v>
      </c>
      <c r="B40" s="767" t="s">
        <v>503</v>
      </c>
      <c r="C40" s="482"/>
      <c r="D40" s="248"/>
      <c r="E40" s="886"/>
      <c r="F40" s="482"/>
      <c r="G40" s="890"/>
    </row>
    <row r="41" spans="1:7" ht="20.25">
      <c r="A41" s="483" t="s">
        <v>383</v>
      </c>
      <c r="B41" s="889" t="s">
        <v>583</v>
      </c>
      <c r="C41" s="482">
        <v>3</v>
      </c>
      <c r="D41" s="485" t="s">
        <v>27</v>
      </c>
      <c r="E41" s="886"/>
      <c r="F41" s="482"/>
      <c r="G41" s="475"/>
    </row>
    <row r="42" spans="1:7" ht="20.25">
      <c r="A42" s="483"/>
      <c r="B42" s="889"/>
      <c r="C42" s="482"/>
      <c r="D42" s="485"/>
      <c r="E42" s="886"/>
      <c r="F42" s="482"/>
      <c r="G42" s="475"/>
    </row>
    <row r="43" spans="1:7" ht="20.25">
      <c r="A43" s="480" t="s">
        <v>232</v>
      </c>
      <c r="B43" s="767" t="s">
        <v>456</v>
      </c>
      <c r="C43" s="482"/>
      <c r="D43" s="248"/>
      <c r="E43" s="886"/>
      <c r="F43" s="482"/>
      <c r="G43" s="890"/>
    </row>
    <row r="44" spans="1:7" ht="20.25">
      <c r="A44" s="483" t="s">
        <v>385</v>
      </c>
      <c r="B44" s="889" t="s">
        <v>584</v>
      </c>
      <c r="C44" s="482">
        <v>4</v>
      </c>
      <c r="D44" s="485" t="s">
        <v>27</v>
      </c>
      <c r="E44" s="886"/>
      <c r="F44" s="482"/>
      <c r="G44" s="475"/>
    </row>
    <row r="45" spans="1:7" ht="20.25">
      <c r="A45" s="483" t="s">
        <v>386</v>
      </c>
      <c r="B45" s="889" t="s">
        <v>572</v>
      </c>
      <c r="C45" s="482">
        <v>2</v>
      </c>
      <c r="D45" s="485" t="s">
        <v>27</v>
      </c>
      <c r="E45" s="886"/>
      <c r="F45" s="482"/>
      <c r="G45" s="475"/>
    </row>
    <row r="46" spans="1:7" ht="21" thickBot="1">
      <c r="A46" s="593"/>
      <c r="B46" s="891"/>
      <c r="C46" s="892"/>
      <c r="D46" s="893"/>
      <c r="E46" s="894"/>
      <c r="F46" s="892"/>
      <c r="G46" s="895"/>
    </row>
    <row r="47" spans="1:7" ht="21" thickTop="1">
      <c r="A47" s="483"/>
      <c r="B47" s="889"/>
      <c r="C47" s="482"/>
      <c r="D47" s="485"/>
      <c r="E47" s="886"/>
      <c r="F47" s="482"/>
      <c r="G47" s="475"/>
    </row>
    <row r="48" spans="1:7" ht="20.25">
      <c r="A48" s="480" t="s">
        <v>234</v>
      </c>
      <c r="B48" s="767" t="s">
        <v>382</v>
      </c>
      <c r="C48" s="482"/>
      <c r="D48" s="485"/>
      <c r="E48" s="886"/>
      <c r="F48" s="482"/>
      <c r="G48" s="475"/>
    </row>
    <row r="49" spans="1:7" ht="20.25">
      <c r="A49" s="483" t="s">
        <v>506</v>
      </c>
      <c r="B49" s="896" t="s">
        <v>585</v>
      </c>
      <c r="C49" s="482">
        <v>2</v>
      </c>
      <c r="D49" s="485" t="s">
        <v>27</v>
      </c>
      <c r="E49" s="886"/>
      <c r="F49" s="482"/>
      <c r="G49" s="475"/>
    </row>
    <row r="50" spans="1:7" ht="20.25">
      <c r="A50" s="483" t="s">
        <v>508</v>
      </c>
      <c r="B50" s="896" t="s">
        <v>586</v>
      </c>
      <c r="C50" s="482">
        <v>5</v>
      </c>
      <c r="D50" s="485" t="s">
        <v>27</v>
      </c>
      <c r="E50" s="886"/>
      <c r="F50" s="482"/>
      <c r="G50" s="475"/>
    </row>
    <row r="51" spans="1:7" ht="20.25">
      <c r="A51" s="483"/>
      <c r="B51" s="896"/>
      <c r="C51" s="482"/>
      <c r="D51" s="485"/>
      <c r="E51" s="886"/>
      <c r="F51" s="482"/>
      <c r="G51" s="475"/>
    </row>
    <row r="52" spans="1:7" ht="20.25">
      <c r="A52" s="480" t="s">
        <v>236</v>
      </c>
      <c r="B52" s="767" t="s">
        <v>333</v>
      </c>
      <c r="C52" s="482"/>
      <c r="D52" s="485"/>
      <c r="E52" s="886"/>
      <c r="F52" s="482"/>
      <c r="G52" s="475"/>
    </row>
    <row r="53" spans="1:7" ht="20.25">
      <c r="A53" s="483" t="s">
        <v>553</v>
      </c>
      <c r="B53" s="889" t="s">
        <v>587</v>
      </c>
      <c r="C53" s="482">
        <v>2</v>
      </c>
      <c r="D53" s="485" t="s">
        <v>27</v>
      </c>
      <c r="E53" s="886"/>
      <c r="F53" s="482"/>
      <c r="G53" s="475"/>
    </row>
    <row r="54" spans="1:7" ht="20.25">
      <c r="A54" s="483" t="s">
        <v>508</v>
      </c>
      <c r="B54" s="889" t="s">
        <v>108</v>
      </c>
      <c r="C54" s="482">
        <v>12</v>
      </c>
      <c r="D54" s="485" t="s">
        <v>27</v>
      </c>
      <c r="E54" s="886"/>
      <c r="F54" s="482"/>
      <c r="G54" s="475"/>
    </row>
    <row r="55" spans="1:7" ht="20.25">
      <c r="A55" s="483"/>
      <c r="B55" s="889"/>
      <c r="C55" s="482"/>
      <c r="D55" s="485"/>
      <c r="E55" s="886"/>
      <c r="F55" s="482"/>
      <c r="G55" s="475"/>
    </row>
    <row r="56" spans="1:7" ht="20.25">
      <c r="A56" s="569" t="s">
        <v>238</v>
      </c>
      <c r="B56" s="587" t="s">
        <v>388</v>
      </c>
      <c r="C56" s="397"/>
      <c r="D56" s="571"/>
      <c r="E56" s="583"/>
      <c r="F56" s="397"/>
      <c r="G56" s="576"/>
    </row>
    <row r="57" spans="1:7" ht="37.5">
      <c r="A57" s="483" t="s">
        <v>588</v>
      </c>
      <c r="B57" s="579" t="s">
        <v>589</v>
      </c>
      <c r="C57" s="482">
        <v>1</v>
      </c>
      <c r="D57" s="485" t="s">
        <v>27</v>
      </c>
      <c r="E57" s="592"/>
      <c r="F57" s="482"/>
      <c r="G57" s="576"/>
    </row>
    <row r="58" spans="1:7" ht="20.25">
      <c r="A58" s="574" t="s">
        <v>590</v>
      </c>
      <c r="B58" s="585" t="s">
        <v>591</v>
      </c>
      <c r="C58" s="397">
        <v>1</v>
      </c>
      <c r="D58" s="571" t="s">
        <v>27</v>
      </c>
      <c r="E58" s="584"/>
      <c r="F58" s="397"/>
      <c r="G58" s="576"/>
    </row>
    <row r="59" spans="1:7" ht="20.25">
      <c r="A59" s="483"/>
      <c r="B59" s="889"/>
      <c r="C59" s="482"/>
      <c r="D59" s="485"/>
      <c r="E59" s="886"/>
      <c r="F59" s="482"/>
      <c r="G59" s="475"/>
    </row>
    <row r="60" spans="1:7" ht="20.25">
      <c r="A60" s="480" t="s">
        <v>157</v>
      </c>
      <c r="B60" s="897" t="s">
        <v>391</v>
      </c>
      <c r="C60" s="482"/>
      <c r="D60" s="485"/>
      <c r="E60" s="886"/>
      <c r="F60" s="482"/>
      <c r="G60" s="898"/>
    </row>
    <row r="61" spans="1:7" ht="20.25">
      <c r="A61" s="480" t="s">
        <v>392</v>
      </c>
      <c r="B61" s="767" t="s">
        <v>325</v>
      </c>
      <c r="C61" s="482"/>
      <c r="D61" s="485"/>
      <c r="E61" s="886"/>
      <c r="F61" s="482"/>
      <c r="G61" s="475"/>
    </row>
    <row r="62" spans="1:7" ht="20.25">
      <c r="A62" s="483" t="s">
        <v>393</v>
      </c>
      <c r="B62" s="484" t="s">
        <v>566</v>
      </c>
      <c r="C62" s="482">
        <v>650.6</v>
      </c>
      <c r="D62" s="485" t="s">
        <v>74</v>
      </c>
      <c r="E62" s="886"/>
      <c r="F62" s="482"/>
      <c r="G62" s="475"/>
    </row>
    <row r="63" spans="1:7" ht="20.25">
      <c r="A63" s="483" t="s">
        <v>592</v>
      </c>
      <c r="B63" s="484" t="s">
        <v>369</v>
      </c>
      <c r="C63" s="482">
        <v>1353.82</v>
      </c>
      <c r="D63" s="485" t="s">
        <v>74</v>
      </c>
      <c r="E63" s="886"/>
      <c r="F63" s="482"/>
      <c r="G63" s="475"/>
    </row>
    <row r="64" spans="1:7" ht="20.25">
      <c r="A64" s="483" t="s">
        <v>593</v>
      </c>
      <c r="B64" s="315" t="s">
        <v>567</v>
      </c>
      <c r="C64" s="397">
        <v>192.4</v>
      </c>
      <c r="D64" s="571" t="s">
        <v>74</v>
      </c>
      <c r="E64" s="584"/>
      <c r="F64" s="397"/>
      <c r="G64" s="576"/>
    </row>
    <row r="65" spans="1:7" ht="20.25">
      <c r="A65" s="483"/>
      <c r="B65" s="484"/>
      <c r="C65" s="482"/>
      <c r="D65" s="485"/>
      <c r="E65" s="886"/>
      <c r="F65" s="482"/>
      <c r="G65" s="475"/>
    </row>
    <row r="66" spans="1:7" ht="20.25">
      <c r="A66" s="480" t="s">
        <v>394</v>
      </c>
      <c r="B66" s="767" t="s">
        <v>370</v>
      </c>
      <c r="C66" s="482"/>
      <c r="D66" s="485"/>
      <c r="E66" s="886"/>
      <c r="F66" s="482"/>
      <c r="G66" s="475"/>
    </row>
    <row r="67" spans="1:7" ht="20.25">
      <c r="A67" s="483" t="s">
        <v>395</v>
      </c>
      <c r="B67" s="889" t="s">
        <v>568</v>
      </c>
      <c r="C67" s="482">
        <v>1</v>
      </c>
      <c r="D67" s="485" t="s">
        <v>27</v>
      </c>
      <c r="E67" s="886"/>
      <c r="F67" s="482"/>
      <c r="G67" s="475"/>
    </row>
    <row r="68" spans="1:7" ht="20.25">
      <c r="A68" s="483" t="s">
        <v>396</v>
      </c>
      <c r="B68" s="889" t="s">
        <v>569</v>
      </c>
      <c r="C68" s="482">
        <v>4</v>
      </c>
      <c r="D68" s="485" t="s">
        <v>27</v>
      </c>
      <c r="E68" s="886"/>
      <c r="F68" s="482"/>
      <c r="G68" s="475"/>
    </row>
    <row r="69" spans="1:7" ht="20.25">
      <c r="A69" s="483" t="s">
        <v>397</v>
      </c>
      <c r="B69" s="889" t="s">
        <v>570</v>
      </c>
      <c r="C69" s="482">
        <v>4</v>
      </c>
      <c r="D69" s="485" t="s">
        <v>27</v>
      </c>
      <c r="E69" s="886"/>
      <c r="F69" s="482"/>
      <c r="G69" s="475"/>
    </row>
    <row r="70" spans="1:7" ht="20.25">
      <c r="A70" s="483" t="s">
        <v>594</v>
      </c>
      <c r="B70" s="889" t="s">
        <v>572</v>
      </c>
      <c r="C70" s="482">
        <v>5</v>
      </c>
      <c r="D70" s="485" t="s">
        <v>27</v>
      </c>
      <c r="E70" s="886"/>
      <c r="F70" s="482"/>
      <c r="G70" s="475"/>
    </row>
    <row r="71" spans="1:7" ht="20.25">
      <c r="A71" s="483" t="s">
        <v>595</v>
      </c>
      <c r="B71" s="889" t="s">
        <v>574</v>
      </c>
      <c r="C71" s="482">
        <v>1</v>
      </c>
      <c r="D71" s="485" t="s">
        <v>27</v>
      </c>
      <c r="E71" s="886"/>
      <c r="F71" s="482"/>
      <c r="G71" s="576"/>
    </row>
    <row r="72" spans="1:7" ht="20.25">
      <c r="A72" s="480"/>
      <c r="B72" s="767"/>
      <c r="C72" s="482"/>
      <c r="D72" s="485"/>
      <c r="E72" s="886"/>
      <c r="F72" s="482"/>
      <c r="G72" s="475"/>
    </row>
    <row r="73" spans="1:7" ht="20.25">
      <c r="A73" s="480" t="s">
        <v>398</v>
      </c>
      <c r="B73" s="767" t="s">
        <v>545</v>
      </c>
      <c r="C73" s="482"/>
      <c r="D73" s="485"/>
      <c r="E73" s="886"/>
      <c r="F73" s="482"/>
      <c r="G73" s="475"/>
    </row>
    <row r="74" spans="1:7" ht="20.25">
      <c r="A74" s="483" t="s">
        <v>399</v>
      </c>
      <c r="B74" s="889" t="s">
        <v>575</v>
      </c>
      <c r="C74" s="482">
        <v>5</v>
      </c>
      <c r="D74" s="485" t="s">
        <v>27</v>
      </c>
      <c r="E74" s="886"/>
      <c r="F74" s="482"/>
      <c r="G74" s="475"/>
    </row>
    <row r="75" spans="1:7" ht="20.25">
      <c r="A75" s="483" t="s">
        <v>400</v>
      </c>
      <c r="B75" s="889" t="s">
        <v>576</v>
      </c>
      <c r="C75" s="482">
        <v>2</v>
      </c>
      <c r="D75" s="485" t="s">
        <v>27</v>
      </c>
      <c r="E75" s="886"/>
      <c r="F75" s="482"/>
      <c r="G75" s="475"/>
    </row>
    <row r="76" spans="1:7" ht="20.25">
      <c r="A76" s="483" t="s">
        <v>596</v>
      </c>
      <c r="B76" s="889" t="s">
        <v>578</v>
      </c>
      <c r="C76" s="482">
        <v>1</v>
      </c>
      <c r="D76" s="485" t="s">
        <v>27</v>
      </c>
      <c r="E76" s="886"/>
      <c r="F76" s="482"/>
      <c r="G76" s="475"/>
    </row>
    <row r="77" spans="1:7" ht="20.25">
      <c r="A77" s="483" t="s">
        <v>597</v>
      </c>
      <c r="B77" s="889" t="s">
        <v>580</v>
      </c>
      <c r="C77" s="482">
        <v>2</v>
      </c>
      <c r="D77" s="485" t="s">
        <v>27</v>
      </c>
      <c r="E77" s="886"/>
      <c r="F77" s="482"/>
      <c r="G77" s="475"/>
    </row>
    <row r="78" spans="1:7" ht="20.25">
      <c r="A78" s="483" t="s">
        <v>598</v>
      </c>
      <c r="B78" s="889" t="s">
        <v>582</v>
      </c>
      <c r="C78" s="482">
        <v>1</v>
      </c>
      <c r="D78" s="485" t="s">
        <v>27</v>
      </c>
      <c r="E78" s="886"/>
      <c r="F78" s="482"/>
      <c r="G78" s="576"/>
    </row>
    <row r="79" spans="1:7" ht="20.25">
      <c r="A79" s="483"/>
      <c r="B79" s="889"/>
      <c r="C79" s="482"/>
      <c r="D79" s="485"/>
      <c r="E79" s="886"/>
      <c r="F79" s="482"/>
      <c r="G79" s="475"/>
    </row>
    <row r="80" spans="1:7" ht="20.25">
      <c r="A80" s="480" t="s">
        <v>401</v>
      </c>
      <c r="B80" s="767" t="s">
        <v>503</v>
      </c>
      <c r="C80" s="482"/>
      <c r="D80" s="248"/>
      <c r="E80" s="886"/>
      <c r="F80" s="482"/>
      <c r="G80" s="475"/>
    </row>
    <row r="81" spans="1:7" ht="20.25">
      <c r="A81" s="483" t="s">
        <v>402</v>
      </c>
      <c r="B81" s="889" t="s">
        <v>583</v>
      </c>
      <c r="C81" s="482">
        <v>3</v>
      </c>
      <c r="D81" s="485" t="s">
        <v>27</v>
      </c>
      <c r="E81" s="886"/>
      <c r="F81" s="482"/>
      <c r="G81" s="576"/>
    </row>
    <row r="82" spans="1:7" ht="20.25">
      <c r="A82" s="483"/>
      <c r="B82" s="889"/>
      <c r="C82" s="482"/>
      <c r="D82" s="485"/>
      <c r="E82" s="886"/>
      <c r="F82" s="482"/>
      <c r="G82" s="475"/>
    </row>
    <row r="83" spans="1:7" ht="20.25">
      <c r="A83" s="480" t="s">
        <v>403</v>
      </c>
      <c r="B83" s="767" t="s">
        <v>456</v>
      </c>
      <c r="C83" s="482"/>
      <c r="D83" s="485"/>
      <c r="E83" s="886"/>
      <c r="F83" s="482"/>
      <c r="G83" s="475"/>
    </row>
    <row r="84" spans="1:7" ht="20.25">
      <c r="A84" s="483" t="s">
        <v>404</v>
      </c>
      <c r="B84" s="889" t="s">
        <v>584</v>
      </c>
      <c r="C84" s="482">
        <v>4</v>
      </c>
      <c r="D84" s="485" t="s">
        <v>27</v>
      </c>
      <c r="E84" s="886"/>
      <c r="F84" s="482"/>
      <c r="G84" s="475"/>
    </row>
    <row r="85" spans="1:7" ht="20.25">
      <c r="A85" s="483" t="s">
        <v>405</v>
      </c>
      <c r="B85" s="889" t="s">
        <v>572</v>
      </c>
      <c r="C85" s="482">
        <v>2</v>
      </c>
      <c r="D85" s="485" t="s">
        <v>27</v>
      </c>
      <c r="E85" s="886"/>
      <c r="F85" s="482"/>
      <c r="G85" s="576"/>
    </row>
    <row r="86" spans="1:7" ht="21" thickBot="1">
      <c r="A86" s="593"/>
      <c r="B86" s="899"/>
      <c r="C86" s="892"/>
      <c r="D86" s="893"/>
      <c r="E86" s="894"/>
      <c r="F86" s="892"/>
      <c r="G86" s="895"/>
    </row>
    <row r="87" spans="1:7" ht="21" thickTop="1">
      <c r="A87" s="480"/>
      <c r="B87" s="767"/>
      <c r="C87" s="482"/>
      <c r="D87" s="248"/>
      <c r="E87" s="886"/>
      <c r="F87" s="482"/>
      <c r="G87" s="475"/>
    </row>
    <row r="88" spans="1:7" ht="20.25">
      <c r="A88" s="480" t="s">
        <v>435</v>
      </c>
      <c r="B88" s="767" t="s">
        <v>382</v>
      </c>
      <c r="C88" s="482"/>
      <c r="D88" s="485"/>
      <c r="E88" s="886"/>
      <c r="F88" s="482"/>
      <c r="G88" s="890"/>
    </row>
    <row r="89" spans="1:7" ht="20.25">
      <c r="A89" s="483" t="s">
        <v>599</v>
      </c>
      <c r="B89" s="896" t="s">
        <v>585</v>
      </c>
      <c r="C89" s="482">
        <v>2</v>
      </c>
      <c r="D89" s="485" t="s">
        <v>27</v>
      </c>
      <c r="E89" s="886"/>
      <c r="F89" s="482"/>
      <c r="G89" s="890"/>
    </row>
    <row r="90" spans="1:7" ht="20.25">
      <c r="A90" s="483" t="s">
        <v>600</v>
      </c>
      <c r="B90" s="896" t="s">
        <v>586</v>
      </c>
      <c r="C90" s="482">
        <v>5</v>
      </c>
      <c r="D90" s="485" t="s">
        <v>27</v>
      </c>
      <c r="E90" s="886"/>
      <c r="F90" s="482"/>
      <c r="G90" s="576"/>
    </row>
    <row r="91" spans="1:7" ht="20.25">
      <c r="A91" s="480"/>
      <c r="B91" s="897"/>
      <c r="C91" s="482"/>
      <c r="D91" s="485"/>
      <c r="E91" s="886"/>
      <c r="F91" s="482"/>
      <c r="G91" s="475"/>
    </row>
    <row r="92" spans="1:7" ht="20.25">
      <c r="A92" s="480" t="s">
        <v>437</v>
      </c>
      <c r="B92" s="587" t="s">
        <v>388</v>
      </c>
      <c r="C92" s="397"/>
      <c r="D92" s="571"/>
      <c r="E92" s="886"/>
      <c r="F92" s="482"/>
      <c r="G92" s="475"/>
    </row>
    <row r="93" spans="1:7" ht="37.5">
      <c r="A93" s="483" t="s">
        <v>601</v>
      </c>
      <c r="B93" s="579" t="s">
        <v>589</v>
      </c>
      <c r="C93" s="482">
        <v>1</v>
      </c>
      <c r="D93" s="485" t="s">
        <v>27</v>
      </c>
      <c r="E93" s="886"/>
      <c r="F93" s="482"/>
      <c r="G93" s="475"/>
    </row>
    <row r="94" spans="1:7" ht="20.25">
      <c r="A94" s="483" t="s">
        <v>602</v>
      </c>
      <c r="B94" s="585" t="s">
        <v>591</v>
      </c>
      <c r="C94" s="397">
        <v>1</v>
      </c>
      <c r="D94" s="571" t="s">
        <v>27</v>
      </c>
      <c r="E94" s="886"/>
      <c r="F94" s="482"/>
      <c r="G94" s="576"/>
    </row>
    <row r="95" spans="1:7" ht="20.25">
      <c r="A95" s="483"/>
      <c r="B95" s="889"/>
      <c r="C95" s="482"/>
      <c r="D95" s="485"/>
      <c r="E95" s="886"/>
      <c r="F95" s="482"/>
      <c r="G95" s="475"/>
    </row>
    <row r="96" spans="1:7" ht="20.25">
      <c r="A96" s="900" t="s">
        <v>159</v>
      </c>
      <c r="B96" s="767" t="s">
        <v>406</v>
      </c>
      <c r="C96" s="482">
        <v>0.75</v>
      </c>
      <c r="D96" s="485" t="s">
        <v>79</v>
      </c>
      <c r="E96" s="886"/>
      <c r="F96" s="482"/>
      <c r="G96" s="898"/>
    </row>
    <row r="97" spans="1:7" ht="20.25">
      <c r="A97" s="483"/>
      <c r="B97" s="889"/>
      <c r="C97" s="482"/>
      <c r="D97" s="485"/>
      <c r="E97" s="886"/>
      <c r="F97" s="482"/>
      <c r="G97" s="475"/>
    </row>
    <row r="98" spans="1:7" ht="20.25">
      <c r="A98" s="480" t="s">
        <v>161</v>
      </c>
      <c r="B98" s="767" t="s">
        <v>408</v>
      </c>
      <c r="C98" s="482">
        <v>3</v>
      </c>
      <c r="D98" s="485" t="s">
        <v>409</v>
      </c>
      <c r="E98" s="886"/>
      <c r="F98" s="482"/>
      <c r="G98" s="898"/>
    </row>
    <row r="99" spans="1:7" ht="20.25">
      <c r="A99" s="483"/>
      <c r="B99" s="889"/>
      <c r="C99" s="482"/>
      <c r="D99" s="485"/>
      <c r="E99" s="886"/>
      <c r="F99" s="482"/>
      <c r="G99" s="475"/>
    </row>
    <row r="100" spans="1:7" ht="37.5">
      <c r="A100" s="480" t="s">
        <v>163</v>
      </c>
      <c r="B100" s="603" t="s">
        <v>603</v>
      </c>
      <c r="C100" s="482">
        <v>1</v>
      </c>
      <c r="D100" s="485" t="s">
        <v>123</v>
      </c>
      <c r="E100" s="886"/>
      <c r="F100" s="482"/>
      <c r="G100" s="898"/>
    </row>
    <row r="101" spans="1:7" ht="20.25">
      <c r="A101" s="483"/>
      <c r="B101" s="889"/>
      <c r="C101" s="482"/>
      <c r="D101" s="485"/>
      <c r="E101" s="886"/>
      <c r="F101" s="482"/>
      <c r="G101" s="475"/>
    </row>
    <row r="102" spans="1:7" ht="20.25">
      <c r="A102" s="901" t="s">
        <v>411</v>
      </c>
      <c r="B102" s="465" t="s">
        <v>604</v>
      </c>
      <c r="C102" s="482">
        <v>56</v>
      </c>
      <c r="D102" s="248" t="s">
        <v>605</v>
      </c>
      <c r="E102" s="886"/>
      <c r="F102" s="482"/>
      <c r="G102" s="697"/>
    </row>
    <row r="103" spans="1:7" ht="20.25">
      <c r="A103" s="483"/>
      <c r="B103" s="889"/>
      <c r="C103" s="482"/>
      <c r="D103" s="485"/>
      <c r="E103" s="886"/>
      <c r="F103" s="482"/>
      <c r="G103" s="475"/>
    </row>
    <row r="104" spans="1:7" ht="56.25">
      <c r="A104" s="901" t="s">
        <v>415</v>
      </c>
      <c r="B104" s="902" t="s">
        <v>606</v>
      </c>
      <c r="C104" s="482">
        <v>120</v>
      </c>
      <c r="D104" s="485" t="s">
        <v>27</v>
      </c>
      <c r="E104" s="886"/>
      <c r="F104" s="482"/>
      <c r="G104" s="903"/>
    </row>
    <row r="105" spans="1:7" ht="20.25">
      <c r="A105" s="480"/>
      <c r="B105" s="767"/>
      <c r="C105" s="482"/>
      <c r="D105" s="485"/>
      <c r="E105" s="886"/>
      <c r="F105" s="482"/>
      <c r="G105" s="898"/>
    </row>
    <row r="106" spans="1:7" ht="20.25">
      <c r="A106" s="901" t="s">
        <v>419</v>
      </c>
      <c r="B106" s="904" t="s">
        <v>607</v>
      </c>
      <c r="C106" s="482">
        <v>14.52</v>
      </c>
      <c r="D106" s="905" t="s">
        <v>126</v>
      </c>
      <c r="E106" s="886"/>
      <c r="F106" s="482"/>
      <c r="G106" s="903"/>
    </row>
    <row r="107" spans="1:7" ht="20.25">
      <c r="A107" s="901"/>
      <c r="B107" s="904"/>
      <c r="C107" s="482"/>
      <c r="D107" s="905"/>
      <c r="E107" s="886"/>
      <c r="F107" s="482"/>
      <c r="G107" s="903"/>
    </row>
    <row r="108" spans="1:7" ht="37.5">
      <c r="A108" s="480" t="s">
        <v>422</v>
      </c>
      <c r="B108" s="906" t="s">
        <v>608</v>
      </c>
      <c r="C108" s="482">
        <v>1</v>
      </c>
      <c r="D108" s="485" t="s">
        <v>27</v>
      </c>
      <c r="E108" s="592"/>
      <c r="F108" s="482"/>
      <c r="G108" s="903"/>
    </row>
    <row r="109" spans="1:7" ht="18.75">
      <c r="A109" s="901"/>
      <c r="B109" s="904"/>
      <c r="C109" s="482"/>
      <c r="D109" s="905"/>
      <c r="E109" s="886"/>
      <c r="F109" s="482"/>
      <c r="G109" s="907"/>
    </row>
    <row r="110" spans="1:7" ht="20.25">
      <c r="A110" s="613" t="s">
        <v>609</v>
      </c>
      <c r="B110" s="767" t="s">
        <v>416</v>
      </c>
      <c r="C110" s="482"/>
      <c r="D110" s="485"/>
      <c r="E110" s="886"/>
      <c r="F110" s="482"/>
      <c r="G110" s="898"/>
    </row>
    <row r="111" spans="1:7" ht="20.25">
      <c r="A111" s="483" t="s">
        <v>610</v>
      </c>
      <c r="B111" s="484" t="s">
        <v>566</v>
      </c>
      <c r="C111" s="482">
        <v>650.6</v>
      </c>
      <c r="D111" s="485" t="s">
        <v>74</v>
      </c>
      <c r="E111" s="886"/>
      <c r="F111" s="482"/>
      <c r="G111" s="475"/>
    </row>
    <row r="112" spans="1:7" ht="20.25">
      <c r="A112" s="483" t="s">
        <v>611</v>
      </c>
      <c r="B112" s="484" t="s">
        <v>369</v>
      </c>
      <c r="C112" s="482">
        <v>1353.82</v>
      </c>
      <c r="D112" s="485" t="s">
        <v>74</v>
      </c>
      <c r="E112" s="886"/>
      <c r="F112" s="482"/>
      <c r="G112" s="475"/>
    </row>
    <row r="113" spans="1:7" ht="20.25">
      <c r="A113" s="483" t="s">
        <v>612</v>
      </c>
      <c r="B113" s="315" t="s">
        <v>567</v>
      </c>
      <c r="C113" s="397">
        <v>192.4</v>
      </c>
      <c r="D113" s="571" t="s">
        <v>74</v>
      </c>
      <c r="E113" s="886"/>
      <c r="F113" s="482"/>
      <c r="G113" s="475"/>
    </row>
    <row r="114" spans="1:7" ht="20.25">
      <c r="A114" s="613"/>
      <c r="B114" s="484"/>
      <c r="C114" s="482"/>
      <c r="D114" s="485"/>
      <c r="E114" s="886"/>
      <c r="F114" s="482"/>
      <c r="G114" s="475"/>
    </row>
    <row r="115" spans="1:7" ht="20.25">
      <c r="A115" s="613" t="s">
        <v>613</v>
      </c>
      <c r="B115" s="767" t="s">
        <v>420</v>
      </c>
      <c r="C115" s="482"/>
      <c r="D115" s="485"/>
      <c r="E115" s="886"/>
      <c r="F115" s="482"/>
      <c r="G115" s="898"/>
    </row>
    <row r="116" spans="1:7" ht="20.25">
      <c r="A116" s="483" t="s">
        <v>614</v>
      </c>
      <c r="B116" s="484" t="s">
        <v>566</v>
      </c>
      <c r="C116" s="482">
        <v>644</v>
      </c>
      <c r="D116" s="485" t="s">
        <v>74</v>
      </c>
      <c r="E116" s="886"/>
      <c r="F116" s="482"/>
      <c r="G116" s="475"/>
    </row>
    <row r="117" spans="1:7" ht="20.25">
      <c r="A117" s="483" t="s">
        <v>615</v>
      </c>
      <c r="B117" s="484" t="s">
        <v>369</v>
      </c>
      <c r="C117" s="482">
        <v>1335</v>
      </c>
      <c r="D117" s="485" t="s">
        <v>74</v>
      </c>
      <c r="E117" s="886"/>
      <c r="F117" s="482"/>
      <c r="G117" s="475"/>
    </row>
    <row r="118" spans="1:7" ht="20.25">
      <c r="A118" s="483" t="s">
        <v>616</v>
      </c>
      <c r="B118" s="315" t="s">
        <v>567</v>
      </c>
      <c r="C118" s="397">
        <v>189</v>
      </c>
      <c r="D118" s="571" t="s">
        <v>74</v>
      </c>
      <c r="E118" s="886"/>
      <c r="F118" s="482"/>
      <c r="G118" s="475"/>
    </row>
    <row r="119" spans="1:7" ht="20.25">
      <c r="A119" s="483"/>
      <c r="B119" s="484"/>
      <c r="C119" s="482"/>
      <c r="D119" s="485"/>
      <c r="E119" s="886"/>
      <c r="F119" s="482"/>
      <c r="G119" s="475"/>
    </row>
    <row r="120" spans="1:7" ht="75">
      <c r="A120" s="480" t="s">
        <v>617</v>
      </c>
      <c r="B120" s="478" t="s">
        <v>618</v>
      </c>
      <c r="C120" s="482">
        <v>1</v>
      </c>
      <c r="D120" s="616" t="s">
        <v>123</v>
      </c>
      <c r="E120" s="886"/>
      <c r="F120" s="482"/>
      <c r="G120" s="618"/>
    </row>
    <row r="121" spans="1:7" ht="21" thickBot="1">
      <c r="A121" s="483"/>
      <c r="B121" s="767"/>
      <c r="C121" s="482"/>
      <c r="D121" s="485"/>
      <c r="E121" s="482"/>
      <c r="F121" s="482"/>
      <c r="G121" s="898"/>
    </row>
    <row r="122" spans="1:7" ht="21.75" thickTop="1" thickBot="1">
      <c r="A122" s="908"/>
      <c r="B122" s="909" t="s">
        <v>423</v>
      </c>
      <c r="C122" s="910"/>
      <c r="D122" s="911"/>
      <c r="E122" s="912"/>
      <c r="F122" s="913"/>
      <c r="G122" s="497"/>
    </row>
    <row r="123" spans="1:7" ht="21.75" thickTop="1" thickBot="1">
      <c r="A123" s="908"/>
      <c r="B123" s="909" t="s">
        <v>423</v>
      </c>
      <c r="C123" s="910"/>
      <c r="D123" s="911"/>
      <c r="E123" s="912"/>
      <c r="F123" s="913"/>
      <c r="G123" s="497"/>
    </row>
    <row r="124" spans="1:7" ht="21" thickTop="1">
      <c r="A124" s="543"/>
      <c r="B124" s="887"/>
      <c r="C124" s="247"/>
      <c r="D124" s="458"/>
      <c r="E124" s="512"/>
      <c r="F124" s="460"/>
      <c r="G124" s="914"/>
    </row>
    <row r="125" spans="1:7" ht="20.25">
      <c r="A125" s="514"/>
      <c r="B125" s="515" t="s">
        <v>50</v>
      </c>
      <c r="C125" s="915"/>
      <c r="D125" s="517">
        <v>0.1</v>
      </c>
      <c r="E125" s="518"/>
      <c r="F125" s="519"/>
      <c r="G125" s="467"/>
    </row>
    <row r="126" spans="1:7" ht="20.25">
      <c r="A126" s="521"/>
      <c r="B126" s="515" t="s">
        <v>51</v>
      </c>
      <c r="C126" s="915"/>
      <c r="D126" s="522">
        <v>2.5000000000000001E-2</v>
      </c>
      <c r="E126" s="515"/>
      <c r="F126" s="519"/>
      <c r="G126" s="467"/>
    </row>
    <row r="127" spans="1:7" ht="20.25">
      <c r="A127" s="521"/>
      <c r="B127" s="515" t="s">
        <v>53</v>
      </c>
      <c r="C127" s="916"/>
      <c r="D127" s="522">
        <v>3.5000000000000003E-2</v>
      </c>
      <c r="E127" s="515"/>
      <c r="F127" s="519"/>
      <c r="G127" s="467"/>
    </row>
    <row r="128" spans="1:7" ht="20.25">
      <c r="A128" s="514"/>
      <c r="B128" s="515" t="s">
        <v>424</v>
      </c>
      <c r="C128" s="916"/>
      <c r="D128" s="917">
        <v>5.3499999999999999E-2</v>
      </c>
      <c r="E128" s="515"/>
      <c r="F128" s="519"/>
      <c r="G128" s="467"/>
    </row>
    <row r="129" spans="1:7" ht="20.25">
      <c r="A129" s="514"/>
      <c r="B129" s="515" t="s">
        <v>54</v>
      </c>
      <c r="C129" s="916"/>
      <c r="D129" s="517">
        <v>0.01</v>
      </c>
      <c r="E129" s="515"/>
      <c r="F129" s="519"/>
      <c r="G129" s="467"/>
    </row>
    <row r="130" spans="1:7" ht="20.25">
      <c r="A130" s="514"/>
      <c r="B130" s="515" t="s">
        <v>254</v>
      </c>
      <c r="C130" s="916"/>
      <c r="D130" s="517">
        <v>0.05</v>
      </c>
      <c r="E130" s="515"/>
      <c r="F130" s="519"/>
      <c r="G130" s="467"/>
    </row>
    <row r="131" spans="1:7" ht="21" thickBot="1">
      <c r="A131" s="918"/>
      <c r="B131" s="919" t="s">
        <v>76</v>
      </c>
      <c r="C131" s="612" t="s">
        <v>76</v>
      </c>
      <c r="D131" s="920" t="s">
        <v>76</v>
      </c>
      <c r="E131" s="919"/>
      <c r="F131" s="921"/>
      <c r="G131" s="467"/>
    </row>
    <row r="132" spans="1:7" ht="21.75" thickTop="1" thickBot="1">
      <c r="A132" s="922"/>
      <c r="B132" s="493" t="s">
        <v>56</v>
      </c>
      <c r="C132" s="923"/>
      <c r="D132" s="530"/>
      <c r="E132" s="530"/>
      <c r="F132" s="530"/>
      <c r="G132" s="497"/>
    </row>
    <row r="133" spans="1:7" ht="21" thickTop="1">
      <c r="A133" s="924"/>
      <c r="B133" s="732" t="s">
        <v>49</v>
      </c>
      <c r="C133" s="925"/>
      <c r="D133" s="732"/>
      <c r="E133" s="732"/>
      <c r="F133" s="732"/>
      <c r="G133" s="467"/>
    </row>
    <row r="134" spans="1:7" ht="40.5">
      <c r="A134" s="647"/>
      <c r="B134" s="648" t="s">
        <v>168</v>
      </c>
      <c r="C134" s="651"/>
      <c r="D134" s="650">
        <v>0.03</v>
      </c>
      <c r="E134" s="515"/>
      <c r="F134" s="651"/>
      <c r="G134" s="538"/>
    </row>
    <row r="135" spans="1:7" ht="20.25">
      <c r="A135" s="647"/>
      <c r="B135" s="651" t="s">
        <v>59</v>
      </c>
      <c r="C135" s="926"/>
      <c r="D135" s="927">
        <v>0.06</v>
      </c>
      <c r="E135" s="651"/>
      <c r="F135" s="651"/>
      <c r="G135" s="538"/>
    </row>
    <row r="136" spans="1:7" ht="21" thickBot="1">
      <c r="A136" s="928"/>
      <c r="B136" s="544" t="s">
        <v>60</v>
      </c>
      <c r="C136" s="929"/>
      <c r="D136" s="545">
        <v>0.05</v>
      </c>
      <c r="E136" s="544"/>
      <c r="F136" s="544"/>
      <c r="G136" s="930"/>
    </row>
    <row r="137" spans="1:7" ht="21.75" thickTop="1" thickBot="1">
      <c r="A137" s="922"/>
      <c r="B137" s="493" t="s">
        <v>61</v>
      </c>
      <c r="C137" s="923"/>
      <c r="D137" s="663"/>
      <c r="E137" s="530"/>
      <c r="F137" s="530"/>
      <c r="G137" s="497"/>
    </row>
    <row r="138" spans="1:7" ht="21" thickTop="1">
      <c r="A138" s="554"/>
      <c r="B138" s="665"/>
      <c r="C138" s="931"/>
      <c r="D138" s="932"/>
      <c r="E138" s="550"/>
      <c r="F138" s="550"/>
      <c r="G138" s="668"/>
    </row>
    <row r="139" spans="1:7" ht="20.25">
      <c r="A139" s="553"/>
      <c r="B139" s="933"/>
      <c r="C139" s="934"/>
      <c r="D139" s="935"/>
      <c r="E139" s="553"/>
      <c r="F139" s="553"/>
      <c r="G139" s="668"/>
    </row>
    <row r="140" spans="1:7" ht="20.25">
      <c r="A140" s="554"/>
      <c r="B140" s="936" t="s">
        <v>135</v>
      </c>
      <c r="C140" s="936"/>
      <c r="D140" s="936"/>
      <c r="E140" s="936" t="s">
        <v>169</v>
      </c>
      <c r="F140" s="554"/>
      <c r="G140" s="668"/>
    </row>
    <row r="141" spans="1:7" ht="20.25">
      <c r="A141" s="554"/>
      <c r="B141" s="936"/>
      <c r="C141" s="936"/>
      <c r="D141" s="936"/>
      <c r="E141" s="936"/>
      <c r="F141" s="554"/>
      <c r="G141" s="668"/>
    </row>
    <row r="142" spans="1:7" ht="20.25">
      <c r="A142" s="554"/>
      <c r="B142" s="936"/>
      <c r="C142" s="936"/>
      <c r="D142" s="936"/>
      <c r="E142" s="936"/>
      <c r="F142" s="554"/>
      <c r="G142" s="668"/>
    </row>
    <row r="143" spans="1:7" ht="20.25">
      <c r="A143" s="554"/>
      <c r="B143" s="936" t="s">
        <v>170</v>
      </c>
      <c r="C143" s="936"/>
      <c r="D143" s="936"/>
      <c r="E143" s="936" t="s">
        <v>170</v>
      </c>
      <c r="F143" s="936"/>
      <c r="G143" s="937"/>
    </row>
  </sheetData>
  <mergeCells count="4">
    <mergeCell ref="A1:G1"/>
    <mergeCell ref="A2:G2"/>
    <mergeCell ref="A4:G4"/>
    <mergeCell ref="B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60"/>
  <sheetViews>
    <sheetView workbookViewId="0">
      <selection activeCell="B18" sqref="B18"/>
    </sheetView>
  </sheetViews>
  <sheetFormatPr baseColWidth="10" defaultRowHeight="15"/>
  <cols>
    <col min="1" max="1" width="10.5703125" customWidth="1"/>
    <col min="2" max="2" width="44.5703125" customWidth="1"/>
    <col min="3" max="3" width="15.28515625" customWidth="1"/>
    <col min="4" max="4" width="11.28515625" customWidth="1"/>
    <col min="5" max="5" width="15.140625" customWidth="1"/>
    <col min="6" max="6" width="20.7109375" customWidth="1"/>
    <col min="7" max="7" width="23.5703125" customWidth="1"/>
  </cols>
  <sheetData>
    <row r="1" spans="1:7" ht="18">
      <c r="A1" s="432" t="s">
        <v>22</v>
      </c>
      <c r="B1" s="432"/>
      <c r="C1" s="432"/>
      <c r="D1" s="432"/>
      <c r="E1" s="432"/>
      <c r="F1" s="432"/>
      <c r="G1" s="432"/>
    </row>
    <row r="2" spans="1:7" ht="62.25" customHeight="1">
      <c r="A2" s="433" t="s">
        <v>23</v>
      </c>
      <c r="B2" s="434"/>
      <c r="C2" s="434"/>
      <c r="D2" s="434"/>
      <c r="E2" s="434"/>
      <c r="F2" s="434"/>
      <c r="G2" s="434"/>
    </row>
    <row r="3" spans="1:7" ht="15.75" thickBot="1">
      <c r="A3" s="435"/>
      <c r="B3" s="435"/>
      <c r="C3" s="435"/>
      <c r="D3" s="435"/>
      <c r="E3" s="435"/>
      <c r="F3" s="435"/>
      <c r="G3" s="435"/>
    </row>
    <row r="4" spans="1:7" ht="19.5" thickTop="1" thickBot="1">
      <c r="A4" s="13" t="s">
        <v>24</v>
      </c>
      <c r="B4" s="14" t="s">
        <v>25</v>
      </c>
      <c r="C4" s="14" t="s">
        <v>26</v>
      </c>
      <c r="D4" s="14" t="s">
        <v>27</v>
      </c>
      <c r="E4" s="14" t="s">
        <v>28</v>
      </c>
      <c r="F4" s="14" t="s">
        <v>29</v>
      </c>
      <c r="G4" s="15" t="s">
        <v>30</v>
      </c>
    </row>
    <row r="5" spans="1:7" ht="18.75" thickTop="1">
      <c r="A5" s="16"/>
      <c r="B5" s="17"/>
      <c r="C5" s="17"/>
      <c r="D5" s="17"/>
      <c r="E5" s="17"/>
      <c r="F5" s="17"/>
      <c r="G5" s="18"/>
    </row>
    <row r="6" spans="1:7" ht="18">
      <c r="A6" s="16" t="s">
        <v>31</v>
      </c>
      <c r="B6" s="19" t="s">
        <v>32</v>
      </c>
      <c r="C6" s="20"/>
      <c r="D6" s="20"/>
      <c r="E6" s="20"/>
      <c r="F6" s="20"/>
      <c r="G6" s="18"/>
    </row>
    <row r="7" spans="1:7" ht="18">
      <c r="A7" s="16"/>
      <c r="B7" s="19"/>
      <c r="C7" s="20"/>
      <c r="D7" s="20"/>
      <c r="E7" s="20"/>
      <c r="F7" s="20"/>
      <c r="G7" s="18"/>
    </row>
    <row r="8" spans="1:7" ht="18">
      <c r="A8" s="21">
        <v>2</v>
      </c>
      <c r="B8" s="19" t="s">
        <v>33</v>
      </c>
      <c r="C8" s="22"/>
      <c r="D8" s="23"/>
      <c r="E8" s="24"/>
      <c r="F8" s="25"/>
      <c r="G8" s="26"/>
    </row>
    <row r="9" spans="1:7" ht="18">
      <c r="A9" s="27">
        <v>2.1</v>
      </c>
      <c r="B9" s="28" t="s">
        <v>34</v>
      </c>
      <c r="C9" s="29">
        <v>709.80000000000007</v>
      </c>
      <c r="D9" s="30" t="s">
        <v>35</v>
      </c>
      <c r="E9" s="31"/>
      <c r="F9" s="29">
        <f>+C9*E9</f>
        <v>0</v>
      </c>
      <c r="G9" s="32">
        <f>+F9</f>
        <v>0</v>
      </c>
    </row>
    <row r="10" spans="1:7" ht="18.75" thickBot="1">
      <c r="A10" s="33"/>
      <c r="B10" s="34"/>
      <c r="C10" s="35"/>
      <c r="D10" s="36"/>
      <c r="E10" s="37"/>
      <c r="F10" s="35"/>
      <c r="G10" s="38"/>
    </row>
    <row r="11" spans="1:7" ht="19.5" thickTop="1" thickBot="1">
      <c r="A11" s="39"/>
      <c r="B11" s="40" t="s">
        <v>36</v>
      </c>
      <c r="C11" s="41"/>
      <c r="D11" s="42"/>
      <c r="E11" s="41"/>
      <c r="F11" s="43">
        <v>0</v>
      </c>
      <c r="G11" s="44">
        <f>SUM(G9)</f>
        <v>0</v>
      </c>
    </row>
    <row r="12" spans="1:7" ht="18.75" thickTop="1">
      <c r="A12" s="27"/>
      <c r="B12" s="28"/>
      <c r="C12" s="29"/>
      <c r="D12" s="30"/>
      <c r="E12" s="31"/>
      <c r="F12" s="29"/>
      <c r="G12" s="45"/>
    </row>
    <row r="13" spans="1:7" ht="18">
      <c r="A13" s="46" t="s">
        <v>37</v>
      </c>
      <c r="B13" s="47" t="s">
        <v>38</v>
      </c>
      <c r="C13" s="48"/>
      <c r="D13" s="48"/>
      <c r="E13" s="48"/>
      <c r="F13" s="48"/>
      <c r="G13" s="49"/>
    </row>
    <row r="14" spans="1:7" ht="18">
      <c r="A14" s="27"/>
      <c r="B14" s="28"/>
      <c r="C14" s="29"/>
      <c r="D14" s="30"/>
      <c r="E14" s="31"/>
      <c r="F14" s="29"/>
      <c r="G14" s="45"/>
    </row>
    <row r="15" spans="1:7" ht="18">
      <c r="A15" s="21">
        <v>1</v>
      </c>
      <c r="B15" s="47" t="s">
        <v>39</v>
      </c>
      <c r="C15" s="29"/>
      <c r="D15" s="30"/>
      <c r="E15" s="31"/>
      <c r="F15" s="29"/>
      <c r="G15" s="45"/>
    </row>
    <row r="16" spans="1:7" ht="18">
      <c r="A16" s="27">
        <f>+A15+0.1</f>
        <v>1.1000000000000001</v>
      </c>
      <c r="B16" s="28" t="s">
        <v>40</v>
      </c>
      <c r="C16" s="29">
        <v>6988.09</v>
      </c>
      <c r="D16" s="30" t="s">
        <v>41</v>
      </c>
      <c r="E16" s="31"/>
      <c r="F16" s="29">
        <f>+C16*E16</f>
        <v>0</v>
      </c>
      <c r="G16" s="45"/>
    </row>
    <row r="17" spans="1:7" ht="18">
      <c r="A17" s="27">
        <f>+A16+0.1</f>
        <v>1.2000000000000002</v>
      </c>
      <c r="B17" s="28" t="s">
        <v>42</v>
      </c>
      <c r="C17" s="29">
        <v>4380</v>
      </c>
      <c r="D17" s="30" t="s">
        <v>41</v>
      </c>
      <c r="E17" s="31"/>
      <c r="F17" s="29">
        <f>+C17*E17</f>
        <v>0</v>
      </c>
      <c r="G17" s="50">
        <f>SUM(F16:F17)</f>
        <v>0</v>
      </c>
    </row>
    <row r="18" spans="1:7" ht="18">
      <c r="A18" s="27"/>
      <c r="B18" s="28"/>
      <c r="C18" s="29"/>
      <c r="D18" s="30"/>
      <c r="E18" s="31"/>
      <c r="F18" s="29"/>
      <c r="G18" s="45"/>
    </row>
    <row r="19" spans="1:7" ht="36">
      <c r="A19" s="21">
        <v>2</v>
      </c>
      <c r="B19" s="51" t="s">
        <v>43</v>
      </c>
      <c r="C19" s="29"/>
      <c r="D19" s="30"/>
      <c r="E19" s="52"/>
      <c r="F19" s="29"/>
      <c r="G19" s="45"/>
    </row>
    <row r="20" spans="1:7" ht="18">
      <c r="A20" s="27">
        <f>+A19+0.1</f>
        <v>2.1</v>
      </c>
      <c r="B20" s="28" t="s">
        <v>44</v>
      </c>
      <c r="C20" s="29">
        <v>56.59</v>
      </c>
      <c r="D20" s="30" t="s">
        <v>41</v>
      </c>
      <c r="E20" s="31"/>
      <c r="F20" s="29">
        <f>+C20*E20</f>
        <v>0</v>
      </c>
      <c r="G20" s="45"/>
    </row>
    <row r="21" spans="1:7" ht="18">
      <c r="A21" s="27">
        <f>+A20+0.1</f>
        <v>2.2000000000000002</v>
      </c>
      <c r="B21" s="28" t="s">
        <v>45</v>
      </c>
      <c r="C21" s="29">
        <v>9.5</v>
      </c>
      <c r="D21" s="30" t="s">
        <v>41</v>
      </c>
      <c r="E21" s="31"/>
      <c r="F21" s="29">
        <f>+C21*E21</f>
        <v>0</v>
      </c>
      <c r="G21" s="50"/>
    </row>
    <row r="22" spans="1:7" ht="18">
      <c r="A22" s="27">
        <f>+A21+0.1</f>
        <v>2.3000000000000003</v>
      </c>
      <c r="B22" s="28" t="s">
        <v>46</v>
      </c>
      <c r="C22" s="29">
        <v>14.4</v>
      </c>
      <c r="D22" s="30" t="s">
        <v>41</v>
      </c>
      <c r="E22" s="31"/>
      <c r="F22" s="29">
        <f>+C22*E22</f>
        <v>0</v>
      </c>
      <c r="G22" s="50">
        <f>SUM(F20:F22)</f>
        <v>0</v>
      </c>
    </row>
    <row r="23" spans="1:7" ht="18.75" thickBot="1">
      <c r="A23" s="53"/>
      <c r="B23" s="54"/>
      <c r="C23" s="55"/>
      <c r="D23" s="56"/>
      <c r="E23" s="57"/>
      <c r="F23" s="55"/>
      <c r="G23" s="58"/>
    </row>
    <row r="24" spans="1:7" ht="19.5" thickTop="1" thickBot="1">
      <c r="A24" s="39"/>
      <c r="B24" s="40" t="s">
        <v>47</v>
      </c>
      <c r="C24" s="41"/>
      <c r="D24" s="42"/>
      <c r="E24" s="41"/>
      <c r="F24" s="43">
        <v>0</v>
      </c>
      <c r="G24" s="44">
        <f>SUM(G17:G22)</f>
        <v>0</v>
      </c>
    </row>
    <row r="25" spans="1:7" ht="19.5" thickTop="1" thickBot="1">
      <c r="A25" s="39"/>
      <c r="B25" s="40" t="s">
        <v>48</v>
      </c>
      <c r="C25" s="41"/>
      <c r="D25" s="42"/>
      <c r="E25" s="41"/>
      <c r="F25" s="43"/>
      <c r="G25" s="44">
        <f>+G24+G11</f>
        <v>0</v>
      </c>
    </row>
    <row r="26" spans="1:7" ht="19.5" thickTop="1" thickBot="1">
      <c r="A26" s="59"/>
      <c r="B26" s="60" t="s">
        <v>49</v>
      </c>
      <c r="C26" s="61"/>
      <c r="D26" s="62"/>
      <c r="E26" s="61"/>
      <c r="F26" s="63"/>
      <c r="G26" s="64">
        <f>+G25</f>
        <v>0</v>
      </c>
    </row>
    <row r="27" spans="1:7" ht="18.75" thickTop="1">
      <c r="A27" s="65"/>
      <c r="B27" s="66"/>
      <c r="C27" s="67"/>
      <c r="D27" s="67"/>
      <c r="E27" s="67"/>
      <c r="F27" s="67"/>
      <c r="G27" s="68"/>
    </row>
    <row r="28" spans="1:7" ht="18">
      <c r="A28" s="69"/>
      <c r="B28" s="70" t="s">
        <v>50</v>
      </c>
      <c r="C28" s="71">
        <v>0.1</v>
      </c>
      <c r="D28" s="72"/>
      <c r="E28" s="72"/>
      <c r="F28" s="72">
        <f>C28*G26</f>
        <v>0</v>
      </c>
      <c r="G28" s="73"/>
    </row>
    <row r="29" spans="1:7" ht="18">
      <c r="A29" s="69"/>
      <c r="B29" s="70" t="s">
        <v>51</v>
      </c>
      <c r="C29" s="71">
        <v>2.5000000000000001E-2</v>
      </c>
      <c r="D29" s="72"/>
      <c r="E29" s="72"/>
      <c r="F29" s="72">
        <f>C29*G26</f>
        <v>0</v>
      </c>
      <c r="G29" s="73"/>
    </row>
    <row r="30" spans="1:7" ht="18">
      <c r="A30" s="69"/>
      <c r="B30" s="70" t="s">
        <v>52</v>
      </c>
      <c r="C30" s="71">
        <v>5.3499999999999999E-2</v>
      </c>
      <c r="D30" s="72"/>
      <c r="E30" s="72"/>
      <c r="F30" s="72">
        <f>C30*G26</f>
        <v>0</v>
      </c>
      <c r="G30" s="73"/>
    </row>
    <row r="31" spans="1:7" ht="18">
      <c r="A31" s="69"/>
      <c r="B31" s="70" t="s">
        <v>53</v>
      </c>
      <c r="C31" s="71">
        <v>3.5000000000000003E-2</v>
      </c>
      <c r="D31" s="72"/>
      <c r="E31" s="72"/>
      <c r="F31" s="72">
        <f>C31*G26</f>
        <v>0</v>
      </c>
      <c r="G31" s="73"/>
    </row>
    <row r="32" spans="1:7" ht="18">
      <c r="A32" s="69"/>
      <c r="B32" s="70" t="s">
        <v>54</v>
      </c>
      <c r="C32" s="71">
        <v>0.01</v>
      </c>
      <c r="D32" s="72"/>
      <c r="E32" s="72"/>
      <c r="F32" s="72">
        <f>C32*G26</f>
        <v>0</v>
      </c>
      <c r="G32" s="73"/>
    </row>
    <row r="33" spans="1:7" ht="18">
      <c r="A33" s="69"/>
      <c r="B33" s="70" t="s">
        <v>55</v>
      </c>
      <c r="C33" s="71">
        <v>0.05</v>
      </c>
      <c r="D33" s="72"/>
      <c r="E33" s="72"/>
      <c r="F33" s="72">
        <f>C33*G26</f>
        <v>0</v>
      </c>
      <c r="G33" s="73"/>
    </row>
    <row r="34" spans="1:7" ht="18.75" thickBot="1">
      <c r="A34" s="74"/>
      <c r="B34" s="70"/>
      <c r="C34" s="75"/>
      <c r="D34" s="76"/>
      <c r="E34" s="76"/>
      <c r="F34" s="76"/>
      <c r="G34" s="77"/>
    </row>
    <row r="35" spans="1:7" ht="19.5" thickTop="1" thickBot="1">
      <c r="A35" s="78"/>
      <c r="B35" s="79" t="s">
        <v>56</v>
      </c>
      <c r="C35" s="80"/>
      <c r="D35" s="81"/>
      <c r="E35" s="81"/>
      <c r="F35" s="81"/>
      <c r="G35" s="82">
        <f>SUM(F28:F33)</f>
        <v>0</v>
      </c>
    </row>
    <row r="36" spans="1:7" ht="19.5" thickTop="1" thickBot="1">
      <c r="A36" s="83"/>
      <c r="B36" s="84"/>
      <c r="C36" s="85"/>
      <c r="D36" s="86"/>
      <c r="E36" s="86"/>
      <c r="F36" s="86"/>
      <c r="G36" s="87"/>
    </row>
    <row r="37" spans="1:7" ht="19.5" thickTop="1" thickBot="1">
      <c r="A37" s="78"/>
      <c r="B37" s="79" t="s">
        <v>57</v>
      </c>
      <c r="C37" s="80">
        <v>0.03</v>
      </c>
      <c r="D37" s="81"/>
      <c r="E37" s="81"/>
      <c r="F37" s="81"/>
      <c r="G37" s="82">
        <f>+G35*C37</f>
        <v>0</v>
      </c>
    </row>
    <row r="38" spans="1:7" ht="19.5" thickTop="1" thickBot="1">
      <c r="A38" s="83"/>
      <c r="B38" s="84"/>
      <c r="C38" s="85"/>
      <c r="D38" s="86"/>
      <c r="E38" s="86"/>
      <c r="F38" s="86"/>
      <c r="G38" s="87"/>
    </row>
    <row r="39" spans="1:7" ht="19.5" thickTop="1" thickBot="1">
      <c r="A39" s="78"/>
      <c r="B39" s="79" t="s">
        <v>58</v>
      </c>
      <c r="C39" s="80"/>
      <c r="D39" s="81"/>
      <c r="E39" s="81"/>
      <c r="F39" s="81"/>
      <c r="G39" s="82">
        <f>G26+G35</f>
        <v>0</v>
      </c>
    </row>
    <row r="40" spans="1:7" ht="19.5" thickTop="1" thickBot="1">
      <c r="A40" s="83"/>
      <c r="B40" s="84"/>
      <c r="C40" s="85"/>
      <c r="D40" s="86"/>
      <c r="E40" s="86"/>
      <c r="F40" s="86"/>
      <c r="G40" s="87"/>
    </row>
    <row r="41" spans="1:7" ht="19.5" thickTop="1" thickBot="1">
      <c r="A41" s="78"/>
      <c r="B41" s="79" t="s">
        <v>59</v>
      </c>
      <c r="C41" s="80">
        <v>0.06</v>
      </c>
      <c r="D41" s="81"/>
      <c r="E41" s="81"/>
      <c r="F41" s="81"/>
      <c r="G41" s="82">
        <f>C41*G26</f>
        <v>0</v>
      </c>
    </row>
    <row r="42" spans="1:7" ht="19.5" thickTop="1" thickBot="1">
      <c r="A42" s="83"/>
      <c r="B42" s="84"/>
      <c r="C42" s="85"/>
      <c r="D42" s="86"/>
      <c r="E42" s="86"/>
      <c r="F42" s="86"/>
      <c r="G42" s="87"/>
    </row>
    <row r="43" spans="1:7" ht="19.5" thickTop="1" thickBot="1">
      <c r="A43" s="78"/>
      <c r="B43" s="79" t="s">
        <v>60</v>
      </c>
      <c r="C43" s="80">
        <v>0.05</v>
      </c>
      <c r="D43" s="81"/>
      <c r="E43" s="81"/>
      <c r="F43" s="81"/>
      <c r="G43" s="82">
        <f>C43*G39</f>
        <v>0</v>
      </c>
    </row>
    <row r="44" spans="1:7" ht="19.5" thickTop="1" thickBot="1">
      <c r="A44" s="83"/>
      <c r="B44" s="84"/>
      <c r="C44" s="86"/>
      <c r="D44" s="86"/>
      <c r="E44" s="86"/>
      <c r="F44" s="86"/>
      <c r="G44" s="87"/>
    </row>
    <row r="45" spans="1:7" ht="19.5" thickTop="1" thickBot="1">
      <c r="A45" s="88"/>
      <c r="B45" s="89" t="s">
        <v>61</v>
      </c>
      <c r="C45" s="90"/>
      <c r="D45" s="90"/>
      <c r="E45" s="90"/>
      <c r="F45" s="90"/>
      <c r="G45" s="91">
        <f>G37+G39+G41+G43</f>
        <v>0</v>
      </c>
    </row>
    <row r="46" spans="1:7" ht="18.75" thickTop="1">
      <c r="A46" s="92"/>
      <c r="B46" s="92"/>
      <c r="C46" s="93"/>
      <c r="D46" s="93"/>
      <c r="E46" s="93"/>
      <c r="F46" s="93"/>
      <c r="G46" s="94"/>
    </row>
    <row r="47" spans="1:7" ht="18">
      <c r="A47" s="92"/>
      <c r="B47" s="92"/>
      <c r="C47" s="93"/>
      <c r="D47" s="93"/>
      <c r="E47" s="93"/>
      <c r="F47" s="93"/>
      <c r="G47" s="94"/>
    </row>
    <row r="48" spans="1:7" ht="18">
      <c r="A48" s="92"/>
      <c r="B48" s="95" t="s">
        <v>62</v>
      </c>
      <c r="C48" s="96"/>
      <c r="D48" s="96"/>
      <c r="E48" s="96" t="s">
        <v>63</v>
      </c>
      <c r="F48" s="97"/>
      <c r="G48" s="94"/>
    </row>
    <row r="49" spans="1:7" ht="18">
      <c r="A49" s="92"/>
      <c r="B49" s="92" t="s">
        <v>64</v>
      </c>
      <c r="C49" s="93"/>
      <c r="D49" s="93"/>
      <c r="E49" s="93" t="s">
        <v>64</v>
      </c>
      <c r="F49" s="97"/>
      <c r="G49" s="94"/>
    </row>
    <row r="50" spans="1:7" ht="18">
      <c r="A50" s="92"/>
      <c r="B50" s="98"/>
      <c r="C50" s="93"/>
      <c r="D50" s="93"/>
      <c r="E50" s="99"/>
      <c r="F50" s="97"/>
      <c r="G50" s="94"/>
    </row>
    <row r="51" spans="1:7" ht="18">
      <c r="A51" s="92"/>
      <c r="B51" s="92"/>
      <c r="C51" s="93"/>
      <c r="D51" s="93"/>
      <c r="E51" s="93"/>
      <c r="F51" s="97"/>
      <c r="G51" s="94"/>
    </row>
    <row r="52" spans="1:7" ht="18">
      <c r="A52" s="92"/>
      <c r="B52" s="92"/>
      <c r="C52" s="99"/>
      <c r="D52" s="93"/>
      <c r="E52" s="93"/>
      <c r="F52" s="97"/>
      <c r="G52" s="94"/>
    </row>
    <row r="53" spans="1:7" ht="18">
      <c r="A53" s="92"/>
      <c r="B53" s="92"/>
      <c r="C53" s="99"/>
      <c r="D53" s="93"/>
      <c r="E53" s="93"/>
      <c r="F53" s="97"/>
      <c r="G53" s="94"/>
    </row>
    <row r="54" spans="1:7" ht="18">
      <c r="A54" s="92"/>
      <c r="B54" s="92"/>
      <c r="C54" s="93"/>
      <c r="D54" s="93"/>
      <c r="E54" s="93"/>
      <c r="F54" s="97"/>
      <c r="G54" s="94"/>
    </row>
    <row r="55" spans="1:7" ht="18">
      <c r="A55" s="100"/>
      <c r="B55" s="101" t="s">
        <v>65</v>
      </c>
      <c r="C55" s="102"/>
      <c r="D55" s="102"/>
      <c r="E55" s="102" t="s">
        <v>66</v>
      </c>
      <c r="F55" s="97"/>
      <c r="G55" s="94"/>
    </row>
    <row r="56" spans="1:7" ht="18">
      <c r="A56" s="100"/>
      <c r="B56" s="92"/>
      <c r="C56" s="93"/>
      <c r="D56" s="93"/>
      <c r="E56" s="93"/>
      <c r="F56" s="97"/>
      <c r="G56" s="94"/>
    </row>
    <row r="57" spans="1:7" ht="18">
      <c r="A57" s="100"/>
      <c r="B57" s="103" t="s">
        <v>64</v>
      </c>
      <c r="C57" s="104"/>
      <c r="D57" s="104"/>
      <c r="E57" s="104" t="s">
        <v>64</v>
      </c>
      <c r="F57" s="97"/>
      <c r="G57" s="94"/>
    </row>
    <row r="58" spans="1:7" ht="18">
      <c r="A58" s="100"/>
      <c r="B58" s="105"/>
      <c r="C58" s="106"/>
      <c r="D58" s="106"/>
      <c r="E58" s="106"/>
      <c r="F58" s="97"/>
      <c r="G58" s="94"/>
    </row>
    <row r="59" spans="1:7" ht="18">
      <c r="A59" s="100"/>
      <c r="B59" s="103"/>
      <c r="C59" s="104"/>
      <c r="D59" s="104"/>
      <c r="E59" s="104"/>
      <c r="F59" s="97"/>
      <c r="G59" s="94"/>
    </row>
    <row r="60" spans="1:7" ht="18">
      <c r="A60" s="100"/>
      <c r="B60" s="107"/>
      <c r="C60" s="108"/>
      <c r="D60" s="109"/>
      <c r="E60" s="108"/>
      <c r="F60" s="110"/>
      <c r="G60" s="107"/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10"/>
  <sheetViews>
    <sheetView workbookViewId="0">
      <selection activeCell="B4" sqref="B4"/>
    </sheetView>
  </sheetViews>
  <sheetFormatPr baseColWidth="10" defaultRowHeight="15"/>
  <cols>
    <col min="1" max="1" width="10.7109375" customWidth="1"/>
    <col min="2" max="2" width="65.85546875" customWidth="1"/>
    <col min="3" max="3" width="14.42578125" customWidth="1"/>
    <col min="4" max="4" width="12" customWidth="1"/>
    <col min="5" max="5" width="15.42578125" customWidth="1"/>
    <col min="6" max="6" width="17.140625" bestFit="1" customWidth="1"/>
    <col min="7" max="7" width="19.7109375" customWidth="1"/>
  </cols>
  <sheetData>
    <row r="1" spans="1:7" ht="18">
      <c r="A1" s="436" t="s">
        <v>67</v>
      </c>
      <c r="B1" s="436"/>
      <c r="C1" s="436"/>
      <c r="D1" s="436"/>
      <c r="E1" s="436"/>
      <c r="F1" s="436"/>
      <c r="G1" s="436"/>
    </row>
    <row r="2" spans="1:7" ht="18">
      <c r="A2" s="436" t="s">
        <v>68</v>
      </c>
      <c r="B2" s="436"/>
      <c r="C2" s="436"/>
      <c r="D2" s="436"/>
      <c r="E2" s="436"/>
      <c r="F2" s="436"/>
      <c r="G2" s="436"/>
    </row>
    <row r="3" spans="1:7" ht="18">
      <c r="A3" s="437"/>
      <c r="B3" s="437"/>
      <c r="C3" s="437"/>
      <c r="D3" s="437"/>
      <c r="E3" s="437"/>
      <c r="F3" s="437"/>
      <c r="G3" s="437"/>
    </row>
    <row r="4" spans="1:7" ht="18">
      <c r="A4" s="111"/>
      <c r="B4" s="112"/>
      <c r="C4" s="192"/>
      <c r="D4" s="192"/>
      <c r="E4" s="193"/>
      <c r="F4" s="193"/>
      <c r="G4" s="194"/>
    </row>
    <row r="5" spans="1:7" ht="18">
      <c r="A5" s="113"/>
      <c r="B5" s="112"/>
      <c r="C5" s="192"/>
      <c r="D5" s="192"/>
      <c r="E5" s="193"/>
      <c r="F5" s="193"/>
      <c r="G5" s="194"/>
    </row>
    <row r="6" spans="1:7" ht="32.25" customHeight="1">
      <c r="A6" s="438" t="s">
        <v>69</v>
      </c>
      <c r="B6" s="438"/>
      <c r="C6" s="438"/>
      <c r="D6" s="438"/>
      <c r="E6" s="438"/>
      <c r="F6" s="438"/>
      <c r="G6" s="438"/>
    </row>
    <row r="7" spans="1:7">
      <c r="A7" s="439"/>
      <c r="B7" s="439"/>
      <c r="C7" s="439"/>
      <c r="D7" s="439"/>
      <c r="E7" s="439"/>
      <c r="F7" s="439"/>
      <c r="G7" s="439"/>
    </row>
    <row r="8" spans="1:7" ht="16.5" thickBot="1">
      <c r="A8" s="114"/>
      <c r="B8" s="115"/>
      <c r="C8" s="115"/>
      <c r="D8" s="115"/>
      <c r="E8" s="116"/>
      <c r="F8" s="117"/>
      <c r="G8" s="118"/>
    </row>
    <row r="9" spans="1:7" ht="17.25" thickTop="1" thickBot="1">
      <c r="A9" s="119" t="s">
        <v>24</v>
      </c>
      <c r="B9" s="120" t="s">
        <v>25</v>
      </c>
      <c r="C9" s="195" t="s">
        <v>26</v>
      </c>
      <c r="D9" s="120" t="s">
        <v>27</v>
      </c>
      <c r="E9" s="195" t="s">
        <v>70</v>
      </c>
      <c r="F9" s="195" t="s">
        <v>29</v>
      </c>
      <c r="G9" s="196" t="s">
        <v>71</v>
      </c>
    </row>
    <row r="10" spans="1:7" ht="18.75" thickTop="1">
      <c r="A10" s="121"/>
      <c r="B10" s="122"/>
      <c r="C10" s="122"/>
      <c r="D10" s="122"/>
      <c r="E10" s="122"/>
      <c r="F10" s="122"/>
      <c r="G10" s="123"/>
    </row>
    <row r="11" spans="1:7" ht="18">
      <c r="A11" s="124">
        <v>1</v>
      </c>
      <c r="B11" s="125" t="s">
        <v>72</v>
      </c>
      <c r="C11" s="126"/>
      <c r="D11" s="126"/>
      <c r="E11" s="126"/>
      <c r="F11" s="126"/>
      <c r="G11" s="127"/>
    </row>
    <row r="12" spans="1:7" ht="18">
      <c r="A12" s="128">
        <f>+A11+0.1</f>
        <v>1.1000000000000001</v>
      </c>
      <c r="B12" s="125" t="s">
        <v>73</v>
      </c>
      <c r="C12" s="197">
        <v>716.78</v>
      </c>
      <c r="D12" s="129" t="s">
        <v>74</v>
      </c>
      <c r="E12" s="130"/>
      <c r="F12" s="130">
        <f>+E12*C12</f>
        <v>0</v>
      </c>
      <c r="G12" s="131">
        <f>SUM(F12)</f>
        <v>0</v>
      </c>
    </row>
    <row r="13" spans="1:7" ht="18">
      <c r="A13" s="132"/>
      <c r="B13" s="126"/>
      <c r="C13" s="198"/>
      <c r="D13" s="126"/>
      <c r="E13" s="126"/>
      <c r="F13" s="126"/>
      <c r="G13" s="127"/>
    </row>
    <row r="14" spans="1:7" ht="18">
      <c r="A14" s="124">
        <v>2</v>
      </c>
      <c r="B14" s="133" t="s">
        <v>75</v>
      </c>
      <c r="C14" s="199" t="s">
        <v>76</v>
      </c>
      <c r="D14" s="129"/>
      <c r="E14" s="134"/>
      <c r="F14" s="130"/>
      <c r="G14" s="135"/>
    </row>
    <row r="15" spans="1:7" ht="18">
      <c r="A15" s="128">
        <f>+A14+0.1</f>
        <v>2.1</v>
      </c>
      <c r="B15" s="136" t="s">
        <v>77</v>
      </c>
      <c r="C15" s="197">
        <v>1433.56</v>
      </c>
      <c r="D15" s="129" t="s">
        <v>74</v>
      </c>
      <c r="E15" s="130"/>
      <c r="F15" s="130">
        <f t="shared" ref="F15:F40" si="0">+E15*C15</f>
        <v>0</v>
      </c>
      <c r="G15" s="135"/>
    </row>
    <row r="16" spans="1:7" ht="18">
      <c r="A16" s="128">
        <f>+A15+0.1</f>
        <v>2.2000000000000002</v>
      </c>
      <c r="B16" s="136" t="s">
        <v>78</v>
      </c>
      <c r="C16" s="197">
        <v>494.58</v>
      </c>
      <c r="D16" s="129" t="s">
        <v>79</v>
      </c>
      <c r="E16" s="130"/>
      <c r="F16" s="130">
        <f t="shared" si="0"/>
        <v>0</v>
      </c>
      <c r="G16" s="135"/>
    </row>
    <row r="17" spans="1:7" ht="18">
      <c r="A17" s="128">
        <f>+A16+0.1</f>
        <v>2.3000000000000003</v>
      </c>
      <c r="B17" s="137" t="s">
        <v>80</v>
      </c>
      <c r="C17" s="197">
        <v>43.01</v>
      </c>
      <c r="D17" s="129" t="s">
        <v>79</v>
      </c>
      <c r="E17" s="130"/>
      <c r="F17" s="130">
        <f t="shared" si="0"/>
        <v>0</v>
      </c>
      <c r="G17" s="135"/>
    </row>
    <row r="18" spans="1:7" ht="18">
      <c r="A18" s="128">
        <f>+A17+0.1</f>
        <v>2.4000000000000004</v>
      </c>
      <c r="B18" s="136" t="s">
        <v>81</v>
      </c>
      <c r="C18" s="197">
        <v>114.68</v>
      </c>
      <c r="D18" s="129" t="s">
        <v>79</v>
      </c>
      <c r="E18" s="130"/>
      <c r="F18" s="130">
        <f t="shared" si="0"/>
        <v>0</v>
      </c>
      <c r="G18" s="135"/>
    </row>
    <row r="19" spans="1:7" ht="18">
      <c r="A19" s="128">
        <f>+A18+0.1</f>
        <v>2.5000000000000004</v>
      </c>
      <c r="B19" s="137" t="s">
        <v>82</v>
      </c>
      <c r="C19" s="197">
        <v>205</v>
      </c>
      <c r="D19" s="129" t="s">
        <v>79</v>
      </c>
      <c r="E19" s="130"/>
      <c r="F19" s="130">
        <f t="shared" si="0"/>
        <v>0</v>
      </c>
      <c r="G19" s="131">
        <f>SUM(F15:F19)</f>
        <v>0</v>
      </c>
    </row>
    <row r="20" spans="1:7" ht="18">
      <c r="A20" s="128"/>
      <c r="B20" s="138"/>
      <c r="C20" s="197" t="s">
        <v>76</v>
      </c>
      <c r="D20" s="129"/>
      <c r="E20" s="134"/>
      <c r="F20" s="130" t="e">
        <f t="shared" si="0"/>
        <v>#VALUE!</v>
      </c>
      <c r="G20" s="135"/>
    </row>
    <row r="21" spans="1:7" ht="18">
      <c r="A21" s="124">
        <v>3</v>
      </c>
      <c r="B21" s="139" t="s">
        <v>83</v>
      </c>
      <c r="C21" s="197"/>
      <c r="D21" s="129"/>
      <c r="E21" s="134"/>
      <c r="F21" s="130">
        <f t="shared" si="0"/>
        <v>0</v>
      </c>
      <c r="G21" s="131"/>
    </row>
    <row r="22" spans="1:7" ht="18">
      <c r="A22" s="124">
        <f>+A21+0.1</f>
        <v>3.1</v>
      </c>
      <c r="B22" s="140" t="s">
        <v>84</v>
      </c>
      <c r="C22" s="197"/>
      <c r="D22" s="129"/>
      <c r="E22" s="134"/>
      <c r="F22" s="130">
        <f t="shared" si="0"/>
        <v>0</v>
      </c>
      <c r="G22" s="131"/>
    </row>
    <row r="23" spans="1:7" ht="18">
      <c r="A23" s="128" t="s">
        <v>85</v>
      </c>
      <c r="B23" s="136" t="s">
        <v>86</v>
      </c>
      <c r="C23" s="197">
        <v>735.16</v>
      </c>
      <c r="D23" s="129" t="s">
        <v>74</v>
      </c>
      <c r="E23" s="130"/>
      <c r="F23" s="130">
        <f t="shared" si="0"/>
        <v>0</v>
      </c>
      <c r="G23" s="131"/>
    </row>
    <row r="24" spans="1:7" ht="18">
      <c r="A24" s="124">
        <f>+A22+0.1</f>
        <v>3.2</v>
      </c>
      <c r="B24" s="140" t="s">
        <v>87</v>
      </c>
      <c r="C24" s="197"/>
      <c r="D24" s="129"/>
      <c r="E24" s="130"/>
      <c r="F24" s="130">
        <f t="shared" si="0"/>
        <v>0</v>
      </c>
      <c r="G24" s="131"/>
    </row>
    <row r="25" spans="1:7" ht="18">
      <c r="A25" s="128" t="s">
        <v>88</v>
      </c>
      <c r="B25" s="136" t="s">
        <v>89</v>
      </c>
      <c r="C25" s="197">
        <v>2</v>
      </c>
      <c r="D25" s="129" t="s">
        <v>27</v>
      </c>
      <c r="E25" s="130"/>
      <c r="F25" s="130">
        <f t="shared" si="0"/>
        <v>0</v>
      </c>
      <c r="G25" s="131"/>
    </row>
    <row r="26" spans="1:7" ht="18">
      <c r="A26" s="124">
        <f>+A24+0.1</f>
        <v>3.3000000000000003</v>
      </c>
      <c r="B26" s="140" t="s">
        <v>90</v>
      </c>
      <c r="C26" s="197"/>
      <c r="D26" s="129"/>
      <c r="E26" s="130"/>
      <c r="F26" s="130">
        <f t="shared" si="0"/>
        <v>0</v>
      </c>
      <c r="G26" s="131"/>
    </row>
    <row r="27" spans="1:7" ht="18">
      <c r="A27" s="128" t="s">
        <v>91</v>
      </c>
      <c r="B27" s="136" t="s">
        <v>92</v>
      </c>
      <c r="C27" s="197">
        <v>1</v>
      </c>
      <c r="D27" s="129" t="s">
        <v>27</v>
      </c>
      <c r="E27" s="130"/>
      <c r="F27" s="130">
        <f t="shared" si="0"/>
        <v>0</v>
      </c>
      <c r="G27" s="131"/>
    </row>
    <row r="28" spans="1:7" ht="18">
      <c r="A28" s="128" t="s">
        <v>93</v>
      </c>
      <c r="B28" s="136" t="s">
        <v>94</v>
      </c>
      <c r="C28" s="197">
        <v>2</v>
      </c>
      <c r="D28" s="129" t="s">
        <v>27</v>
      </c>
      <c r="E28" s="130"/>
      <c r="F28" s="130">
        <f t="shared" si="0"/>
        <v>0</v>
      </c>
      <c r="G28" s="131"/>
    </row>
    <row r="29" spans="1:7" ht="18">
      <c r="A29" s="124">
        <f>+A26+0.1</f>
        <v>3.4000000000000004</v>
      </c>
      <c r="B29" s="140" t="s">
        <v>95</v>
      </c>
      <c r="C29" s="197"/>
      <c r="D29" s="129"/>
      <c r="E29" s="130"/>
      <c r="F29" s="130">
        <f t="shared" si="0"/>
        <v>0</v>
      </c>
      <c r="G29" s="131"/>
    </row>
    <row r="30" spans="1:7" ht="18">
      <c r="A30" s="128" t="s">
        <v>96</v>
      </c>
      <c r="B30" s="136" t="s">
        <v>97</v>
      </c>
      <c r="C30" s="197">
        <v>2</v>
      </c>
      <c r="D30" s="129" t="s">
        <v>27</v>
      </c>
      <c r="E30" s="130"/>
      <c r="F30" s="130">
        <f t="shared" si="0"/>
        <v>0</v>
      </c>
      <c r="G30" s="131"/>
    </row>
    <row r="31" spans="1:7" ht="18">
      <c r="A31" s="128" t="s">
        <v>98</v>
      </c>
      <c r="B31" s="136" t="s">
        <v>99</v>
      </c>
      <c r="C31" s="197">
        <v>2</v>
      </c>
      <c r="D31" s="129" t="s">
        <v>27</v>
      </c>
      <c r="E31" s="130"/>
      <c r="F31" s="130">
        <f t="shared" si="0"/>
        <v>0</v>
      </c>
      <c r="G31" s="131"/>
    </row>
    <row r="32" spans="1:7" ht="18">
      <c r="A32" s="124">
        <f>+A29+0.1</f>
        <v>3.5000000000000004</v>
      </c>
      <c r="B32" s="133" t="s">
        <v>100</v>
      </c>
      <c r="C32" s="197"/>
      <c r="D32" s="129"/>
      <c r="E32" s="130"/>
      <c r="F32" s="130">
        <f t="shared" si="0"/>
        <v>0</v>
      </c>
      <c r="G32" s="131"/>
    </row>
    <row r="33" spans="1:7" ht="18">
      <c r="A33" s="128" t="s">
        <v>101</v>
      </c>
      <c r="B33" s="136" t="s">
        <v>102</v>
      </c>
      <c r="C33" s="197">
        <v>2</v>
      </c>
      <c r="D33" s="129" t="s">
        <v>27</v>
      </c>
      <c r="E33" s="130"/>
      <c r="F33" s="130">
        <f t="shared" si="0"/>
        <v>0</v>
      </c>
      <c r="G33" s="131"/>
    </row>
    <row r="34" spans="1:7" ht="18">
      <c r="A34" s="128" t="s">
        <v>103</v>
      </c>
      <c r="B34" s="136" t="s">
        <v>104</v>
      </c>
      <c r="C34" s="197">
        <v>10</v>
      </c>
      <c r="D34" s="129" t="s">
        <v>27</v>
      </c>
      <c r="E34" s="130"/>
      <c r="F34" s="130">
        <f t="shared" si="0"/>
        <v>0</v>
      </c>
      <c r="G34" s="131"/>
    </row>
    <row r="35" spans="1:7" ht="18">
      <c r="A35" s="128" t="s">
        <v>105</v>
      </c>
      <c r="B35" s="136" t="s">
        <v>106</v>
      </c>
      <c r="C35" s="197">
        <v>2</v>
      </c>
      <c r="D35" s="129" t="s">
        <v>27</v>
      </c>
      <c r="E35" s="130"/>
      <c r="F35" s="130">
        <f t="shared" si="0"/>
        <v>0</v>
      </c>
      <c r="G35" s="131"/>
    </row>
    <row r="36" spans="1:7" ht="18">
      <c r="A36" s="128" t="s">
        <v>107</v>
      </c>
      <c r="B36" s="136" t="s">
        <v>108</v>
      </c>
      <c r="C36" s="197">
        <v>2</v>
      </c>
      <c r="D36" s="129" t="s">
        <v>27</v>
      </c>
      <c r="E36" s="130"/>
      <c r="F36" s="130">
        <f t="shared" si="0"/>
        <v>0</v>
      </c>
      <c r="G36" s="131"/>
    </row>
    <row r="37" spans="1:7" ht="18">
      <c r="A37" s="128" t="s">
        <v>107</v>
      </c>
      <c r="B37" s="136" t="s">
        <v>109</v>
      </c>
      <c r="C37" s="197">
        <v>2</v>
      </c>
      <c r="D37" s="129" t="s">
        <v>27</v>
      </c>
      <c r="E37" s="130"/>
      <c r="F37" s="130">
        <f t="shared" si="0"/>
        <v>0</v>
      </c>
      <c r="G37" s="131"/>
    </row>
    <row r="38" spans="1:7" ht="18">
      <c r="A38" s="124">
        <f>+A32+0.1</f>
        <v>3.6000000000000005</v>
      </c>
      <c r="B38" s="133" t="s">
        <v>110</v>
      </c>
      <c r="C38" s="197"/>
      <c r="D38" s="129"/>
      <c r="E38" s="130"/>
      <c r="F38" s="130">
        <f t="shared" si="0"/>
        <v>0</v>
      </c>
      <c r="G38" s="131"/>
    </row>
    <row r="39" spans="1:7" ht="36">
      <c r="A39" s="128" t="s">
        <v>111</v>
      </c>
      <c r="B39" s="136" t="s">
        <v>112</v>
      </c>
      <c r="C39" s="197">
        <v>2</v>
      </c>
      <c r="D39" s="129" t="s">
        <v>27</v>
      </c>
      <c r="E39" s="130"/>
      <c r="F39" s="130">
        <f t="shared" si="0"/>
        <v>0</v>
      </c>
      <c r="G39" s="131"/>
    </row>
    <row r="40" spans="1:7" ht="18">
      <c r="A40" s="128" t="s">
        <v>113</v>
      </c>
      <c r="B40" s="136" t="s">
        <v>114</v>
      </c>
      <c r="C40" s="197">
        <v>2</v>
      </c>
      <c r="D40" s="129" t="s">
        <v>27</v>
      </c>
      <c r="E40" s="200"/>
      <c r="F40" s="130">
        <f t="shared" si="0"/>
        <v>0</v>
      </c>
      <c r="G40" s="131">
        <f>SUM(F23:F40)</f>
        <v>0</v>
      </c>
    </row>
    <row r="41" spans="1:7" ht="18">
      <c r="A41" s="124"/>
      <c r="B41" s="133"/>
      <c r="C41" s="197"/>
      <c r="D41" s="129"/>
      <c r="E41" s="130"/>
      <c r="F41" s="130"/>
      <c r="G41" s="131"/>
    </row>
    <row r="42" spans="1:7" ht="18">
      <c r="A42" s="124">
        <v>4</v>
      </c>
      <c r="B42" s="140" t="s">
        <v>115</v>
      </c>
      <c r="C42" s="197"/>
      <c r="D42" s="129"/>
      <c r="E42" s="134"/>
      <c r="F42" s="130">
        <f t="shared" ref="F42:F49" si="1">+E42*C42</f>
        <v>0</v>
      </c>
      <c r="G42" s="131"/>
    </row>
    <row r="43" spans="1:7" ht="18">
      <c r="A43" s="124">
        <f>+A42+0.1</f>
        <v>4.0999999999999996</v>
      </c>
      <c r="B43" s="140" t="s">
        <v>84</v>
      </c>
      <c r="C43" s="197"/>
      <c r="D43" s="129"/>
      <c r="E43" s="134"/>
      <c r="F43" s="130">
        <f t="shared" si="1"/>
        <v>0</v>
      </c>
      <c r="G43" s="131"/>
    </row>
    <row r="44" spans="1:7" ht="18">
      <c r="A44" s="128" t="s">
        <v>116</v>
      </c>
      <c r="B44" s="136" t="s">
        <v>86</v>
      </c>
      <c r="C44" s="197">
        <v>735.16</v>
      </c>
      <c r="D44" s="129" t="s">
        <v>74</v>
      </c>
      <c r="E44" s="130"/>
      <c r="F44" s="130">
        <f t="shared" si="1"/>
        <v>0</v>
      </c>
      <c r="G44" s="131"/>
    </row>
    <row r="45" spans="1:7" ht="18">
      <c r="A45" s="124">
        <f>+A43+0.1</f>
        <v>4.1999999999999993</v>
      </c>
      <c r="B45" s="140" t="s">
        <v>87</v>
      </c>
      <c r="C45" s="197"/>
      <c r="D45" s="129"/>
      <c r="E45" s="130"/>
      <c r="F45" s="130">
        <f t="shared" si="1"/>
        <v>0</v>
      </c>
      <c r="G45" s="131"/>
    </row>
    <row r="46" spans="1:7" ht="18">
      <c r="A46" s="128" t="s">
        <v>117</v>
      </c>
      <c r="B46" s="136" t="s">
        <v>89</v>
      </c>
      <c r="C46" s="197">
        <v>2</v>
      </c>
      <c r="D46" s="129" t="s">
        <v>27</v>
      </c>
      <c r="E46" s="130"/>
      <c r="F46" s="130">
        <f t="shared" si="1"/>
        <v>0</v>
      </c>
      <c r="G46" s="131"/>
    </row>
    <row r="47" spans="1:7" ht="18">
      <c r="A47" s="124">
        <f>+A45+0.1</f>
        <v>4.2999999999999989</v>
      </c>
      <c r="B47" s="140" t="s">
        <v>90</v>
      </c>
      <c r="C47" s="197"/>
      <c r="D47" s="129"/>
      <c r="E47" s="130"/>
      <c r="F47" s="130">
        <f t="shared" si="1"/>
        <v>0</v>
      </c>
      <c r="G47" s="131"/>
    </row>
    <row r="48" spans="1:7" ht="18">
      <c r="A48" s="128" t="s">
        <v>118</v>
      </c>
      <c r="B48" s="136" t="s">
        <v>92</v>
      </c>
      <c r="C48" s="197">
        <v>1</v>
      </c>
      <c r="D48" s="129" t="s">
        <v>27</v>
      </c>
      <c r="E48" s="130"/>
      <c r="F48" s="130">
        <f t="shared" si="1"/>
        <v>0</v>
      </c>
      <c r="G48" s="131"/>
    </row>
    <row r="49" spans="1:7" ht="18">
      <c r="A49" s="128" t="s">
        <v>119</v>
      </c>
      <c r="B49" s="136" t="s">
        <v>94</v>
      </c>
      <c r="C49" s="197">
        <v>2</v>
      </c>
      <c r="D49" s="129" t="s">
        <v>27</v>
      </c>
      <c r="E49" s="130"/>
      <c r="F49" s="130">
        <f t="shared" si="1"/>
        <v>0</v>
      </c>
      <c r="G49" s="131"/>
    </row>
    <row r="50" spans="1:7" ht="18.75" thickBot="1">
      <c r="A50" s="141"/>
      <c r="B50" s="142"/>
      <c r="C50" s="201"/>
      <c r="D50" s="143"/>
      <c r="E50" s="144"/>
      <c r="F50" s="144"/>
      <c r="G50" s="145"/>
    </row>
    <row r="51" spans="1:7" ht="18">
      <c r="A51" s="146"/>
      <c r="B51" s="147"/>
      <c r="C51" s="202"/>
      <c r="D51" s="148"/>
      <c r="E51" s="149"/>
      <c r="F51" s="149"/>
      <c r="G51" s="150"/>
    </row>
    <row r="52" spans="1:7" ht="18">
      <c r="A52" s="124">
        <f>+A47+0.1</f>
        <v>4.3999999999999986</v>
      </c>
      <c r="B52" s="140" t="s">
        <v>95</v>
      </c>
      <c r="C52" s="197"/>
      <c r="D52" s="129"/>
      <c r="E52" s="130"/>
      <c r="F52" s="130">
        <f t="shared" ref="F52:F59" si="2">+E52*C52</f>
        <v>0</v>
      </c>
      <c r="G52" s="131"/>
    </row>
    <row r="53" spans="1:7" ht="18">
      <c r="A53" s="128" t="s">
        <v>120</v>
      </c>
      <c r="B53" s="136" t="s">
        <v>97</v>
      </c>
      <c r="C53" s="197">
        <v>2</v>
      </c>
      <c r="D53" s="129" t="s">
        <v>27</v>
      </c>
      <c r="E53" s="130"/>
      <c r="F53" s="130">
        <f t="shared" si="2"/>
        <v>0</v>
      </c>
      <c r="G53" s="131"/>
    </row>
    <row r="54" spans="1:7" ht="18">
      <c r="A54" s="128" t="s">
        <v>121</v>
      </c>
      <c r="B54" s="136" t="s">
        <v>99</v>
      </c>
      <c r="C54" s="197">
        <v>2</v>
      </c>
      <c r="D54" s="129" t="s">
        <v>27</v>
      </c>
      <c r="E54" s="130"/>
      <c r="F54" s="130">
        <f t="shared" si="2"/>
        <v>0</v>
      </c>
      <c r="G54" s="131"/>
    </row>
    <row r="55" spans="1:7" ht="18">
      <c r="A55" s="124">
        <f>+A52+0.1</f>
        <v>4.4999999999999982</v>
      </c>
      <c r="B55" s="133" t="s">
        <v>110</v>
      </c>
      <c r="C55" s="197"/>
      <c r="D55" s="129"/>
      <c r="E55" s="130"/>
      <c r="F55" s="130">
        <f t="shared" si="2"/>
        <v>0</v>
      </c>
      <c r="G55" s="131"/>
    </row>
    <row r="56" spans="1:7" ht="36">
      <c r="A56" s="128" t="s">
        <v>101</v>
      </c>
      <c r="B56" s="136" t="s">
        <v>112</v>
      </c>
      <c r="C56" s="197">
        <v>2</v>
      </c>
      <c r="D56" s="129" t="s">
        <v>27</v>
      </c>
      <c r="E56" s="130"/>
      <c r="F56" s="130">
        <f t="shared" si="2"/>
        <v>0</v>
      </c>
      <c r="G56" s="131"/>
    </row>
    <row r="57" spans="1:7" ht="18">
      <c r="A57" s="128" t="s">
        <v>103</v>
      </c>
      <c r="B57" s="136" t="s">
        <v>114</v>
      </c>
      <c r="C57" s="197">
        <v>2</v>
      </c>
      <c r="D57" s="129" t="s">
        <v>27</v>
      </c>
      <c r="E57" s="130"/>
      <c r="F57" s="130">
        <f t="shared" si="2"/>
        <v>0</v>
      </c>
      <c r="G57" s="131">
        <f>SUM(F44:F57)</f>
        <v>0</v>
      </c>
    </row>
    <row r="58" spans="1:7" ht="18">
      <c r="A58" s="124"/>
      <c r="B58" s="133"/>
      <c r="C58" s="197"/>
      <c r="D58" s="129"/>
      <c r="E58" s="151"/>
      <c r="F58" s="130">
        <f t="shared" si="2"/>
        <v>0</v>
      </c>
      <c r="G58" s="131"/>
    </row>
    <row r="59" spans="1:7" ht="18">
      <c r="A59" s="124">
        <v>5</v>
      </c>
      <c r="B59" s="140" t="s">
        <v>122</v>
      </c>
      <c r="C59" s="197">
        <v>1</v>
      </c>
      <c r="D59" s="129" t="s">
        <v>123</v>
      </c>
      <c r="E59" s="151"/>
      <c r="F59" s="130">
        <f t="shared" si="2"/>
        <v>0</v>
      </c>
      <c r="G59" s="131">
        <f>+F59</f>
        <v>0</v>
      </c>
    </row>
    <row r="60" spans="1:7" ht="18">
      <c r="A60" s="124"/>
      <c r="B60" s="140"/>
      <c r="C60" s="197"/>
      <c r="D60" s="129"/>
      <c r="E60" s="151"/>
      <c r="F60" s="130"/>
      <c r="G60" s="131"/>
    </row>
    <row r="61" spans="1:7" ht="18">
      <c r="A61" s="124">
        <v>6</v>
      </c>
      <c r="B61" s="133" t="s">
        <v>124</v>
      </c>
      <c r="C61" s="197"/>
      <c r="D61" s="129"/>
      <c r="E61" s="151"/>
      <c r="F61" s="130">
        <f>+E61*C61</f>
        <v>0</v>
      </c>
      <c r="G61" s="131"/>
    </row>
    <row r="62" spans="1:7" ht="18">
      <c r="A62" s="128">
        <f>+A61+0.1</f>
        <v>6.1</v>
      </c>
      <c r="B62" s="136" t="s">
        <v>125</v>
      </c>
      <c r="C62" s="197">
        <v>4</v>
      </c>
      <c r="D62" s="129" t="s">
        <v>126</v>
      </c>
      <c r="E62" s="151"/>
      <c r="F62" s="130">
        <f>+E62*C62</f>
        <v>0</v>
      </c>
      <c r="G62" s="131"/>
    </row>
    <row r="63" spans="1:7" ht="18">
      <c r="A63" s="128">
        <f>+A62+0.1</f>
        <v>6.1999999999999993</v>
      </c>
      <c r="B63" s="136" t="s">
        <v>127</v>
      </c>
      <c r="C63" s="197">
        <v>4</v>
      </c>
      <c r="D63" s="129" t="s">
        <v>74</v>
      </c>
      <c r="E63" s="151"/>
      <c r="F63" s="130">
        <f>+E63*C63</f>
        <v>0</v>
      </c>
      <c r="G63" s="131"/>
    </row>
    <row r="64" spans="1:7" ht="18">
      <c r="A64" s="128">
        <f>+A63+0.1</f>
        <v>6.2999999999999989</v>
      </c>
      <c r="B64" s="136" t="s">
        <v>128</v>
      </c>
      <c r="C64" s="197">
        <v>537.59</v>
      </c>
      <c r="D64" s="129" t="s">
        <v>126</v>
      </c>
      <c r="E64" s="151"/>
      <c r="F64" s="130">
        <f>+E64*C64</f>
        <v>0</v>
      </c>
      <c r="G64" s="131">
        <f>SUM(F62:F64)</f>
        <v>0</v>
      </c>
    </row>
    <row r="65" spans="1:7" ht="18">
      <c r="A65" s="128"/>
      <c r="B65" s="136"/>
      <c r="C65" s="197"/>
      <c r="D65" s="129"/>
      <c r="E65" s="151"/>
      <c r="F65" s="130"/>
      <c r="G65" s="131"/>
    </row>
    <row r="66" spans="1:7" ht="18">
      <c r="A66" s="124">
        <v>7</v>
      </c>
      <c r="B66" s="140" t="s">
        <v>129</v>
      </c>
      <c r="C66" s="197">
        <v>1</v>
      </c>
      <c r="D66" s="129" t="s">
        <v>123</v>
      </c>
      <c r="E66" s="152"/>
      <c r="F66" s="130">
        <f>+E66*C66</f>
        <v>0</v>
      </c>
      <c r="G66" s="131">
        <f>+F66</f>
        <v>0</v>
      </c>
    </row>
    <row r="67" spans="1:7" ht="18">
      <c r="A67" s="124"/>
      <c r="B67" s="133"/>
      <c r="C67" s="197"/>
      <c r="D67" s="129"/>
      <c r="E67" s="151"/>
      <c r="F67" s="130"/>
      <c r="G67" s="131"/>
    </row>
    <row r="68" spans="1:7" ht="18">
      <c r="A68" s="124">
        <v>8</v>
      </c>
      <c r="B68" s="140" t="s">
        <v>130</v>
      </c>
      <c r="C68" s="197">
        <v>1</v>
      </c>
      <c r="D68" s="129" t="s">
        <v>123</v>
      </c>
      <c r="E68" s="152"/>
      <c r="F68" s="130">
        <f>+E68*C68</f>
        <v>0</v>
      </c>
      <c r="G68" s="131">
        <f>+F68</f>
        <v>0</v>
      </c>
    </row>
    <row r="69" spans="1:7" ht="18.75" thickBot="1">
      <c r="A69" s="153"/>
      <c r="B69" s="154"/>
      <c r="C69" s="203"/>
      <c r="D69" s="155"/>
      <c r="E69" s="156"/>
      <c r="F69" s="156"/>
      <c r="G69" s="157"/>
    </row>
    <row r="70" spans="1:7" ht="19.5" thickTop="1" thickBot="1">
      <c r="A70" s="158"/>
      <c r="B70" s="159" t="s">
        <v>131</v>
      </c>
      <c r="C70" s="204"/>
      <c r="D70" s="160"/>
      <c r="E70" s="204"/>
      <c r="F70" s="204"/>
      <c r="G70" s="205">
        <f>SUM(G12:G68)</f>
        <v>0</v>
      </c>
    </row>
    <row r="71" spans="1:7" ht="19.5" thickTop="1" thickBot="1">
      <c r="A71" s="158"/>
      <c r="B71" s="159" t="s">
        <v>132</v>
      </c>
      <c r="C71" s="204"/>
      <c r="D71" s="160"/>
      <c r="E71" s="204"/>
      <c r="F71" s="204"/>
      <c r="G71" s="205">
        <f>+G70</f>
        <v>0</v>
      </c>
    </row>
    <row r="72" spans="1:7" ht="18.75" thickTop="1">
      <c r="A72" s="161"/>
      <c r="B72" s="162"/>
      <c r="C72" s="206"/>
      <c r="D72" s="163"/>
      <c r="E72" s="206"/>
      <c r="F72" s="206"/>
      <c r="G72" s="207"/>
    </row>
    <row r="73" spans="1:7" ht="18">
      <c r="A73" s="164"/>
      <c r="B73" s="165" t="s">
        <v>133</v>
      </c>
      <c r="C73" s="208"/>
      <c r="D73" s="166">
        <v>0.1</v>
      </c>
      <c r="E73" s="168"/>
      <c r="F73" s="168">
        <f>D73*G71</f>
        <v>0</v>
      </c>
      <c r="G73" s="209"/>
    </row>
    <row r="74" spans="1:7" ht="18">
      <c r="A74" s="164"/>
      <c r="B74" s="165" t="s">
        <v>51</v>
      </c>
      <c r="C74" s="208"/>
      <c r="D74" s="166">
        <v>2.5000000000000001E-2</v>
      </c>
      <c r="E74" s="168"/>
      <c r="F74" s="168">
        <f>D74*G71</f>
        <v>0</v>
      </c>
      <c r="G74" s="209"/>
    </row>
    <row r="75" spans="1:7" ht="18">
      <c r="A75" s="164"/>
      <c r="B75" s="165" t="s">
        <v>52</v>
      </c>
      <c r="C75" s="208"/>
      <c r="D75" s="166">
        <v>5.3499999999999999E-2</v>
      </c>
      <c r="E75" s="168"/>
      <c r="F75" s="168">
        <f>D75*G71</f>
        <v>0</v>
      </c>
      <c r="G75" s="209"/>
    </row>
    <row r="76" spans="1:7" ht="18">
      <c r="A76" s="164"/>
      <c r="B76" s="165" t="s">
        <v>53</v>
      </c>
      <c r="C76" s="208"/>
      <c r="D76" s="167">
        <v>3.5000000000000003E-2</v>
      </c>
      <c r="E76" s="168"/>
      <c r="F76" s="168">
        <f>D76*G71</f>
        <v>0</v>
      </c>
      <c r="G76" s="209"/>
    </row>
    <row r="77" spans="1:7" ht="18">
      <c r="A77" s="164"/>
      <c r="B77" s="165" t="s">
        <v>54</v>
      </c>
      <c r="C77" s="208"/>
      <c r="D77" s="166">
        <v>0.01</v>
      </c>
      <c r="E77" s="168"/>
      <c r="F77" s="168">
        <f>D77*G71</f>
        <v>0</v>
      </c>
      <c r="G77" s="209"/>
    </row>
    <row r="78" spans="1:7" ht="18">
      <c r="A78" s="164"/>
      <c r="B78" s="165" t="s">
        <v>134</v>
      </c>
      <c r="C78" s="208"/>
      <c r="D78" s="166">
        <v>0.05</v>
      </c>
      <c r="E78" s="168"/>
      <c r="F78" s="168">
        <f>D78*G71</f>
        <v>0</v>
      </c>
      <c r="G78" s="209"/>
    </row>
    <row r="79" spans="1:7" ht="18.75" thickBot="1">
      <c r="A79" s="164"/>
      <c r="B79" s="165"/>
      <c r="C79" s="208"/>
      <c r="D79" s="168"/>
      <c r="E79" s="168"/>
      <c r="F79" s="168"/>
      <c r="G79" s="210"/>
    </row>
    <row r="80" spans="1:7" ht="19.5" thickTop="1" thickBot="1">
      <c r="A80" s="169"/>
      <c r="B80" s="170" t="s">
        <v>56</v>
      </c>
      <c r="C80" s="211"/>
      <c r="D80" s="171"/>
      <c r="E80" s="212"/>
      <c r="F80" s="212"/>
      <c r="G80" s="213">
        <f>SUM(F73:F78)</f>
        <v>0</v>
      </c>
    </row>
    <row r="81" spans="1:7" ht="19.5" thickTop="1" thickBot="1">
      <c r="A81" s="172"/>
      <c r="B81" s="173"/>
      <c r="C81" s="214"/>
      <c r="D81" s="174"/>
      <c r="E81" s="215"/>
      <c r="F81" s="215"/>
      <c r="G81" s="216"/>
    </row>
    <row r="82" spans="1:7" ht="19.5" thickTop="1" thickBot="1">
      <c r="A82" s="169"/>
      <c r="B82" s="170" t="s">
        <v>58</v>
      </c>
      <c r="C82" s="211"/>
      <c r="D82" s="171"/>
      <c r="E82" s="212"/>
      <c r="F82" s="212"/>
      <c r="G82" s="213">
        <f>+G80+G71</f>
        <v>0</v>
      </c>
    </row>
    <row r="83" spans="1:7" ht="19.5" thickTop="1" thickBot="1">
      <c r="A83" s="172"/>
      <c r="B83" s="173"/>
      <c r="C83" s="214"/>
      <c r="D83" s="174"/>
      <c r="E83" s="215"/>
      <c r="F83" s="215"/>
      <c r="G83" s="216"/>
    </row>
    <row r="84" spans="1:7" ht="19.5" thickTop="1" thickBot="1">
      <c r="A84" s="169"/>
      <c r="B84" s="170" t="s">
        <v>57</v>
      </c>
      <c r="C84" s="211"/>
      <c r="D84" s="175">
        <v>0.03</v>
      </c>
      <c r="E84" s="212"/>
      <c r="F84" s="212"/>
      <c r="G84" s="213">
        <f>+G80*D84</f>
        <v>0</v>
      </c>
    </row>
    <row r="85" spans="1:7" ht="19.5" thickTop="1" thickBot="1">
      <c r="A85" s="172"/>
      <c r="B85" s="173"/>
      <c r="C85" s="214"/>
      <c r="D85" s="176"/>
      <c r="E85" s="215"/>
      <c r="F85" s="215"/>
      <c r="G85" s="216"/>
    </row>
    <row r="86" spans="1:7" ht="19.5" thickTop="1" thickBot="1">
      <c r="A86" s="169"/>
      <c r="B86" s="170" t="s">
        <v>59</v>
      </c>
      <c r="C86" s="211"/>
      <c r="D86" s="175">
        <v>0.06</v>
      </c>
      <c r="E86" s="212"/>
      <c r="F86" s="212"/>
      <c r="G86" s="213">
        <f>D86*G71</f>
        <v>0</v>
      </c>
    </row>
    <row r="87" spans="1:7" ht="19.5" thickTop="1" thickBot="1">
      <c r="A87" s="172"/>
      <c r="B87" s="173"/>
      <c r="C87" s="214"/>
      <c r="D87" s="176"/>
      <c r="E87" s="215"/>
      <c r="F87" s="215"/>
      <c r="G87" s="216"/>
    </row>
    <row r="88" spans="1:7" ht="19.5" thickTop="1" thickBot="1">
      <c r="A88" s="169"/>
      <c r="B88" s="170" t="s">
        <v>60</v>
      </c>
      <c r="C88" s="211"/>
      <c r="D88" s="175">
        <v>0.05</v>
      </c>
      <c r="E88" s="212"/>
      <c r="F88" s="212"/>
      <c r="G88" s="213">
        <f>+G82*D88</f>
        <v>0</v>
      </c>
    </row>
    <row r="89" spans="1:7" ht="19.5" thickTop="1" thickBot="1">
      <c r="A89" s="172"/>
      <c r="B89" s="173"/>
      <c r="C89" s="214"/>
      <c r="D89" s="174"/>
      <c r="E89" s="215"/>
      <c r="F89" s="215"/>
      <c r="G89" s="216"/>
    </row>
    <row r="90" spans="1:7" ht="19.5" thickTop="1" thickBot="1">
      <c r="A90" s="169"/>
      <c r="B90" s="170" t="s">
        <v>61</v>
      </c>
      <c r="C90" s="211"/>
      <c r="D90" s="171"/>
      <c r="E90" s="212"/>
      <c r="F90" s="212"/>
      <c r="G90" s="213">
        <f>+G88+G86+G82+G84</f>
        <v>0</v>
      </c>
    </row>
    <row r="91" spans="1:7" ht="16.5" thickTop="1">
      <c r="A91" s="177"/>
      <c r="B91" s="178"/>
      <c r="C91" s="217"/>
      <c r="D91" s="178"/>
      <c r="E91" s="217"/>
      <c r="F91" s="217"/>
      <c r="G91" s="217"/>
    </row>
    <row r="92" spans="1:7" ht="18">
      <c r="A92" s="103"/>
      <c r="B92" s="92"/>
      <c r="C92" s="218"/>
      <c r="D92" s="92"/>
      <c r="E92" s="218"/>
      <c r="F92" s="219"/>
      <c r="G92" s="218"/>
    </row>
    <row r="93" spans="1:7" ht="18">
      <c r="A93" s="179"/>
      <c r="B93" s="180" t="s">
        <v>62</v>
      </c>
      <c r="C93" s="220"/>
      <c r="D93" s="181"/>
      <c r="E93" s="220" t="s">
        <v>135</v>
      </c>
      <c r="F93" s="221"/>
      <c r="G93" s="222"/>
    </row>
    <row r="94" spans="1:7" ht="18">
      <c r="A94" s="179"/>
      <c r="B94" s="180"/>
      <c r="C94" s="220"/>
      <c r="D94" s="181"/>
      <c r="E94" s="220"/>
      <c r="F94" s="221"/>
      <c r="G94" s="222"/>
    </row>
    <row r="95" spans="1:7" ht="18">
      <c r="A95" s="103"/>
      <c r="B95" s="92"/>
      <c r="C95" s="218"/>
      <c r="D95" s="92"/>
      <c r="E95" s="218"/>
      <c r="F95" s="219"/>
      <c r="G95" s="218"/>
    </row>
    <row r="96" spans="1:7" ht="18">
      <c r="A96" s="103"/>
      <c r="B96" s="92" t="s">
        <v>64</v>
      </c>
      <c r="C96" s="218"/>
      <c r="D96" s="92"/>
      <c r="E96" s="218" t="s">
        <v>64</v>
      </c>
      <c r="F96" s="219"/>
      <c r="G96" s="218"/>
    </row>
    <row r="97" spans="1:7" ht="18">
      <c r="A97" s="103"/>
      <c r="B97" s="98"/>
      <c r="C97" s="223"/>
      <c r="D97" s="92"/>
      <c r="E97" s="98"/>
      <c r="F97" s="219"/>
      <c r="G97" s="218"/>
    </row>
    <row r="98" spans="1:7" ht="18">
      <c r="A98" s="103"/>
      <c r="B98" s="92"/>
      <c r="C98" s="218"/>
      <c r="D98" s="92"/>
      <c r="E98" s="218"/>
      <c r="F98" s="219"/>
      <c r="G98" s="218"/>
    </row>
    <row r="99" spans="1:7" ht="18">
      <c r="A99" s="103"/>
      <c r="B99" s="92"/>
      <c r="C99" s="218"/>
      <c r="D99" s="98"/>
      <c r="E99" s="218"/>
      <c r="F99" s="219"/>
      <c r="G99" s="218"/>
    </row>
    <row r="100" spans="1:7" ht="18">
      <c r="A100" s="182"/>
      <c r="B100" s="183"/>
      <c r="C100" s="224"/>
      <c r="D100" s="183"/>
      <c r="E100" s="224"/>
      <c r="F100" s="225"/>
      <c r="G100" s="226"/>
    </row>
    <row r="101" spans="1:7" ht="18">
      <c r="A101" s="182"/>
      <c r="B101" s="92"/>
      <c r="C101" s="218"/>
      <c r="D101" s="92"/>
      <c r="E101" s="218"/>
      <c r="F101" s="219"/>
      <c r="G101" s="218"/>
    </row>
    <row r="102" spans="1:7" ht="18">
      <c r="A102" s="182"/>
      <c r="B102" s="184" t="s">
        <v>65</v>
      </c>
      <c r="C102" s="227"/>
      <c r="D102" s="183"/>
      <c r="E102" s="227" t="s">
        <v>66</v>
      </c>
      <c r="F102" s="225"/>
      <c r="G102" s="226"/>
    </row>
    <row r="103" spans="1:7" ht="18">
      <c r="A103" s="182"/>
      <c r="B103" s="184"/>
      <c r="C103" s="227"/>
      <c r="D103" s="183"/>
      <c r="E103" s="227"/>
      <c r="F103" s="225"/>
      <c r="G103" s="226"/>
    </row>
    <row r="104" spans="1:7" ht="18">
      <c r="A104" s="182"/>
      <c r="B104" s="183"/>
      <c r="C104" s="224"/>
      <c r="D104" s="183"/>
      <c r="E104" s="224"/>
      <c r="F104" s="225"/>
      <c r="G104" s="226"/>
    </row>
    <row r="105" spans="1:7" ht="18">
      <c r="A105" s="182"/>
      <c r="B105" s="92" t="s">
        <v>64</v>
      </c>
      <c r="C105" s="218"/>
      <c r="D105" s="92"/>
      <c r="E105" s="218" t="s">
        <v>64</v>
      </c>
      <c r="F105" s="219"/>
      <c r="G105" s="218"/>
    </row>
    <row r="106" spans="1:7" ht="18.75">
      <c r="A106" s="185"/>
      <c r="B106" s="105"/>
      <c r="C106" s="228"/>
      <c r="D106" s="105"/>
      <c r="E106" s="228"/>
      <c r="F106" s="219"/>
      <c r="G106" s="228"/>
    </row>
    <row r="107" spans="1:7" ht="18">
      <c r="A107" s="182"/>
      <c r="B107" s="186"/>
      <c r="C107" s="229"/>
      <c r="D107" s="186"/>
      <c r="E107" s="229"/>
      <c r="F107" s="219"/>
      <c r="G107" s="229"/>
    </row>
    <row r="108" spans="1:7" ht="18.75">
      <c r="A108" s="182"/>
      <c r="B108" s="187"/>
      <c r="C108" s="230"/>
      <c r="D108" s="188"/>
      <c r="E108" s="231"/>
      <c r="F108" s="230"/>
      <c r="G108" s="219"/>
    </row>
    <row r="109" spans="1:7" ht="15.75">
      <c r="A109" s="189"/>
      <c r="B109" s="189"/>
      <c r="C109" s="189"/>
      <c r="D109" s="189"/>
      <c r="E109" s="190"/>
      <c r="F109" s="190"/>
      <c r="G109" s="190"/>
    </row>
    <row r="110" spans="1:7" ht="60.75">
      <c r="A110" s="189"/>
      <c r="B110" s="191" t="s">
        <v>136</v>
      </c>
      <c r="C110" s="189"/>
      <c r="D110" s="189"/>
      <c r="E110" s="190"/>
      <c r="F110" s="190"/>
      <c r="G110" s="190"/>
    </row>
  </sheetData>
  <mergeCells count="5">
    <mergeCell ref="A1:G1"/>
    <mergeCell ref="A2:G2"/>
    <mergeCell ref="A3:G3"/>
    <mergeCell ref="A6:G6"/>
    <mergeCell ref="A7: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63"/>
  <sheetViews>
    <sheetView workbookViewId="0">
      <selection activeCell="B55" sqref="B55"/>
    </sheetView>
  </sheetViews>
  <sheetFormatPr baseColWidth="10" defaultRowHeight="15"/>
  <cols>
    <col min="1" max="1" width="11.140625" customWidth="1"/>
    <col min="2" max="2" width="88.85546875" customWidth="1"/>
    <col min="3" max="3" width="12.42578125" customWidth="1"/>
    <col min="4" max="4" width="8.140625" customWidth="1"/>
    <col min="5" max="5" width="16.7109375" customWidth="1"/>
    <col min="6" max="6" width="17.7109375" customWidth="1"/>
    <col min="7" max="7" width="21.28515625" customWidth="1"/>
  </cols>
  <sheetData>
    <row r="1" spans="1:7" ht="18.75">
      <c r="A1" s="440" t="s">
        <v>137</v>
      </c>
      <c r="B1" s="440"/>
      <c r="C1" s="440"/>
      <c r="D1" s="440"/>
      <c r="E1" s="440"/>
      <c r="F1" s="440"/>
      <c r="G1" s="440"/>
    </row>
    <row r="2" spans="1:7" ht="18.75">
      <c r="A2" s="440" t="s">
        <v>138</v>
      </c>
      <c r="B2" s="440"/>
      <c r="C2" s="440"/>
      <c r="D2" s="440"/>
      <c r="E2" s="440"/>
      <c r="F2" s="440"/>
      <c r="G2" s="440"/>
    </row>
    <row r="3" spans="1:7" ht="23.25">
      <c r="A3" s="232"/>
    </row>
    <row r="4" spans="1:7" ht="18">
      <c r="A4" s="443" t="s">
        <v>139</v>
      </c>
      <c r="B4" s="444"/>
      <c r="C4" s="444"/>
      <c r="D4" s="444"/>
      <c r="E4" s="444"/>
      <c r="F4" s="444"/>
      <c r="G4" s="444"/>
    </row>
    <row r="5" spans="1:7" ht="18">
      <c r="A5" s="445" t="s">
        <v>140</v>
      </c>
      <c r="B5" s="446"/>
      <c r="C5" s="446"/>
      <c r="D5" s="446"/>
      <c r="E5" s="446"/>
      <c r="F5" s="446"/>
      <c r="G5" s="446"/>
    </row>
    <row r="6" spans="1:7" ht="18.75" thickBot="1">
      <c r="A6" s="443" t="s">
        <v>141</v>
      </c>
      <c r="B6" s="444"/>
      <c r="C6" s="444"/>
      <c r="D6" s="444"/>
      <c r="E6" s="444"/>
      <c r="F6" s="444"/>
      <c r="G6" s="444"/>
    </row>
    <row r="7" spans="1:7" ht="20.25" thickTop="1" thickBot="1">
      <c r="A7" s="233" t="s">
        <v>24</v>
      </c>
      <c r="B7" s="234" t="s">
        <v>142</v>
      </c>
      <c r="C7" s="234" t="s">
        <v>143</v>
      </c>
      <c r="D7" s="234" t="s">
        <v>144</v>
      </c>
      <c r="E7" s="234" t="s">
        <v>145</v>
      </c>
      <c r="F7" s="234" t="s">
        <v>146</v>
      </c>
      <c r="G7" s="235" t="s">
        <v>147</v>
      </c>
    </row>
    <row r="8" spans="1:7" ht="19.5" thickTop="1">
      <c r="A8" s="236"/>
      <c r="B8" s="237"/>
      <c r="C8" s="238"/>
      <c r="D8" s="238"/>
      <c r="E8" s="238"/>
      <c r="F8" s="238"/>
      <c r="G8" s="239"/>
    </row>
    <row r="9" spans="1:7" ht="18.75">
      <c r="A9" s="240"/>
      <c r="B9" s="237" t="s">
        <v>148</v>
      </c>
      <c r="C9" s="238"/>
      <c r="D9" s="238"/>
      <c r="E9" s="238"/>
      <c r="F9" s="238"/>
      <c r="G9" s="239"/>
    </row>
    <row r="10" spans="1:7" ht="18.75">
      <c r="A10" s="240"/>
      <c r="B10" s="237" t="s">
        <v>149</v>
      </c>
      <c r="C10" s="238"/>
      <c r="D10" s="238"/>
      <c r="E10" s="238"/>
      <c r="F10" s="238"/>
      <c r="G10" s="239"/>
    </row>
    <row r="11" spans="1:7" ht="18.75">
      <c r="A11" s="240"/>
      <c r="B11" s="237"/>
      <c r="C11" s="241"/>
      <c r="D11" s="242"/>
      <c r="E11" s="243"/>
      <c r="F11" s="244"/>
      <c r="G11" s="239"/>
    </row>
    <row r="12" spans="1:7" ht="18.75">
      <c r="A12" s="245" t="s">
        <v>150</v>
      </c>
      <c r="B12" s="246" t="s">
        <v>151</v>
      </c>
      <c r="C12" s="247">
        <v>200</v>
      </c>
      <c r="D12" s="248" t="s">
        <v>152</v>
      </c>
      <c r="E12" s="249"/>
      <c r="F12" s="247">
        <f>+C12*E12</f>
        <v>0</v>
      </c>
      <c r="G12" s="250">
        <f>+F12</f>
        <v>0</v>
      </c>
    </row>
    <row r="13" spans="1:7" ht="18.75">
      <c r="A13" s="245"/>
      <c r="B13" s="246"/>
      <c r="C13" s="247"/>
      <c r="D13" s="248"/>
      <c r="E13" s="249"/>
      <c r="F13" s="247"/>
      <c r="G13" s="251"/>
    </row>
    <row r="14" spans="1:7" ht="18.75">
      <c r="A14" s="245" t="s">
        <v>153</v>
      </c>
      <c r="B14" s="246" t="s">
        <v>154</v>
      </c>
      <c r="C14" s="247">
        <v>200</v>
      </c>
      <c r="D14" s="248" t="s">
        <v>152</v>
      </c>
      <c r="E14" s="247"/>
      <c r="F14" s="247">
        <f>+C14*E14</f>
        <v>0</v>
      </c>
      <c r="G14" s="250">
        <f>+F14</f>
        <v>0</v>
      </c>
    </row>
    <row r="15" spans="1:7" ht="18.75">
      <c r="A15" s="245"/>
      <c r="B15" s="246"/>
      <c r="C15" s="247"/>
      <c r="D15" s="248"/>
      <c r="E15" s="249"/>
      <c r="F15" s="247"/>
      <c r="G15" s="251"/>
    </row>
    <row r="16" spans="1:7" ht="18.75">
      <c r="A16" s="245" t="s">
        <v>155</v>
      </c>
      <c r="B16" s="246" t="s">
        <v>156</v>
      </c>
      <c r="C16" s="247">
        <f>80*1</f>
        <v>80</v>
      </c>
      <c r="D16" s="248" t="s">
        <v>152</v>
      </c>
      <c r="E16" s="247"/>
      <c r="F16" s="247">
        <f>+C16*E16</f>
        <v>0</v>
      </c>
      <c r="G16" s="250">
        <f>+F16</f>
        <v>0</v>
      </c>
    </row>
    <row r="17" spans="1:7" ht="18.75">
      <c r="A17" s="245"/>
      <c r="B17" s="246"/>
      <c r="C17" s="247"/>
      <c r="D17" s="248"/>
      <c r="E17" s="249"/>
      <c r="F17" s="247"/>
      <c r="G17" s="251"/>
    </row>
    <row r="18" spans="1:7" ht="18.75">
      <c r="A18" s="245" t="s">
        <v>157</v>
      </c>
      <c r="B18" s="246" t="s">
        <v>158</v>
      </c>
      <c r="C18" s="247">
        <v>1</v>
      </c>
      <c r="D18" s="248" t="s">
        <v>27</v>
      </c>
      <c r="E18" s="247"/>
      <c r="F18" s="247">
        <f>+C18*E18</f>
        <v>0</v>
      </c>
      <c r="G18" s="250">
        <f>+F18</f>
        <v>0</v>
      </c>
    </row>
    <row r="19" spans="1:7" ht="18.75">
      <c r="A19" s="245"/>
      <c r="B19" s="246"/>
      <c r="C19" s="247"/>
      <c r="D19" s="248"/>
      <c r="E19" s="249"/>
      <c r="F19" s="247"/>
      <c r="G19" s="251"/>
    </row>
    <row r="20" spans="1:7" ht="18.75">
      <c r="A20" s="245" t="s">
        <v>159</v>
      </c>
      <c r="B20" s="246" t="s">
        <v>160</v>
      </c>
      <c r="C20" s="247">
        <v>200</v>
      </c>
      <c r="D20" s="248" t="s">
        <v>152</v>
      </c>
      <c r="E20" s="252"/>
      <c r="F20" s="247">
        <f>+C20*E20</f>
        <v>0</v>
      </c>
      <c r="G20" s="250">
        <f>+F20</f>
        <v>0</v>
      </c>
    </row>
    <row r="21" spans="1:7" ht="18.75">
      <c r="A21" s="245"/>
      <c r="B21" s="246"/>
      <c r="C21" s="247"/>
      <c r="D21" s="248"/>
      <c r="E21" s="249"/>
      <c r="F21" s="247"/>
      <c r="G21" s="251"/>
    </row>
    <row r="22" spans="1:7" ht="18.75">
      <c r="A22" s="245" t="s">
        <v>161</v>
      </c>
      <c r="B22" s="246" t="s">
        <v>162</v>
      </c>
      <c r="C22" s="247">
        <v>1</v>
      </c>
      <c r="D22" s="248" t="s">
        <v>27</v>
      </c>
      <c r="E22" s="249"/>
      <c r="F22" s="247">
        <f>+C22*E22</f>
        <v>0</v>
      </c>
      <c r="G22" s="250">
        <f>+F22</f>
        <v>0</v>
      </c>
    </row>
    <row r="23" spans="1:7" ht="18.75">
      <c r="A23" s="245"/>
      <c r="B23" s="246"/>
      <c r="C23" s="247"/>
      <c r="D23" s="248"/>
      <c r="E23" s="249"/>
      <c r="F23" s="247"/>
      <c r="G23" s="251"/>
    </row>
    <row r="24" spans="1:7" ht="18.75">
      <c r="A24" s="245" t="s">
        <v>163</v>
      </c>
      <c r="B24" s="253" t="s">
        <v>164</v>
      </c>
      <c r="C24" s="254">
        <v>1</v>
      </c>
      <c r="D24" s="255" t="s">
        <v>27</v>
      </c>
      <c r="E24" s="256"/>
      <c r="F24" s="247">
        <f>+C24*E24</f>
        <v>0</v>
      </c>
      <c r="G24" s="250">
        <f>+F24</f>
        <v>0</v>
      </c>
    </row>
    <row r="25" spans="1:7" ht="18.75">
      <c r="A25" s="245"/>
      <c r="B25" s="253"/>
      <c r="C25" s="254"/>
      <c r="D25" s="255"/>
      <c r="E25" s="256"/>
      <c r="F25" s="247"/>
      <c r="G25" s="257"/>
    </row>
    <row r="26" spans="1:7" ht="19.5" thickBot="1">
      <c r="A26" s="245"/>
      <c r="B26" s="246"/>
      <c r="C26" s="247"/>
      <c r="D26" s="248"/>
      <c r="E26" s="248"/>
      <c r="F26" s="247"/>
      <c r="G26" s="258"/>
    </row>
    <row r="27" spans="1:7" ht="21.75" thickTop="1" thickBot="1">
      <c r="A27" s="259"/>
      <c r="B27" s="260" t="s">
        <v>71</v>
      </c>
      <c r="C27" s="261"/>
      <c r="D27" s="262"/>
      <c r="E27" s="263"/>
      <c r="F27" s="263"/>
      <c r="G27" s="264">
        <f>SUM(G12:G25)</f>
        <v>0</v>
      </c>
    </row>
    <row r="28" spans="1:7" ht="21.75" thickTop="1" thickBot="1">
      <c r="A28" s="245"/>
      <c r="B28" s="265" t="s">
        <v>49</v>
      </c>
      <c r="C28" s="247"/>
      <c r="D28" s="248"/>
      <c r="E28" s="248"/>
      <c r="F28" s="247"/>
      <c r="G28" s="266">
        <f>+G27</f>
        <v>0</v>
      </c>
    </row>
    <row r="29" spans="1:7" ht="19.5" thickTop="1">
      <c r="A29" s="267"/>
      <c r="B29" s="268"/>
      <c r="C29" s="269"/>
      <c r="D29" s="270"/>
      <c r="E29" s="271"/>
      <c r="F29" s="271"/>
      <c r="G29" s="272"/>
    </row>
    <row r="30" spans="1:7" ht="18.75">
      <c r="A30" s="273"/>
      <c r="B30" s="274" t="s">
        <v>133</v>
      </c>
      <c r="C30" s="254"/>
      <c r="D30" s="275">
        <v>0.1</v>
      </c>
      <c r="E30" s="276"/>
      <c r="F30" s="277">
        <f t="shared" ref="F30:F35" si="0">ROUND($G$28*D30,2)</f>
        <v>0</v>
      </c>
      <c r="G30" s="251"/>
    </row>
    <row r="31" spans="1:7" ht="18.75">
      <c r="A31" s="245"/>
      <c r="B31" s="274" t="s">
        <v>51</v>
      </c>
      <c r="C31" s="254"/>
      <c r="D31" s="278">
        <v>2.5000000000000001E-2</v>
      </c>
      <c r="E31" s="276"/>
      <c r="F31" s="277">
        <f t="shared" si="0"/>
        <v>0</v>
      </c>
      <c r="G31" s="251"/>
    </row>
    <row r="32" spans="1:7" ht="18.75">
      <c r="A32" s="273"/>
      <c r="B32" s="274" t="s">
        <v>53</v>
      </c>
      <c r="C32" s="276"/>
      <c r="D32" s="278">
        <v>3.5000000000000003E-2</v>
      </c>
      <c r="E32" s="276"/>
      <c r="F32" s="277">
        <f t="shared" si="0"/>
        <v>0</v>
      </c>
      <c r="G32" s="250"/>
    </row>
    <row r="33" spans="1:7" ht="18.75">
      <c r="A33" s="273"/>
      <c r="B33" s="274" t="s">
        <v>165</v>
      </c>
      <c r="C33" s="276"/>
      <c r="D33" s="279">
        <v>5.3499999999999999E-2</v>
      </c>
      <c r="E33" s="276"/>
      <c r="F33" s="277">
        <f t="shared" si="0"/>
        <v>0</v>
      </c>
      <c r="G33" s="250"/>
    </row>
    <row r="34" spans="1:7" ht="18.75">
      <c r="A34" s="273"/>
      <c r="B34" s="274" t="s">
        <v>54</v>
      </c>
      <c r="C34" s="276"/>
      <c r="D34" s="275">
        <v>0.01</v>
      </c>
      <c r="E34" s="276"/>
      <c r="F34" s="277">
        <f t="shared" si="0"/>
        <v>0</v>
      </c>
      <c r="G34" s="250"/>
    </row>
    <row r="35" spans="1:7" ht="18.75">
      <c r="A35" s="273"/>
      <c r="B35" s="274" t="s">
        <v>166</v>
      </c>
      <c r="C35" s="276"/>
      <c r="D35" s="275">
        <v>0.05</v>
      </c>
      <c r="E35" s="276"/>
      <c r="F35" s="277">
        <f t="shared" si="0"/>
        <v>0</v>
      </c>
      <c r="G35" s="250"/>
    </row>
    <row r="36" spans="1:7" ht="19.5" thickBot="1">
      <c r="A36" s="280"/>
      <c r="B36" s="281"/>
      <c r="C36" s="282"/>
      <c r="D36" s="282"/>
      <c r="E36" s="282"/>
      <c r="F36" s="282"/>
      <c r="G36" s="283"/>
    </row>
    <row r="37" spans="1:7" ht="18.75">
      <c r="A37" s="273"/>
      <c r="B37" s="274"/>
      <c r="C37" s="276"/>
      <c r="D37" s="276"/>
      <c r="E37" s="276"/>
      <c r="F37" s="276"/>
      <c r="G37" s="250"/>
    </row>
    <row r="38" spans="1:7" ht="20.25">
      <c r="A38" s="273"/>
      <c r="B38" s="284" t="s">
        <v>56</v>
      </c>
      <c r="C38" s="285"/>
      <c r="D38" s="285"/>
      <c r="E38" s="285"/>
      <c r="F38" s="285"/>
      <c r="G38" s="286">
        <f>SUM(F30:F35)</f>
        <v>0</v>
      </c>
    </row>
    <row r="39" spans="1:7" ht="20.25">
      <c r="A39" s="273"/>
      <c r="B39" s="284" t="s">
        <v>167</v>
      </c>
      <c r="C39" s="285"/>
      <c r="D39" s="285"/>
      <c r="E39" s="285"/>
      <c r="F39" s="285"/>
      <c r="G39" s="287">
        <f>+G28+G38</f>
        <v>0</v>
      </c>
    </row>
    <row r="40" spans="1:7" ht="37.5">
      <c r="A40" s="273"/>
      <c r="B40" s="288" t="s">
        <v>168</v>
      </c>
      <c r="C40" s="285"/>
      <c r="D40" s="289">
        <v>0.03</v>
      </c>
      <c r="E40" s="285"/>
      <c r="F40" s="285"/>
      <c r="G40" s="286">
        <f>ROUND(G38*D40,2)</f>
        <v>0</v>
      </c>
    </row>
    <row r="41" spans="1:7" ht="20.25">
      <c r="A41" s="273"/>
      <c r="B41" s="288" t="s">
        <v>59</v>
      </c>
      <c r="C41" s="285"/>
      <c r="D41" s="290">
        <v>0.06</v>
      </c>
      <c r="E41" s="285"/>
      <c r="F41" s="285"/>
      <c r="G41" s="286">
        <f>ROUND(G28*D41,2)</f>
        <v>0</v>
      </c>
    </row>
    <row r="42" spans="1:7" ht="20.25">
      <c r="A42" s="273"/>
      <c r="B42" s="284" t="s">
        <v>60</v>
      </c>
      <c r="C42" s="285"/>
      <c r="D42" s="290">
        <v>0.05</v>
      </c>
      <c r="E42" s="285"/>
      <c r="F42" s="285"/>
      <c r="G42" s="286">
        <f>ROUND(G39*D42,2)</f>
        <v>0</v>
      </c>
    </row>
    <row r="43" spans="1:7" ht="20.25">
      <c r="A43" s="273"/>
      <c r="B43" s="284" t="s">
        <v>61</v>
      </c>
      <c r="C43" s="285"/>
      <c r="D43" s="285"/>
      <c r="E43" s="285"/>
      <c r="F43" s="285"/>
      <c r="G43" s="287">
        <f>SUM(G39:G42)</f>
        <v>0</v>
      </c>
    </row>
    <row r="44" spans="1:7" ht="15.75" thickBot="1">
      <c r="A44" s="291"/>
      <c r="B44" s="292"/>
      <c r="C44" s="293"/>
      <c r="D44" s="293"/>
      <c r="E44" s="293"/>
      <c r="F44" s="293"/>
      <c r="G44" s="294"/>
    </row>
    <row r="45" spans="1:7" ht="15.75" thickTop="1">
      <c r="A45" s="295"/>
      <c r="B45" s="295"/>
      <c r="C45" s="295"/>
      <c r="D45" s="295"/>
      <c r="E45" s="295"/>
      <c r="F45" s="295"/>
      <c r="G45" s="295"/>
    </row>
    <row r="46" spans="1:7" ht="18.75">
      <c r="A46" s="295"/>
      <c r="B46" s="296" t="s">
        <v>135</v>
      </c>
      <c r="C46" s="296"/>
      <c r="D46" s="296"/>
      <c r="E46" s="296" t="s">
        <v>169</v>
      </c>
      <c r="F46" s="296"/>
      <c r="G46" s="296"/>
    </row>
    <row r="47" spans="1:7" ht="18.75">
      <c r="A47" s="295"/>
      <c r="B47" s="296"/>
      <c r="C47" s="296"/>
      <c r="D47" s="296"/>
      <c r="E47" s="296"/>
      <c r="F47" s="296"/>
      <c r="G47" s="296"/>
    </row>
    <row r="48" spans="1:7" ht="18.75">
      <c r="A48" s="295"/>
      <c r="B48" s="296"/>
      <c r="C48" s="296"/>
      <c r="D48" s="296"/>
      <c r="E48" s="296"/>
      <c r="F48" s="296"/>
      <c r="G48" s="296"/>
    </row>
    <row r="49" spans="1:7" ht="18.75">
      <c r="A49" s="295"/>
      <c r="B49" s="296" t="s">
        <v>170</v>
      </c>
      <c r="C49" s="296"/>
      <c r="D49" s="296"/>
      <c r="E49" s="296" t="s">
        <v>170</v>
      </c>
      <c r="F49" s="296"/>
      <c r="G49" s="296"/>
    </row>
    <row r="50" spans="1:7" ht="18.75">
      <c r="A50" s="295"/>
      <c r="B50" s="297"/>
      <c r="C50" s="296"/>
      <c r="D50" s="296"/>
      <c r="E50" s="297"/>
      <c r="F50" s="296"/>
      <c r="G50" s="296"/>
    </row>
    <row r="51" spans="1:7" ht="18.75">
      <c r="A51" s="295"/>
      <c r="B51" s="298"/>
      <c r="C51" s="296"/>
      <c r="D51" s="296"/>
      <c r="E51" s="298"/>
      <c r="F51" s="296"/>
      <c r="G51" s="296"/>
    </row>
    <row r="52" spans="1:7" ht="18.75">
      <c r="A52" s="295"/>
      <c r="B52" s="296"/>
      <c r="C52" s="296"/>
      <c r="D52" s="296"/>
      <c r="E52" s="296"/>
      <c r="F52" s="296"/>
      <c r="G52" s="296"/>
    </row>
    <row r="53" spans="1:7" ht="18.75">
      <c r="A53" s="295"/>
      <c r="B53" s="296"/>
      <c r="C53" s="296"/>
      <c r="D53" s="296"/>
      <c r="E53" s="296"/>
      <c r="F53" s="296"/>
      <c r="G53" s="296"/>
    </row>
    <row r="54" spans="1:7" ht="18.75">
      <c r="A54" s="295"/>
      <c r="B54" s="299" t="s">
        <v>65</v>
      </c>
      <c r="C54" s="299" t="s">
        <v>171</v>
      </c>
      <c r="D54" s="296"/>
      <c r="E54" s="299"/>
      <c r="F54" s="296"/>
      <c r="G54" s="296"/>
    </row>
    <row r="55" spans="1:7" ht="18.75">
      <c r="A55" s="295"/>
      <c r="B55" s="296"/>
      <c r="C55" s="296"/>
      <c r="D55" s="296"/>
      <c r="E55" s="296"/>
      <c r="F55" s="296"/>
      <c r="G55" s="296"/>
    </row>
    <row r="56" spans="1:7" ht="18.75">
      <c r="A56" s="295"/>
      <c r="B56" s="296"/>
      <c r="C56" s="296"/>
      <c r="D56" s="296"/>
      <c r="E56" s="296"/>
      <c r="F56" s="296"/>
      <c r="G56" s="296"/>
    </row>
    <row r="57" spans="1:7" ht="18.75">
      <c r="A57" s="295"/>
      <c r="B57" s="296" t="s">
        <v>170</v>
      </c>
      <c r="C57" s="296" t="s">
        <v>170</v>
      </c>
      <c r="D57" s="296"/>
      <c r="E57" s="296"/>
      <c r="F57" s="296"/>
      <c r="G57" s="296"/>
    </row>
    <row r="58" spans="1:7" ht="18.75">
      <c r="A58" s="295"/>
      <c r="B58" s="297"/>
      <c r="C58" s="300"/>
      <c r="D58" s="296"/>
      <c r="E58" s="296"/>
      <c r="F58" s="296"/>
      <c r="G58" s="296"/>
    </row>
    <row r="59" spans="1:7" ht="18.75">
      <c r="A59" s="295"/>
      <c r="B59" s="296"/>
      <c r="C59" s="296"/>
      <c r="D59" s="296"/>
      <c r="E59" s="296"/>
      <c r="F59" s="296"/>
      <c r="G59" s="296"/>
    </row>
    <row r="62" spans="1:7" ht="15.75">
      <c r="A62" s="447" t="s">
        <v>172</v>
      </c>
      <c r="B62" s="447"/>
      <c r="C62" s="447"/>
      <c r="D62" s="447"/>
      <c r="E62" s="447"/>
      <c r="F62" s="447"/>
      <c r="G62" s="447"/>
    </row>
    <row r="63" spans="1:7" ht="18">
      <c r="A63" s="442" t="s">
        <v>138</v>
      </c>
      <c r="B63" s="442"/>
      <c r="C63" s="442"/>
      <c r="D63" s="442"/>
      <c r="E63" s="442"/>
      <c r="F63" s="442"/>
      <c r="G63" s="442"/>
    </row>
    <row r="64" spans="1:7">
      <c r="A64" s="303"/>
      <c r="B64" s="303"/>
      <c r="C64" s="303"/>
      <c r="D64" s="303"/>
      <c r="E64" s="303"/>
      <c r="F64" s="303"/>
      <c r="G64" s="303"/>
    </row>
    <row r="65" spans="1:7" ht="18.75">
      <c r="A65" s="304"/>
      <c r="B65" s="301"/>
      <c r="C65" s="301"/>
      <c r="D65" s="301"/>
      <c r="E65" s="301"/>
      <c r="F65" s="301"/>
      <c r="G65" s="301"/>
    </row>
    <row r="66" spans="1:7" ht="18">
      <c r="A66" s="443" t="s">
        <v>173</v>
      </c>
      <c r="B66" s="443"/>
      <c r="C66" s="443"/>
      <c r="D66" s="443"/>
      <c r="E66" s="443"/>
      <c r="F66" s="443"/>
      <c r="G66" s="443"/>
    </row>
    <row r="67" spans="1:7" ht="18">
      <c r="A67" s="443" t="s">
        <v>174</v>
      </c>
      <c r="B67" s="443"/>
      <c r="C67" s="443"/>
      <c r="D67" s="443"/>
      <c r="E67" s="443"/>
      <c r="F67" s="443"/>
      <c r="G67" s="443"/>
    </row>
    <row r="68" spans="1:7" ht="18">
      <c r="A68" s="443" t="s">
        <v>175</v>
      </c>
      <c r="B68" s="443"/>
      <c r="C68" s="443"/>
      <c r="D68" s="443"/>
      <c r="E68" s="443"/>
      <c r="F68" s="443"/>
      <c r="G68" s="443"/>
    </row>
    <row r="69" spans="1:7">
      <c r="A69" s="305" t="s">
        <v>24</v>
      </c>
      <c r="B69" s="305"/>
      <c r="C69" s="305" t="s">
        <v>143</v>
      </c>
      <c r="D69" s="305" t="s">
        <v>144</v>
      </c>
      <c r="E69" s="305" t="s">
        <v>145</v>
      </c>
      <c r="F69" s="305" t="s">
        <v>146</v>
      </c>
      <c r="G69" s="306" t="s">
        <v>147</v>
      </c>
    </row>
    <row r="70" spans="1:7" ht="15.75">
      <c r="A70" s="307"/>
      <c r="B70" s="308"/>
      <c r="C70" s="309"/>
      <c r="D70" s="310"/>
      <c r="E70" s="311"/>
      <c r="F70" s="311"/>
      <c r="G70" s="312"/>
    </row>
    <row r="71" spans="1:7" ht="18.75">
      <c r="A71" s="313" t="s">
        <v>153</v>
      </c>
      <c r="B71" s="237" t="s">
        <v>176</v>
      </c>
      <c r="C71" s="309"/>
      <c r="D71" s="310"/>
      <c r="E71" s="311"/>
      <c r="F71" s="311"/>
      <c r="G71" s="312"/>
    </row>
    <row r="72" spans="1:7" ht="15.75">
      <c r="A72" s="307"/>
      <c r="B72" s="308"/>
      <c r="C72" s="309"/>
      <c r="D72" s="310"/>
      <c r="E72" s="311"/>
      <c r="F72" s="311"/>
      <c r="G72" s="312"/>
    </row>
    <row r="73" spans="1:7" ht="18.75">
      <c r="A73" s="314" t="s">
        <v>177</v>
      </c>
      <c r="B73" s="315" t="s">
        <v>178</v>
      </c>
      <c r="C73" s="316">
        <v>200</v>
      </c>
      <c r="D73" s="317" t="s">
        <v>152</v>
      </c>
      <c r="E73" s="316"/>
      <c r="F73" s="318">
        <f t="shared" ref="F73:F94" si="1">ROUND(E73*C73,2)</f>
        <v>0</v>
      </c>
      <c r="G73" s="319"/>
    </row>
    <row r="74" spans="1:7" ht="18.75">
      <c r="A74" s="314" t="s">
        <v>179</v>
      </c>
      <c r="B74" s="315" t="s">
        <v>180</v>
      </c>
      <c r="C74" s="316">
        <v>65</v>
      </c>
      <c r="D74" s="317" t="s">
        <v>152</v>
      </c>
      <c r="E74" s="316"/>
      <c r="F74" s="318">
        <f t="shared" si="1"/>
        <v>0</v>
      </c>
      <c r="G74" s="319"/>
    </row>
    <row r="75" spans="1:7" ht="18.75">
      <c r="A75" s="314" t="s">
        <v>181</v>
      </c>
      <c r="B75" s="315" t="s">
        <v>182</v>
      </c>
      <c r="C75" s="316">
        <v>100</v>
      </c>
      <c r="D75" s="317" t="s">
        <v>152</v>
      </c>
      <c r="E75" s="316"/>
      <c r="F75" s="318">
        <f t="shared" si="1"/>
        <v>0</v>
      </c>
      <c r="G75" s="319"/>
    </row>
    <row r="76" spans="1:7" ht="18.75">
      <c r="A76" s="314" t="s">
        <v>183</v>
      </c>
      <c r="B76" s="315" t="s">
        <v>184</v>
      </c>
      <c r="C76" s="316">
        <v>250</v>
      </c>
      <c r="D76" s="317" t="s">
        <v>152</v>
      </c>
      <c r="E76" s="316"/>
      <c r="F76" s="318">
        <f t="shared" si="1"/>
        <v>0</v>
      </c>
      <c r="G76" s="319"/>
    </row>
    <row r="77" spans="1:7" ht="18.75">
      <c r="A77" s="314" t="s">
        <v>185</v>
      </c>
      <c r="B77" s="315" t="s">
        <v>186</v>
      </c>
      <c r="C77" s="316">
        <v>250</v>
      </c>
      <c r="D77" s="317" t="s">
        <v>152</v>
      </c>
      <c r="E77" s="316"/>
      <c r="F77" s="318">
        <f t="shared" si="1"/>
        <v>0</v>
      </c>
      <c r="G77" s="319"/>
    </row>
    <row r="78" spans="1:7" ht="18.75">
      <c r="A78" s="314" t="s">
        <v>187</v>
      </c>
      <c r="B78" s="315" t="s">
        <v>188</v>
      </c>
      <c r="C78" s="320"/>
      <c r="D78" s="321"/>
      <c r="E78" s="320"/>
      <c r="F78" s="322"/>
      <c r="G78" s="319"/>
    </row>
    <row r="79" spans="1:7" ht="18.75">
      <c r="A79" s="314"/>
      <c r="B79" s="315" t="s">
        <v>189</v>
      </c>
      <c r="C79" s="320"/>
      <c r="D79" s="321"/>
      <c r="E79" s="320"/>
      <c r="F79" s="322"/>
      <c r="G79" s="319"/>
    </row>
    <row r="80" spans="1:7" ht="18.75">
      <c r="A80" s="314"/>
      <c r="B80" s="315" t="s">
        <v>190</v>
      </c>
      <c r="C80" s="320">
        <v>1</v>
      </c>
      <c r="D80" s="321" t="s">
        <v>27</v>
      </c>
      <c r="E80" s="320"/>
      <c r="F80" s="322">
        <f t="shared" si="1"/>
        <v>0</v>
      </c>
      <c r="G80" s="319"/>
    </row>
    <row r="81" spans="1:7" ht="18.75">
      <c r="A81" s="314" t="s">
        <v>191</v>
      </c>
      <c r="B81" s="315" t="s">
        <v>192</v>
      </c>
      <c r="C81" s="316">
        <v>1</v>
      </c>
      <c r="D81" s="317" t="s">
        <v>27</v>
      </c>
      <c r="E81" s="316"/>
      <c r="F81" s="318">
        <f t="shared" si="1"/>
        <v>0</v>
      </c>
      <c r="G81" s="323"/>
    </row>
    <row r="82" spans="1:7" ht="18.75">
      <c r="A82" s="314" t="s">
        <v>193</v>
      </c>
      <c r="B82" s="315" t="s">
        <v>194</v>
      </c>
      <c r="C82" s="316"/>
      <c r="D82" s="317"/>
      <c r="E82" s="316"/>
      <c r="F82" s="324"/>
      <c r="G82" s="325"/>
    </row>
    <row r="83" spans="1:7" ht="18.75">
      <c r="A83" s="314" t="s">
        <v>195</v>
      </c>
      <c r="B83" s="315" t="s">
        <v>196</v>
      </c>
      <c r="C83" s="316">
        <v>1</v>
      </c>
      <c r="D83" s="317" t="s">
        <v>27</v>
      </c>
      <c r="E83" s="316"/>
      <c r="F83" s="324">
        <f t="shared" si="1"/>
        <v>0</v>
      </c>
      <c r="G83" s="325"/>
    </row>
    <row r="84" spans="1:7" ht="18.75">
      <c r="A84" s="314" t="s">
        <v>197</v>
      </c>
      <c r="B84" s="315" t="s">
        <v>198</v>
      </c>
      <c r="C84" s="316">
        <v>1</v>
      </c>
      <c r="D84" s="317" t="s">
        <v>27</v>
      </c>
      <c r="E84" s="316"/>
      <c r="F84" s="318">
        <f t="shared" si="1"/>
        <v>0</v>
      </c>
      <c r="G84" s="325"/>
    </row>
    <row r="85" spans="1:7" ht="18.75">
      <c r="A85" s="314" t="s">
        <v>199</v>
      </c>
      <c r="B85" s="315" t="s">
        <v>200</v>
      </c>
      <c r="C85" s="316">
        <v>4</v>
      </c>
      <c r="D85" s="317" t="s">
        <v>27</v>
      </c>
      <c r="E85" s="316"/>
      <c r="F85" s="318">
        <f t="shared" si="1"/>
        <v>0</v>
      </c>
      <c r="G85" s="326"/>
    </row>
    <row r="86" spans="1:7" ht="18.75">
      <c r="A86" s="314" t="s">
        <v>201</v>
      </c>
      <c r="B86" s="315" t="s">
        <v>202</v>
      </c>
      <c r="C86" s="324">
        <v>1</v>
      </c>
      <c r="D86" s="327" t="s">
        <v>27</v>
      </c>
      <c r="E86" s="324"/>
      <c r="F86" s="318">
        <f t="shared" si="1"/>
        <v>0</v>
      </c>
      <c r="G86" s="326"/>
    </row>
    <row r="87" spans="1:7" ht="18.75">
      <c r="A87" s="314" t="s">
        <v>203</v>
      </c>
      <c r="B87" s="315" t="s">
        <v>204</v>
      </c>
      <c r="C87" s="324">
        <v>2</v>
      </c>
      <c r="D87" s="327" t="s">
        <v>27</v>
      </c>
      <c r="E87" s="324"/>
      <c r="F87" s="318">
        <f t="shared" si="1"/>
        <v>0</v>
      </c>
      <c r="G87" s="326"/>
    </row>
    <row r="88" spans="1:7" ht="18.75">
      <c r="A88" s="314" t="s">
        <v>205</v>
      </c>
      <c r="B88" s="315" t="s">
        <v>206</v>
      </c>
      <c r="C88" s="324">
        <v>1</v>
      </c>
      <c r="D88" s="327" t="s">
        <v>27</v>
      </c>
      <c r="E88" s="324"/>
      <c r="F88" s="318">
        <f t="shared" si="1"/>
        <v>0</v>
      </c>
      <c r="G88" s="326"/>
    </row>
    <row r="89" spans="1:7" ht="18.75">
      <c r="A89" s="314" t="s">
        <v>207</v>
      </c>
      <c r="B89" s="315" t="s">
        <v>208</v>
      </c>
      <c r="C89" s="324">
        <v>1</v>
      </c>
      <c r="D89" s="327" t="s">
        <v>27</v>
      </c>
      <c r="E89" s="324"/>
      <c r="F89" s="318">
        <f t="shared" si="1"/>
        <v>0</v>
      </c>
      <c r="G89" s="326"/>
    </row>
    <row r="90" spans="1:7" ht="18.75">
      <c r="A90" s="314" t="s">
        <v>209</v>
      </c>
      <c r="B90" s="315" t="s">
        <v>210</v>
      </c>
      <c r="C90" s="324">
        <v>20</v>
      </c>
      <c r="D90" s="327" t="s">
        <v>152</v>
      </c>
      <c r="E90" s="324"/>
      <c r="F90" s="318">
        <f t="shared" si="1"/>
        <v>0</v>
      </c>
      <c r="G90" s="326"/>
    </row>
    <row r="91" spans="1:7" ht="18.75">
      <c r="A91" s="314" t="s">
        <v>211</v>
      </c>
      <c r="B91" s="315" t="s">
        <v>212</v>
      </c>
      <c r="C91" s="324">
        <v>2</v>
      </c>
      <c r="D91" s="327" t="s">
        <v>27</v>
      </c>
      <c r="E91" s="324"/>
      <c r="F91" s="318">
        <f t="shared" si="1"/>
        <v>0</v>
      </c>
      <c r="G91" s="326"/>
    </row>
    <row r="92" spans="1:7" ht="18.75">
      <c r="A92" s="314" t="s">
        <v>213</v>
      </c>
      <c r="B92" s="328" t="s">
        <v>214</v>
      </c>
      <c r="C92" s="322">
        <v>1</v>
      </c>
      <c r="D92" s="329" t="s">
        <v>27</v>
      </c>
      <c r="E92" s="322"/>
      <c r="F92" s="318">
        <f t="shared" si="1"/>
        <v>0</v>
      </c>
      <c r="G92" s="326"/>
    </row>
    <row r="93" spans="1:7" ht="18.75">
      <c r="A93" s="314" t="s">
        <v>215</v>
      </c>
      <c r="B93" s="315" t="s">
        <v>216</v>
      </c>
      <c r="C93" s="324">
        <v>2</v>
      </c>
      <c r="D93" s="327" t="s">
        <v>27</v>
      </c>
      <c r="E93" s="324"/>
      <c r="F93" s="318">
        <f t="shared" si="1"/>
        <v>0</v>
      </c>
      <c r="G93" s="326"/>
    </row>
    <row r="94" spans="1:7" ht="19.5" thickBot="1">
      <c r="A94" s="314" t="s">
        <v>217</v>
      </c>
      <c r="B94" s="315" t="s">
        <v>218</v>
      </c>
      <c r="C94" s="324">
        <v>1</v>
      </c>
      <c r="D94" s="327" t="s">
        <v>123</v>
      </c>
      <c r="E94" s="324"/>
      <c r="F94" s="318">
        <f t="shared" si="1"/>
        <v>0</v>
      </c>
      <c r="G94" s="326"/>
    </row>
    <row r="95" spans="1:7" ht="19.5" thickBot="1">
      <c r="A95" s="330"/>
      <c r="B95" s="330"/>
      <c r="C95" s="330"/>
      <c r="D95" s="330"/>
      <c r="E95" s="330"/>
      <c r="F95" s="330"/>
      <c r="G95" s="331"/>
    </row>
    <row r="96" spans="1:7" ht="18.75">
      <c r="A96" s="314" t="s">
        <v>219</v>
      </c>
      <c r="B96" s="315" t="s">
        <v>220</v>
      </c>
      <c r="C96" s="324">
        <v>1</v>
      </c>
      <c r="D96" s="327" t="s">
        <v>123</v>
      </c>
      <c r="E96" s="324"/>
      <c r="F96" s="318">
        <f>+C96*E96</f>
        <v>0</v>
      </c>
      <c r="G96" s="319">
        <f>SUM(F73:F94)</f>
        <v>0</v>
      </c>
    </row>
    <row r="97" spans="1:7" ht="19.5" thickBot="1">
      <c r="A97" s="332"/>
      <c r="B97" s="333"/>
      <c r="C97" s="333"/>
      <c r="D97" s="333"/>
      <c r="E97" s="333"/>
      <c r="F97" s="333"/>
      <c r="G97" s="334"/>
    </row>
    <row r="98" spans="1:7" ht="20.25" thickTop="1" thickBot="1">
      <c r="A98" s="335"/>
      <c r="B98" s="265"/>
      <c r="C98" s="336"/>
      <c r="D98" s="337"/>
      <c r="E98" s="338"/>
      <c r="F98" s="339"/>
      <c r="G98" s="340">
        <f>+G96+F96</f>
        <v>0</v>
      </c>
    </row>
    <row r="99" spans="1:7" ht="19.5" thickTop="1">
      <c r="A99" s="314"/>
      <c r="B99" s="333"/>
      <c r="C99" s="341"/>
      <c r="D99" s="342"/>
      <c r="E99" s="343"/>
      <c r="F99" s="318"/>
      <c r="G99" s="325"/>
    </row>
    <row r="100" spans="1:7" ht="18.75">
      <c r="A100" s="313" t="s">
        <v>155</v>
      </c>
      <c r="B100" s="237" t="s">
        <v>221</v>
      </c>
      <c r="C100" s="341"/>
      <c r="D100" s="342"/>
      <c r="E100" s="343"/>
      <c r="F100" s="318"/>
      <c r="G100" s="325"/>
    </row>
    <row r="101" spans="1:7" ht="18.75">
      <c r="A101" s="314"/>
      <c r="B101" s="344" t="s">
        <v>222</v>
      </c>
      <c r="C101" s="341"/>
      <c r="D101" s="342"/>
      <c r="E101" s="343"/>
      <c r="F101" s="318"/>
      <c r="G101" s="325"/>
    </row>
    <row r="102" spans="1:7" ht="18.75">
      <c r="A102" s="314"/>
      <c r="B102" s="333"/>
      <c r="C102" s="341"/>
      <c r="D102" s="327"/>
      <c r="E102" s="343"/>
      <c r="F102" s="318"/>
      <c r="G102" s="325"/>
    </row>
    <row r="103" spans="1:7" ht="18.75">
      <c r="A103" s="314" t="s">
        <v>223</v>
      </c>
      <c r="B103" s="315" t="s">
        <v>224</v>
      </c>
      <c r="C103" s="324"/>
      <c r="D103" s="327"/>
      <c r="E103" s="324"/>
      <c r="F103" s="318"/>
      <c r="G103" s="325"/>
    </row>
    <row r="104" spans="1:7" ht="18.75">
      <c r="A104" s="314"/>
      <c r="B104" s="315" t="s">
        <v>225</v>
      </c>
      <c r="C104" s="324">
        <v>1</v>
      </c>
      <c r="D104" s="327" t="s">
        <v>27</v>
      </c>
      <c r="E104" s="324"/>
      <c r="F104" s="318">
        <f t="shared" ref="F104:F118" si="2">ROUND(E104*C104,2)</f>
        <v>0</v>
      </c>
      <c r="G104" s="325"/>
    </row>
    <row r="105" spans="1:7" ht="18.75">
      <c r="A105" s="314" t="s">
        <v>226</v>
      </c>
      <c r="B105" s="315" t="s">
        <v>227</v>
      </c>
      <c r="C105" s="324">
        <v>19</v>
      </c>
      <c r="D105" s="327" t="s">
        <v>27</v>
      </c>
      <c r="E105" s="324"/>
      <c r="F105" s="318">
        <f t="shared" si="2"/>
        <v>0</v>
      </c>
      <c r="G105" s="325"/>
    </row>
    <row r="106" spans="1:7" ht="18.75">
      <c r="A106" s="314" t="s">
        <v>228</v>
      </c>
      <c r="B106" s="315" t="s">
        <v>229</v>
      </c>
      <c r="C106" s="324">
        <v>1</v>
      </c>
      <c r="D106" s="327" t="s">
        <v>27</v>
      </c>
      <c r="E106" s="324"/>
      <c r="F106" s="318">
        <f t="shared" si="2"/>
        <v>0</v>
      </c>
      <c r="G106" s="325"/>
    </row>
    <row r="107" spans="1:7" ht="18.75">
      <c r="A107" s="314" t="s">
        <v>230</v>
      </c>
      <c r="B107" s="315" t="s">
        <v>231</v>
      </c>
      <c r="C107" s="324">
        <v>1</v>
      </c>
      <c r="D107" s="327" t="s">
        <v>27</v>
      </c>
      <c r="E107" s="324"/>
      <c r="F107" s="318">
        <f t="shared" si="2"/>
        <v>0</v>
      </c>
      <c r="G107" s="325"/>
    </row>
    <row r="108" spans="1:7" ht="18.75">
      <c r="A108" s="314" t="s">
        <v>232</v>
      </c>
      <c r="B108" s="315" t="s">
        <v>233</v>
      </c>
      <c r="C108" s="324">
        <v>1</v>
      </c>
      <c r="D108" s="327" t="s">
        <v>27</v>
      </c>
      <c r="E108" s="343"/>
      <c r="F108" s="318">
        <f t="shared" si="2"/>
        <v>0</v>
      </c>
      <c r="G108" s="325"/>
    </row>
    <row r="109" spans="1:7" ht="18.75">
      <c r="A109" s="314" t="s">
        <v>234</v>
      </c>
      <c r="B109" s="315" t="s">
        <v>235</v>
      </c>
      <c r="C109" s="324">
        <v>1</v>
      </c>
      <c r="D109" s="327" t="s">
        <v>27</v>
      </c>
      <c r="E109" s="324"/>
      <c r="F109" s="318">
        <f t="shared" si="2"/>
        <v>0</v>
      </c>
      <c r="G109" s="325"/>
    </row>
    <row r="110" spans="1:7" ht="18.75">
      <c r="A110" s="314" t="s">
        <v>236</v>
      </c>
      <c r="B110" s="315" t="s">
        <v>237</v>
      </c>
      <c r="C110" s="324">
        <v>1</v>
      </c>
      <c r="D110" s="327" t="s">
        <v>27</v>
      </c>
      <c r="E110" s="324"/>
      <c r="F110" s="318">
        <f t="shared" si="2"/>
        <v>0</v>
      </c>
      <c r="G110" s="325"/>
    </row>
    <row r="111" spans="1:7" ht="18.75">
      <c r="A111" s="314" t="s">
        <v>238</v>
      </c>
      <c r="B111" s="315" t="s">
        <v>239</v>
      </c>
      <c r="C111" s="324">
        <v>1</v>
      </c>
      <c r="D111" s="327" t="s">
        <v>27</v>
      </c>
      <c r="E111" s="324"/>
      <c r="F111" s="318">
        <f t="shared" si="2"/>
        <v>0</v>
      </c>
      <c r="G111" s="325"/>
    </row>
    <row r="112" spans="1:7" ht="18.75">
      <c r="A112" s="314" t="s">
        <v>240</v>
      </c>
      <c r="B112" s="315" t="s">
        <v>241</v>
      </c>
      <c r="C112" s="324">
        <v>4</v>
      </c>
      <c r="D112" s="327" t="s">
        <v>27</v>
      </c>
      <c r="E112" s="324"/>
      <c r="F112" s="318">
        <f t="shared" si="2"/>
        <v>0</v>
      </c>
      <c r="G112" s="325"/>
    </row>
    <row r="113" spans="1:7" ht="18.75">
      <c r="A113" s="314" t="s">
        <v>242</v>
      </c>
      <c r="B113" s="315" t="s">
        <v>243</v>
      </c>
      <c r="C113" s="324">
        <v>1</v>
      </c>
      <c r="D113" s="327" t="s">
        <v>27</v>
      </c>
      <c r="E113" s="324"/>
      <c r="F113" s="318">
        <f t="shared" si="2"/>
        <v>0</v>
      </c>
      <c r="G113" s="325"/>
    </row>
    <row r="114" spans="1:7" ht="18.75">
      <c r="A114" s="314" t="s">
        <v>244</v>
      </c>
      <c r="B114" s="315" t="s">
        <v>245</v>
      </c>
      <c r="C114" s="324">
        <v>1</v>
      </c>
      <c r="D114" s="327" t="s">
        <v>123</v>
      </c>
      <c r="E114" s="324"/>
      <c r="F114" s="318">
        <f t="shared" si="2"/>
        <v>0</v>
      </c>
      <c r="G114" s="325"/>
    </row>
    <row r="115" spans="1:7" ht="18.75">
      <c r="A115" s="314" t="s">
        <v>246</v>
      </c>
      <c r="B115" s="315" t="s">
        <v>247</v>
      </c>
      <c r="C115" s="324">
        <v>1</v>
      </c>
      <c r="D115" s="327" t="s">
        <v>27</v>
      </c>
      <c r="E115" s="324"/>
      <c r="F115" s="318">
        <f t="shared" si="2"/>
        <v>0</v>
      </c>
      <c r="G115" s="325"/>
    </row>
    <row r="116" spans="1:7" ht="19.5" thickBot="1">
      <c r="A116" s="314" t="s">
        <v>248</v>
      </c>
      <c r="B116" s="315" t="s">
        <v>249</v>
      </c>
      <c r="C116" s="324">
        <v>1</v>
      </c>
      <c r="D116" s="327" t="s">
        <v>250</v>
      </c>
      <c r="E116" s="324"/>
      <c r="F116" s="318">
        <f t="shared" si="2"/>
        <v>0</v>
      </c>
      <c r="G116" s="325"/>
    </row>
    <row r="117" spans="1:7" ht="19.5" thickBot="1">
      <c r="A117" s="330"/>
      <c r="B117" s="345"/>
      <c r="C117" s="346"/>
      <c r="D117" s="347"/>
      <c r="E117" s="346"/>
      <c r="F117" s="348"/>
      <c r="G117" s="349"/>
    </row>
    <row r="118" spans="1:7" ht="18.75">
      <c r="A118" s="350" t="s">
        <v>251</v>
      </c>
      <c r="B118" s="315" t="s">
        <v>252</v>
      </c>
      <c r="C118" s="324">
        <v>1</v>
      </c>
      <c r="D118" s="327" t="s">
        <v>123</v>
      </c>
      <c r="E118" s="324"/>
      <c r="F118" s="318">
        <f t="shared" si="2"/>
        <v>0</v>
      </c>
      <c r="G118" s="325">
        <f>SUM(F102:F116)</f>
        <v>0</v>
      </c>
    </row>
    <row r="119" spans="1:7" ht="19.5" thickBot="1">
      <c r="A119" s="314"/>
      <c r="B119" s="333"/>
      <c r="C119" s="341"/>
      <c r="D119" s="327"/>
      <c r="E119" s="343"/>
      <c r="F119" s="318"/>
      <c r="G119" s="325"/>
    </row>
    <row r="120" spans="1:7" ht="20.25" thickTop="1" thickBot="1">
      <c r="A120" s="335"/>
      <c r="B120" s="351" t="s">
        <v>76</v>
      </c>
      <c r="C120" s="336"/>
      <c r="D120" s="260"/>
      <c r="E120" s="352"/>
      <c r="F120" s="339" t="s">
        <v>76</v>
      </c>
      <c r="G120" s="340">
        <f>+G118+F118</f>
        <v>0</v>
      </c>
    </row>
    <row r="121" spans="1:7" ht="20.25" thickTop="1" thickBot="1">
      <c r="A121" s="330"/>
      <c r="B121" s="353"/>
      <c r="C121" s="346"/>
      <c r="D121" s="347"/>
      <c r="E121" s="346"/>
      <c r="F121" s="348"/>
      <c r="G121" s="349"/>
    </row>
    <row r="122" spans="1:7" ht="20.25" thickTop="1" thickBot="1">
      <c r="A122" s="335"/>
      <c r="B122" s="351" t="s">
        <v>76</v>
      </c>
      <c r="C122" s="336"/>
      <c r="D122" s="260"/>
      <c r="E122" s="352"/>
      <c r="F122" s="339" t="s">
        <v>76</v>
      </c>
      <c r="G122" s="340"/>
    </row>
    <row r="123" spans="1:7" ht="20.25" thickTop="1" thickBot="1">
      <c r="A123" s="335"/>
      <c r="B123" s="351" t="s">
        <v>253</v>
      </c>
      <c r="C123" s="336"/>
      <c r="D123" s="260"/>
      <c r="E123" s="352"/>
      <c r="F123" s="339" t="s">
        <v>76</v>
      </c>
      <c r="G123" s="340">
        <f>SUM(G98+G120)</f>
        <v>0</v>
      </c>
    </row>
    <row r="124" spans="1:7" ht="20.25" thickTop="1" thickBot="1">
      <c r="A124" s="335"/>
      <c r="B124" s="265" t="s">
        <v>132</v>
      </c>
      <c r="C124" s="336"/>
      <c r="D124" s="260"/>
      <c r="E124" s="352"/>
      <c r="F124" s="339"/>
      <c r="G124" s="340">
        <f>+G123</f>
        <v>0</v>
      </c>
    </row>
    <row r="125" spans="1:7" ht="19.5" thickTop="1">
      <c r="A125" s="354"/>
      <c r="B125" s="274"/>
      <c r="C125" s="355"/>
      <c r="D125" s="356"/>
      <c r="E125" s="357"/>
      <c r="F125" s="358"/>
      <c r="G125" s="359"/>
    </row>
    <row r="126" spans="1:7" ht="18.75">
      <c r="A126" s="360"/>
      <c r="B126" s="274" t="s">
        <v>50</v>
      </c>
      <c r="C126" s="361"/>
      <c r="D126" s="302">
        <v>0.1</v>
      </c>
      <c r="E126" s="362"/>
      <c r="F126" s="343">
        <f t="shared" ref="F126:F131" si="3">ROUND($G$64*D126,2)</f>
        <v>0</v>
      </c>
      <c r="G126" s="326"/>
    </row>
    <row r="127" spans="1:7" ht="18.75">
      <c r="A127" s="360"/>
      <c r="B127" s="274" t="s">
        <v>51</v>
      </c>
      <c r="C127" s="361"/>
      <c r="D127" s="363">
        <v>2.5000000000000001E-2</v>
      </c>
      <c r="E127" s="274"/>
      <c r="F127" s="343">
        <f t="shared" si="3"/>
        <v>0</v>
      </c>
      <c r="G127" s="326"/>
    </row>
    <row r="128" spans="1:7" ht="18.75">
      <c r="A128" s="314"/>
      <c r="B128" s="274" t="s">
        <v>53</v>
      </c>
      <c r="C128" s="274"/>
      <c r="D128" s="363">
        <v>3.5000000000000003E-2</v>
      </c>
      <c r="E128" s="274"/>
      <c r="F128" s="343">
        <f t="shared" si="3"/>
        <v>0</v>
      </c>
      <c r="G128" s="323"/>
    </row>
    <row r="129" spans="1:7" ht="18.75">
      <c r="A129" s="314"/>
      <c r="B129" s="274" t="s">
        <v>165</v>
      </c>
      <c r="C129" s="274"/>
      <c r="D129" s="363">
        <v>5.3499999999999999E-2</v>
      </c>
      <c r="E129" s="274"/>
      <c r="F129" s="343">
        <f t="shared" si="3"/>
        <v>0</v>
      </c>
      <c r="G129" s="323"/>
    </row>
    <row r="130" spans="1:7" ht="18.75">
      <c r="A130" s="360"/>
      <c r="B130" s="274" t="s">
        <v>54</v>
      </c>
      <c r="C130" s="274"/>
      <c r="D130" s="302">
        <v>0.01</v>
      </c>
      <c r="E130" s="274"/>
      <c r="F130" s="343">
        <f t="shared" si="3"/>
        <v>0</v>
      </c>
      <c r="G130" s="323"/>
    </row>
    <row r="131" spans="1:7" ht="18.75">
      <c r="A131" s="360"/>
      <c r="B131" s="274" t="s">
        <v>254</v>
      </c>
      <c r="C131" s="274"/>
      <c r="D131" s="302">
        <v>0.05</v>
      </c>
      <c r="E131" s="274"/>
      <c r="F131" s="343">
        <f t="shared" si="3"/>
        <v>0</v>
      </c>
      <c r="G131" s="323"/>
    </row>
    <row r="132" spans="1:7" ht="19.5" thickBot="1">
      <c r="A132" s="360"/>
      <c r="B132" s="364"/>
      <c r="C132" s="364" t="s">
        <v>76</v>
      </c>
      <c r="D132" s="365" t="s">
        <v>76</v>
      </c>
      <c r="E132" s="364" t="s">
        <v>76</v>
      </c>
      <c r="F132" s="366" t="s">
        <v>76</v>
      </c>
      <c r="G132" s="367" t="s">
        <v>76</v>
      </c>
    </row>
    <row r="133" spans="1:7" ht="19.5" thickTop="1">
      <c r="A133" s="368"/>
      <c r="B133" s="369"/>
      <c r="C133" s="274"/>
      <c r="D133" s="274"/>
      <c r="E133" s="274"/>
      <c r="F133" s="274"/>
      <c r="G133" s="323"/>
    </row>
    <row r="134" spans="1:7" ht="18.75">
      <c r="A134" s="360"/>
      <c r="B134" s="370" t="s">
        <v>56</v>
      </c>
      <c r="C134" s="284"/>
      <c r="D134" s="284"/>
      <c r="E134" s="284"/>
      <c r="F134" s="284"/>
      <c r="G134" s="371">
        <f>SUM(F126:F131)</f>
        <v>0</v>
      </c>
    </row>
    <row r="135" spans="1:7" ht="18.75">
      <c r="A135" s="360"/>
      <c r="B135" s="284" t="s">
        <v>58</v>
      </c>
      <c r="C135" s="284"/>
      <c r="D135" s="284"/>
      <c r="E135" s="284"/>
      <c r="F135" s="284"/>
      <c r="G135" s="371">
        <f>+G124+G134</f>
        <v>0</v>
      </c>
    </row>
    <row r="136" spans="1:7" ht="37.5">
      <c r="A136" s="360"/>
      <c r="B136" s="372" t="s">
        <v>168</v>
      </c>
      <c r="C136" s="284"/>
      <c r="D136" s="373">
        <v>0.03</v>
      </c>
      <c r="E136" s="284"/>
      <c r="F136" s="284"/>
      <c r="G136" s="374">
        <f>ROUND(G134*D136,2)</f>
        <v>0</v>
      </c>
    </row>
    <row r="137" spans="1:7" ht="20.25">
      <c r="A137" s="360"/>
      <c r="B137" s="372" t="s">
        <v>59</v>
      </c>
      <c r="C137" s="284"/>
      <c r="D137" s="373">
        <v>0.06</v>
      </c>
      <c r="E137" s="284"/>
      <c r="F137" s="284"/>
      <c r="G137" s="374">
        <f>ROUND(G124*D137,2)</f>
        <v>0</v>
      </c>
    </row>
    <row r="138" spans="1:7" ht="18.75">
      <c r="A138" s="360"/>
      <c r="B138" s="284" t="s">
        <v>60</v>
      </c>
      <c r="C138" s="284"/>
      <c r="D138" s="373">
        <v>0.05</v>
      </c>
      <c r="E138" s="284"/>
      <c r="F138" s="284"/>
      <c r="G138" s="371">
        <f>ROUND(G135*D138,2)</f>
        <v>0</v>
      </c>
    </row>
    <row r="139" spans="1:7" ht="19.5" thickBot="1">
      <c r="A139" s="360"/>
      <c r="B139" s="375" t="s">
        <v>61</v>
      </c>
      <c r="C139" s="376"/>
      <c r="D139" s="377"/>
      <c r="E139" s="376"/>
      <c r="F139" s="376"/>
      <c r="G139" s="378">
        <f>SUM(G135:G138)</f>
        <v>0</v>
      </c>
    </row>
    <row r="140" spans="1:7" ht="20.25" thickTop="1" thickBot="1">
      <c r="A140" s="379"/>
      <c r="B140" s="380"/>
      <c r="C140" s="380"/>
      <c r="D140" s="380"/>
      <c r="E140" s="380"/>
      <c r="F140" s="380"/>
      <c r="G140" s="381"/>
    </row>
    <row r="141" spans="1:7" ht="18.75">
      <c r="A141" s="382"/>
      <c r="B141" s="296"/>
      <c r="C141" s="296"/>
      <c r="D141" s="296"/>
      <c r="E141" s="296"/>
      <c r="F141" s="296"/>
      <c r="G141" s="296"/>
    </row>
    <row r="142" spans="1:7" ht="18.75">
      <c r="A142" s="296"/>
      <c r="B142" s="296" t="s">
        <v>135</v>
      </c>
      <c r="C142" s="296"/>
      <c r="D142" s="296"/>
      <c r="E142" s="296"/>
      <c r="F142" s="296"/>
      <c r="G142" s="296"/>
    </row>
    <row r="143" spans="1:7" ht="18.75">
      <c r="A143" s="296"/>
      <c r="B143" s="296"/>
      <c r="C143" s="296"/>
      <c r="D143" s="296"/>
      <c r="E143" s="296"/>
      <c r="F143" s="296"/>
      <c r="G143" s="296"/>
    </row>
    <row r="144" spans="1:7" ht="18.75">
      <c r="A144" s="296"/>
      <c r="B144" s="296"/>
      <c r="C144" s="296"/>
      <c r="D144" s="296"/>
      <c r="E144" s="296"/>
      <c r="F144" s="296"/>
      <c r="G144" s="296"/>
    </row>
    <row r="145" spans="1:7" ht="18.75">
      <c r="A145" s="296"/>
      <c r="B145" s="296" t="s">
        <v>170</v>
      </c>
      <c r="C145" s="296"/>
      <c r="D145" s="296"/>
      <c r="E145" s="296" t="s">
        <v>170</v>
      </c>
      <c r="F145" s="296"/>
      <c r="G145" s="296"/>
    </row>
    <row r="146" spans="1:7" ht="20.25">
      <c r="A146" s="296"/>
      <c r="B146" s="383"/>
      <c r="C146" s="296"/>
      <c r="D146" s="296"/>
      <c r="E146" s="297"/>
      <c r="F146" s="384"/>
      <c r="G146" s="384"/>
    </row>
    <row r="147" spans="1:7" ht="18.75">
      <c r="A147" s="296"/>
      <c r="B147" s="384"/>
      <c r="C147" s="296"/>
      <c r="D147" s="296"/>
      <c r="E147" s="384"/>
      <c r="F147" s="384"/>
      <c r="G147" s="296"/>
    </row>
    <row r="148" spans="1:7" ht="18.75">
      <c r="A148" s="296"/>
      <c r="B148" s="296"/>
      <c r="C148" s="296"/>
      <c r="D148" s="296"/>
      <c r="E148" s="296"/>
      <c r="F148" s="296"/>
      <c r="G148" s="296"/>
    </row>
    <row r="149" spans="1:7" ht="18.75">
      <c r="A149" s="296"/>
      <c r="B149" s="296"/>
      <c r="C149" s="296"/>
      <c r="D149" s="296"/>
      <c r="E149" s="296"/>
      <c r="F149" s="296"/>
      <c r="G149" s="296"/>
    </row>
    <row r="150" spans="1:7" ht="18.75">
      <c r="A150" s="296"/>
      <c r="B150" s="384" t="s">
        <v>169</v>
      </c>
      <c r="C150" s="296"/>
      <c r="D150" s="296"/>
      <c r="E150" s="300" t="s">
        <v>65</v>
      </c>
      <c r="F150" s="385"/>
      <c r="G150" s="296"/>
    </row>
    <row r="151" spans="1:7" ht="18.75">
      <c r="A151" s="296"/>
      <c r="B151" s="296"/>
      <c r="C151" s="296"/>
      <c r="D151" s="296"/>
      <c r="E151" s="296"/>
      <c r="F151" s="296"/>
      <c r="G151" s="296"/>
    </row>
    <row r="152" spans="1:7" ht="18.75">
      <c r="A152" s="296"/>
      <c r="B152" s="296"/>
      <c r="C152" s="296"/>
      <c r="D152" s="296"/>
      <c r="E152" s="296"/>
      <c r="F152" s="296"/>
      <c r="G152" s="296"/>
    </row>
    <row r="153" spans="1:7" ht="18.75">
      <c r="A153" s="296"/>
      <c r="B153" s="296" t="s">
        <v>170</v>
      </c>
      <c r="C153" s="296"/>
      <c r="D153" s="296"/>
      <c r="E153" s="296" t="s">
        <v>170</v>
      </c>
      <c r="F153" s="296"/>
      <c r="G153" s="296"/>
    </row>
    <row r="154" spans="1:7" ht="18.75">
      <c r="A154" s="296"/>
      <c r="B154" s="297"/>
      <c r="C154" s="296"/>
      <c r="D154" s="296"/>
      <c r="E154" s="297"/>
      <c r="F154" s="385"/>
      <c r="G154" s="296"/>
    </row>
    <row r="155" spans="1:7" ht="18.75">
      <c r="A155" s="296"/>
      <c r="B155" s="297"/>
      <c r="C155" s="296"/>
      <c r="D155" s="296"/>
      <c r="E155" s="297"/>
      <c r="F155" s="296"/>
      <c r="G155" s="296"/>
    </row>
    <row r="156" spans="1:7" ht="18.75">
      <c r="A156" s="296"/>
      <c r="B156" s="296"/>
      <c r="C156" s="296"/>
      <c r="D156" s="296"/>
      <c r="E156" s="296"/>
      <c r="F156" s="296"/>
      <c r="G156" s="296"/>
    </row>
    <row r="157" spans="1:7" ht="18.75">
      <c r="A157" s="296"/>
      <c r="B157" s="440" t="s">
        <v>255</v>
      </c>
      <c r="C157" s="441"/>
      <c r="D157" s="441"/>
      <c r="E157" s="441"/>
      <c r="F157" s="296"/>
      <c r="G157" s="296"/>
    </row>
    <row r="158" spans="1:7" ht="18.75">
      <c r="A158" s="296"/>
      <c r="B158" s="296" t="s">
        <v>256</v>
      </c>
      <c r="C158" s="296"/>
      <c r="D158" s="296"/>
      <c r="E158" s="296"/>
      <c r="F158" s="296"/>
      <c r="G158" s="296"/>
    </row>
    <row r="159" spans="1:7" ht="18.75">
      <c r="A159" s="296"/>
      <c r="B159" s="440" t="s">
        <v>257</v>
      </c>
      <c r="C159" s="440"/>
      <c r="D159" s="440"/>
      <c r="E159" s="440"/>
      <c r="F159" s="296"/>
      <c r="G159" s="296"/>
    </row>
    <row r="160" spans="1:7" ht="18.75">
      <c r="A160" s="296"/>
      <c r="B160" s="440"/>
      <c r="C160" s="441"/>
      <c r="D160" s="441"/>
      <c r="E160" s="441"/>
      <c r="F160" s="296"/>
      <c r="G160" s="296"/>
    </row>
    <row r="161" spans="1:7" ht="18.75">
      <c r="A161" s="296"/>
      <c r="B161" s="440"/>
      <c r="C161" s="440"/>
      <c r="D161" s="440"/>
      <c r="E161" s="440"/>
      <c r="F161" s="296"/>
      <c r="G161" s="296"/>
    </row>
    <row r="162" spans="1:7">
      <c r="A162" s="295"/>
      <c r="B162" s="295"/>
      <c r="C162" s="295"/>
      <c r="D162" s="295"/>
      <c r="E162" s="295"/>
      <c r="F162" s="295"/>
      <c r="G162" s="295"/>
    </row>
    <row r="163" spans="1:7">
      <c r="A163" s="295"/>
      <c r="B163" s="295"/>
      <c r="C163" s="295"/>
      <c r="D163" s="295"/>
      <c r="E163" s="295"/>
      <c r="F163" s="295"/>
      <c r="G163" s="295"/>
    </row>
  </sheetData>
  <mergeCells count="14">
    <mergeCell ref="A62:G62"/>
    <mergeCell ref="A1:G1"/>
    <mergeCell ref="A2:G2"/>
    <mergeCell ref="A4:G4"/>
    <mergeCell ref="A5:G5"/>
    <mergeCell ref="A6:G6"/>
    <mergeCell ref="B160:E160"/>
    <mergeCell ref="B161:E161"/>
    <mergeCell ref="A63:G63"/>
    <mergeCell ref="A66:G66"/>
    <mergeCell ref="A67:G67"/>
    <mergeCell ref="A68:G68"/>
    <mergeCell ref="B157:E157"/>
    <mergeCell ref="B159:E15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86"/>
  <sheetViews>
    <sheetView workbookViewId="0">
      <selection activeCell="A63" sqref="A63:G63"/>
    </sheetView>
  </sheetViews>
  <sheetFormatPr baseColWidth="10" defaultRowHeight="15"/>
  <cols>
    <col min="1" max="1" width="11.140625" customWidth="1"/>
    <col min="2" max="2" width="88.85546875" customWidth="1"/>
    <col min="3" max="3" width="12.42578125" customWidth="1"/>
    <col min="4" max="4" width="8.140625" customWidth="1"/>
    <col min="5" max="5" width="16.7109375" customWidth="1"/>
    <col min="6" max="6" width="17.7109375" customWidth="1"/>
    <col min="7" max="7" width="21.28515625" customWidth="1"/>
  </cols>
  <sheetData>
    <row r="1" spans="1:7" ht="18.75">
      <c r="A1" s="440" t="s">
        <v>137</v>
      </c>
      <c r="B1" s="440"/>
      <c r="C1" s="440"/>
      <c r="D1" s="440"/>
      <c r="E1" s="440"/>
      <c r="F1" s="440"/>
      <c r="G1" s="440"/>
    </row>
    <row r="2" spans="1:7" ht="18.75">
      <c r="A2" s="440" t="s">
        <v>138</v>
      </c>
      <c r="B2" s="440"/>
      <c r="C2" s="440"/>
      <c r="D2" s="440"/>
      <c r="E2" s="440"/>
      <c r="F2" s="440"/>
      <c r="G2" s="440"/>
    </row>
    <row r="3" spans="1:7" ht="23.25">
      <c r="A3" s="232"/>
    </row>
    <row r="4" spans="1:7" ht="18">
      <c r="A4" s="443" t="s">
        <v>258</v>
      </c>
      <c r="B4" s="444"/>
      <c r="C4" s="444"/>
      <c r="D4" s="444"/>
      <c r="E4" s="444"/>
      <c r="F4" s="444"/>
      <c r="G4" s="444"/>
    </row>
    <row r="5" spans="1:7" ht="18">
      <c r="A5" s="445" t="s">
        <v>259</v>
      </c>
      <c r="B5" s="446"/>
      <c r="C5" s="446"/>
      <c r="D5" s="446"/>
      <c r="E5" s="446"/>
      <c r="F5" s="446"/>
      <c r="G5" s="446"/>
    </row>
    <row r="6" spans="1:7" ht="18.75" thickBot="1">
      <c r="A6" s="443" t="s">
        <v>260</v>
      </c>
      <c r="B6" s="444"/>
      <c r="C6" s="444"/>
      <c r="D6" s="444"/>
      <c r="E6" s="444"/>
      <c r="F6" s="444"/>
      <c r="G6" s="444"/>
    </row>
    <row r="7" spans="1:7" ht="20.25" thickTop="1" thickBot="1">
      <c r="A7" s="233" t="s">
        <v>24</v>
      </c>
      <c r="B7" s="234" t="s">
        <v>142</v>
      </c>
      <c r="C7" s="234" t="s">
        <v>143</v>
      </c>
      <c r="D7" s="234" t="s">
        <v>144</v>
      </c>
      <c r="E7" s="234" t="s">
        <v>145</v>
      </c>
      <c r="F7" s="234" t="s">
        <v>146</v>
      </c>
      <c r="G7" s="235" t="s">
        <v>147</v>
      </c>
    </row>
    <row r="8" spans="1:7" ht="19.5" thickTop="1">
      <c r="A8" s="236"/>
      <c r="B8" s="237"/>
      <c r="C8" s="238"/>
      <c r="D8" s="238"/>
      <c r="E8" s="238"/>
      <c r="F8" s="238"/>
      <c r="G8" s="239"/>
    </row>
    <row r="9" spans="1:7" ht="18.75">
      <c r="A9" s="240"/>
      <c r="B9" s="237" t="s">
        <v>148</v>
      </c>
      <c r="C9" s="238"/>
      <c r="D9" s="238"/>
      <c r="E9" s="238"/>
      <c r="F9" s="238"/>
      <c r="G9" s="239"/>
    </row>
    <row r="10" spans="1:7" ht="18.75">
      <c r="A10" s="240"/>
      <c r="B10" s="237" t="s">
        <v>149</v>
      </c>
      <c r="C10" s="238"/>
      <c r="D10" s="238"/>
      <c r="E10" s="238"/>
      <c r="F10" s="238"/>
      <c r="G10" s="239"/>
    </row>
    <row r="11" spans="1:7" ht="18.75">
      <c r="A11" s="240"/>
      <c r="B11" s="237"/>
      <c r="C11" s="241"/>
      <c r="D11" s="242"/>
      <c r="E11" s="243"/>
      <c r="F11" s="244"/>
      <c r="G11" s="239"/>
    </row>
    <row r="12" spans="1:7" ht="18.75">
      <c r="A12" s="245" t="s">
        <v>150</v>
      </c>
      <c r="B12" s="246" t="s">
        <v>151</v>
      </c>
      <c r="C12" s="247">
        <v>240</v>
      </c>
      <c r="D12" s="248" t="s">
        <v>152</v>
      </c>
      <c r="E12" s="249"/>
      <c r="F12" s="247">
        <f>+C12*E12</f>
        <v>0</v>
      </c>
      <c r="G12" s="250">
        <f>+F12</f>
        <v>0</v>
      </c>
    </row>
    <row r="13" spans="1:7" ht="18.75">
      <c r="A13" s="245"/>
      <c r="B13" s="246"/>
      <c r="C13" s="247"/>
      <c r="D13" s="248"/>
      <c r="E13" s="249"/>
      <c r="F13" s="247"/>
      <c r="G13" s="251"/>
    </row>
    <row r="14" spans="1:7" ht="18.75">
      <c r="A14" s="245" t="s">
        <v>153</v>
      </c>
      <c r="B14" s="246" t="s">
        <v>154</v>
      </c>
      <c r="C14" s="247">
        <v>240</v>
      </c>
      <c r="D14" s="248" t="s">
        <v>152</v>
      </c>
      <c r="E14" s="247"/>
      <c r="F14" s="247">
        <f>+C14*E14</f>
        <v>0</v>
      </c>
      <c r="G14" s="250">
        <f>+F14</f>
        <v>0</v>
      </c>
    </row>
    <row r="15" spans="1:7" ht="18.75">
      <c r="A15" s="245"/>
      <c r="B15" s="246"/>
      <c r="C15" s="247"/>
      <c r="D15" s="248"/>
      <c r="E15" s="249"/>
      <c r="F15" s="247"/>
      <c r="G15" s="251"/>
    </row>
    <row r="16" spans="1:7" ht="18.75">
      <c r="A16" s="245" t="s">
        <v>155</v>
      </c>
      <c r="B16" s="246" t="s">
        <v>156</v>
      </c>
      <c r="C16" s="247">
        <f>80*1</f>
        <v>80</v>
      </c>
      <c r="D16" s="248" t="s">
        <v>152</v>
      </c>
      <c r="E16" s="247"/>
      <c r="F16" s="247">
        <f>+C16*E16</f>
        <v>0</v>
      </c>
      <c r="G16" s="250">
        <f>+F16</f>
        <v>0</v>
      </c>
    </row>
    <row r="17" spans="1:7" ht="18.75">
      <c r="A17" s="245"/>
      <c r="B17" s="246"/>
      <c r="C17" s="247"/>
      <c r="D17" s="248"/>
      <c r="E17" s="249"/>
      <c r="F17" s="247"/>
      <c r="G17" s="251"/>
    </row>
    <row r="18" spans="1:7" ht="18.75">
      <c r="A18" s="245" t="s">
        <v>157</v>
      </c>
      <c r="B18" s="246" t="s">
        <v>158</v>
      </c>
      <c r="C18" s="247">
        <v>1</v>
      </c>
      <c r="D18" s="248" t="s">
        <v>27</v>
      </c>
      <c r="E18" s="247"/>
      <c r="F18" s="247">
        <f>+C18*E18</f>
        <v>0</v>
      </c>
      <c r="G18" s="250">
        <f>+F18</f>
        <v>0</v>
      </c>
    </row>
    <row r="19" spans="1:7" ht="18.75">
      <c r="A19" s="245"/>
      <c r="B19" s="246"/>
      <c r="C19" s="247"/>
      <c r="D19" s="248"/>
      <c r="E19" s="249"/>
      <c r="F19" s="247"/>
      <c r="G19" s="251"/>
    </row>
    <row r="20" spans="1:7" ht="18.75">
      <c r="A20" s="245" t="s">
        <v>159</v>
      </c>
      <c r="B20" s="246" t="s">
        <v>160</v>
      </c>
      <c r="C20" s="247">
        <v>240</v>
      </c>
      <c r="D20" s="248" t="s">
        <v>152</v>
      </c>
      <c r="E20" s="252"/>
      <c r="F20" s="247">
        <f>+C20*E20</f>
        <v>0</v>
      </c>
      <c r="G20" s="250">
        <f>+F20</f>
        <v>0</v>
      </c>
    </row>
    <row r="21" spans="1:7" ht="18.75">
      <c r="A21" s="245"/>
      <c r="B21" s="246"/>
      <c r="C21" s="247"/>
      <c r="D21" s="248"/>
      <c r="E21" s="249"/>
      <c r="F21" s="247"/>
      <c r="G21" s="251"/>
    </row>
    <row r="22" spans="1:7" ht="18.75">
      <c r="A22" s="245" t="s">
        <v>161</v>
      </c>
      <c r="B22" s="246" t="s">
        <v>162</v>
      </c>
      <c r="C22" s="247">
        <v>1</v>
      </c>
      <c r="D22" s="248" t="s">
        <v>27</v>
      </c>
      <c r="E22" s="249"/>
      <c r="F22" s="247">
        <f>+C22*E22</f>
        <v>0</v>
      </c>
      <c r="G22" s="250">
        <f>+F22</f>
        <v>0</v>
      </c>
    </row>
    <row r="23" spans="1:7" ht="18.75">
      <c r="A23" s="245"/>
      <c r="B23" s="246"/>
      <c r="C23" s="247"/>
      <c r="D23" s="248"/>
      <c r="E23" s="249"/>
      <c r="F23" s="247"/>
      <c r="G23" s="251"/>
    </row>
    <row r="24" spans="1:7" ht="18.75">
      <c r="A24" s="245" t="s">
        <v>163</v>
      </c>
      <c r="B24" s="253" t="s">
        <v>164</v>
      </c>
      <c r="C24" s="254">
        <v>1</v>
      </c>
      <c r="D24" s="255" t="s">
        <v>27</v>
      </c>
      <c r="E24" s="256"/>
      <c r="F24" s="247">
        <f>+C24*E24</f>
        <v>0</v>
      </c>
      <c r="G24" s="250">
        <f>+F24</f>
        <v>0</v>
      </c>
    </row>
    <row r="25" spans="1:7" ht="18.75">
      <c r="A25" s="245"/>
      <c r="B25" s="253"/>
      <c r="C25" s="254"/>
      <c r="D25" s="255"/>
      <c r="E25" s="256"/>
      <c r="F25" s="247"/>
      <c r="G25" s="257"/>
    </row>
    <row r="26" spans="1:7" ht="19.5" thickBot="1">
      <c r="A26" s="245"/>
      <c r="B26" s="246"/>
      <c r="C26" s="247"/>
      <c r="D26" s="248"/>
      <c r="E26" s="248"/>
      <c r="F26" s="247"/>
      <c r="G26" s="258"/>
    </row>
    <row r="27" spans="1:7" ht="21.75" thickTop="1" thickBot="1">
      <c r="A27" s="259"/>
      <c r="B27" s="260" t="s">
        <v>71</v>
      </c>
      <c r="C27" s="261"/>
      <c r="D27" s="262"/>
      <c r="E27" s="263"/>
      <c r="F27" s="263"/>
      <c r="G27" s="264">
        <f>SUM(G12:G25)</f>
        <v>0</v>
      </c>
    </row>
    <row r="28" spans="1:7" ht="21.75" thickTop="1" thickBot="1">
      <c r="A28" s="245"/>
      <c r="B28" s="265" t="s">
        <v>49</v>
      </c>
      <c r="C28" s="247"/>
      <c r="D28" s="248"/>
      <c r="E28" s="248"/>
      <c r="F28" s="247"/>
      <c r="G28" s="266">
        <f>+G27</f>
        <v>0</v>
      </c>
    </row>
    <row r="29" spans="1:7" ht="19.5" thickTop="1">
      <c r="A29" s="267"/>
      <c r="B29" s="268"/>
      <c r="C29" s="269"/>
      <c r="D29" s="270"/>
      <c r="E29" s="271"/>
      <c r="F29" s="271"/>
      <c r="G29" s="272"/>
    </row>
    <row r="30" spans="1:7" ht="18.75">
      <c r="A30" s="273"/>
      <c r="B30" s="274" t="s">
        <v>133</v>
      </c>
      <c r="C30" s="254"/>
      <c r="D30" s="275">
        <v>0.1</v>
      </c>
      <c r="E30" s="276"/>
      <c r="F30" s="277">
        <f t="shared" ref="F30:F35" si="0">ROUND($G$28*D30,2)</f>
        <v>0</v>
      </c>
      <c r="G30" s="251"/>
    </row>
    <row r="31" spans="1:7" ht="18.75">
      <c r="A31" s="245"/>
      <c r="B31" s="274" t="s">
        <v>51</v>
      </c>
      <c r="C31" s="254"/>
      <c r="D31" s="278">
        <v>2.5000000000000001E-2</v>
      </c>
      <c r="E31" s="276"/>
      <c r="F31" s="277">
        <f t="shared" si="0"/>
        <v>0</v>
      </c>
      <c r="G31" s="251"/>
    </row>
    <row r="32" spans="1:7" ht="18.75">
      <c r="A32" s="273"/>
      <c r="B32" s="274" t="s">
        <v>53</v>
      </c>
      <c r="C32" s="276"/>
      <c r="D32" s="278">
        <v>3.5000000000000003E-2</v>
      </c>
      <c r="E32" s="276"/>
      <c r="F32" s="277">
        <f t="shared" si="0"/>
        <v>0</v>
      </c>
      <c r="G32" s="250"/>
    </row>
    <row r="33" spans="1:7" ht="18.75">
      <c r="A33" s="273"/>
      <c r="B33" s="274" t="s">
        <v>165</v>
      </c>
      <c r="C33" s="276"/>
      <c r="D33" s="279">
        <v>5.3499999999999999E-2</v>
      </c>
      <c r="E33" s="276"/>
      <c r="F33" s="277">
        <f t="shared" si="0"/>
        <v>0</v>
      </c>
      <c r="G33" s="250"/>
    </row>
    <row r="34" spans="1:7" ht="18.75">
      <c r="A34" s="273"/>
      <c r="B34" s="274" t="s">
        <v>54</v>
      </c>
      <c r="C34" s="276"/>
      <c r="D34" s="275">
        <v>0.01</v>
      </c>
      <c r="E34" s="276"/>
      <c r="F34" s="277">
        <f t="shared" si="0"/>
        <v>0</v>
      </c>
      <c r="G34" s="250"/>
    </row>
    <row r="35" spans="1:7" ht="18.75">
      <c r="A35" s="273"/>
      <c r="B35" s="274" t="s">
        <v>166</v>
      </c>
      <c r="C35" s="276"/>
      <c r="D35" s="275">
        <v>0.05</v>
      </c>
      <c r="E35" s="276"/>
      <c r="F35" s="277">
        <f t="shared" si="0"/>
        <v>0</v>
      </c>
      <c r="G35" s="250"/>
    </row>
    <row r="36" spans="1:7" ht="19.5" thickBot="1">
      <c r="A36" s="280"/>
      <c r="B36" s="281"/>
      <c r="C36" s="282"/>
      <c r="D36" s="282"/>
      <c r="E36" s="282"/>
      <c r="F36" s="282"/>
      <c r="G36" s="283"/>
    </row>
    <row r="37" spans="1:7" ht="18.75">
      <c r="A37" s="273"/>
      <c r="B37" s="274"/>
      <c r="C37" s="276"/>
      <c r="D37" s="276"/>
      <c r="E37" s="276"/>
      <c r="F37" s="276"/>
      <c r="G37" s="250"/>
    </row>
    <row r="38" spans="1:7" ht="20.25">
      <c r="A38" s="273"/>
      <c r="B38" s="284" t="s">
        <v>56</v>
      </c>
      <c r="C38" s="285"/>
      <c r="D38" s="285"/>
      <c r="E38" s="285"/>
      <c r="F38" s="285"/>
      <c r="G38" s="286">
        <f>SUM(F30:F35)</f>
        <v>0</v>
      </c>
    </row>
    <row r="39" spans="1:7" ht="20.25">
      <c r="A39" s="273"/>
      <c r="B39" s="284" t="s">
        <v>167</v>
      </c>
      <c r="C39" s="285"/>
      <c r="D39" s="285"/>
      <c r="E39" s="285"/>
      <c r="F39" s="285"/>
      <c r="G39" s="287">
        <f>+G28+G38</f>
        <v>0</v>
      </c>
    </row>
    <row r="40" spans="1:7" ht="37.5">
      <c r="A40" s="273"/>
      <c r="B40" s="288" t="s">
        <v>168</v>
      </c>
      <c r="C40" s="285"/>
      <c r="D40" s="289">
        <v>0.03</v>
      </c>
      <c r="E40" s="285"/>
      <c r="F40" s="285"/>
      <c r="G40" s="286">
        <f>ROUND(G38*D40,2)</f>
        <v>0</v>
      </c>
    </row>
    <row r="41" spans="1:7" ht="20.25">
      <c r="A41" s="273"/>
      <c r="B41" s="288" t="s">
        <v>59</v>
      </c>
      <c r="C41" s="285"/>
      <c r="D41" s="290">
        <v>0.06</v>
      </c>
      <c r="E41" s="285"/>
      <c r="F41" s="285"/>
      <c r="G41" s="286">
        <f>ROUND(G28*D41,2)</f>
        <v>0</v>
      </c>
    </row>
    <row r="42" spans="1:7" ht="20.25">
      <c r="A42" s="273"/>
      <c r="B42" s="284" t="s">
        <v>60</v>
      </c>
      <c r="C42" s="285"/>
      <c r="D42" s="290">
        <v>0.05</v>
      </c>
      <c r="E42" s="285"/>
      <c r="F42" s="285"/>
      <c r="G42" s="286">
        <f>ROUND(G39*D42,2)</f>
        <v>0</v>
      </c>
    </row>
    <row r="43" spans="1:7" ht="20.25">
      <c r="A43" s="273"/>
      <c r="B43" s="284" t="s">
        <v>61</v>
      </c>
      <c r="C43" s="285"/>
      <c r="D43" s="285"/>
      <c r="E43" s="285"/>
      <c r="F43" s="285"/>
      <c r="G43" s="287">
        <f>SUM(G39:G42)</f>
        <v>0</v>
      </c>
    </row>
    <row r="44" spans="1:7" ht="15.75" thickBot="1">
      <c r="A44" s="291"/>
      <c r="B44" s="292"/>
      <c r="C44" s="293"/>
      <c r="D44" s="293"/>
      <c r="E44" s="293"/>
      <c r="F44" s="293"/>
      <c r="G44" s="294"/>
    </row>
    <row r="45" spans="1:7" ht="15.75" thickTop="1">
      <c r="A45" s="295"/>
      <c r="B45" s="295"/>
      <c r="C45" s="295"/>
      <c r="D45" s="295"/>
      <c r="E45" s="295"/>
      <c r="F45" s="295"/>
      <c r="G45" s="295"/>
    </row>
    <row r="46" spans="1:7" ht="18.75">
      <c r="A46" s="295"/>
      <c r="B46" s="296" t="s">
        <v>135</v>
      </c>
      <c r="C46" s="296" t="s">
        <v>169</v>
      </c>
      <c r="D46" s="296"/>
      <c r="E46" s="296"/>
      <c r="F46" s="296"/>
      <c r="G46" s="296"/>
    </row>
    <row r="47" spans="1:7" ht="18.75">
      <c r="A47" s="295"/>
      <c r="B47" s="296"/>
      <c r="C47" s="296"/>
      <c r="D47" s="296"/>
      <c r="E47" s="296"/>
      <c r="F47" s="296"/>
      <c r="G47" s="296"/>
    </row>
    <row r="48" spans="1:7" ht="18.75">
      <c r="A48" s="295"/>
      <c r="B48" s="296"/>
      <c r="C48" s="296"/>
      <c r="D48" s="296"/>
      <c r="E48" s="296"/>
      <c r="F48" s="296"/>
      <c r="G48" s="296"/>
    </row>
    <row r="49" spans="1:7" ht="18.75">
      <c r="A49" s="295"/>
      <c r="B49" s="296" t="s">
        <v>170</v>
      </c>
      <c r="C49" s="296" t="s">
        <v>170</v>
      </c>
      <c r="D49" s="296"/>
      <c r="E49" s="296"/>
      <c r="F49" s="296"/>
      <c r="G49" s="296"/>
    </row>
    <row r="50" spans="1:7" ht="18.75">
      <c r="A50" s="295"/>
      <c r="B50" s="297"/>
      <c r="C50" s="297"/>
      <c r="D50" s="296"/>
      <c r="E50" s="297"/>
      <c r="F50" s="296"/>
      <c r="G50" s="296"/>
    </row>
    <row r="51" spans="1:7" ht="18.75">
      <c r="A51" s="295"/>
      <c r="B51" s="298"/>
      <c r="C51" s="298"/>
      <c r="D51" s="296"/>
      <c r="E51" s="298"/>
      <c r="F51" s="296"/>
      <c r="G51" s="296"/>
    </row>
    <row r="52" spans="1:7" ht="18.75">
      <c r="A52" s="295"/>
      <c r="B52" s="296"/>
      <c r="C52" s="296"/>
      <c r="D52" s="296"/>
      <c r="E52" s="296"/>
      <c r="F52" s="296"/>
      <c r="G52" s="296"/>
    </row>
    <row r="53" spans="1:7" ht="18.75">
      <c r="A53" s="295"/>
      <c r="B53" s="296"/>
      <c r="C53" s="296"/>
      <c r="D53" s="296"/>
      <c r="E53" s="296"/>
      <c r="F53" s="296"/>
      <c r="G53" s="296"/>
    </row>
    <row r="54" spans="1:7" ht="18.75">
      <c r="A54" s="295"/>
      <c r="B54" s="299" t="s">
        <v>65</v>
      </c>
      <c r="C54" s="299" t="s">
        <v>171</v>
      </c>
      <c r="D54" s="296"/>
      <c r="E54" s="299"/>
      <c r="F54" s="296"/>
      <c r="G54" s="296"/>
    </row>
    <row r="55" spans="1:7" ht="18.75">
      <c r="A55" s="295"/>
      <c r="B55" s="296"/>
      <c r="C55" s="296"/>
      <c r="D55" s="296"/>
      <c r="E55" s="296"/>
      <c r="F55" s="296"/>
      <c r="G55" s="296"/>
    </row>
    <row r="56" spans="1:7" ht="18.75">
      <c r="A56" s="295"/>
      <c r="B56" s="296"/>
      <c r="C56" s="296"/>
      <c r="D56" s="296"/>
      <c r="E56" s="296"/>
      <c r="F56" s="296"/>
      <c r="G56" s="296"/>
    </row>
    <row r="57" spans="1:7" ht="18.75">
      <c r="A57" s="295"/>
      <c r="B57" s="296" t="s">
        <v>170</v>
      </c>
      <c r="C57" s="296" t="s">
        <v>170</v>
      </c>
      <c r="D57" s="296"/>
      <c r="E57" s="296"/>
      <c r="F57" s="296"/>
      <c r="G57" s="296"/>
    </row>
    <row r="58" spans="1:7" ht="18.75">
      <c r="A58" s="295"/>
      <c r="B58" s="297"/>
      <c r="C58" s="300"/>
      <c r="D58" s="296"/>
      <c r="E58" s="296"/>
      <c r="F58" s="296"/>
      <c r="G58" s="296"/>
    </row>
    <row r="59" spans="1:7" ht="18.75">
      <c r="A59" s="295"/>
      <c r="B59" s="296"/>
      <c r="C59" s="296"/>
      <c r="D59" s="296"/>
      <c r="E59" s="296"/>
      <c r="F59" s="296"/>
      <c r="G59" s="296"/>
    </row>
    <row r="63" spans="1:7" ht="15.75">
      <c r="A63" s="447" t="s">
        <v>172</v>
      </c>
      <c r="B63" s="447"/>
      <c r="C63" s="447"/>
      <c r="D63" s="447"/>
      <c r="E63" s="447"/>
      <c r="F63" s="447"/>
      <c r="G63" s="447"/>
    </row>
    <row r="64" spans="1:7" ht="18">
      <c r="A64" s="442" t="s">
        <v>138</v>
      </c>
      <c r="B64" s="442"/>
      <c r="C64" s="442"/>
      <c r="D64" s="442"/>
      <c r="E64" s="442"/>
      <c r="F64" s="442"/>
      <c r="G64" s="442"/>
    </row>
    <row r="65" spans="1:7">
      <c r="A65" s="303"/>
      <c r="B65" s="303"/>
      <c r="C65" s="303"/>
      <c r="D65" s="303"/>
      <c r="E65" s="303"/>
      <c r="F65" s="303"/>
      <c r="G65" s="303"/>
    </row>
    <row r="66" spans="1:7" ht="18.75">
      <c r="A66" s="304"/>
      <c r="B66" s="301"/>
      <c r="C66" s="301"/>
      <c r="D66" s="301"/>
      <c r="E66" s="301"/>
      <c r="F66" s="301"/>
      <c r="G66" s="301"/>
    </row>
    <row r="67" spans="1:7" ht="18">
      <c r="A67" s="443" t="s">
        <v>261</v>
      </c>
      <c r="B67" s="443"/>
      <c r="C67" s="443"/>
      <c r="D67" s="443"/>
      <c r="E67" s="443"/>
      <c r="F67" s="443"/>
      <c r="G67" s="443"/>
    </row>
    <row r="68" spans="1:7" ht="18">
      <c r="A68" s="443" t="s">
        <v>262</v>
      </c>
      <c r="B68" s="443"/>
      <c r="C68" s="443"/>
      <c r="D68" s="443"/>
      <c r="E68" s="443"/>
      <c r="F68" s="443"/>
      <c r="G68" s="443"/>
    </row>
    <row r="69" spans="1:7" ht="18.75" thickBot="1">
      <c r="A69" s="443" t="s">
        <v>263</v>
      </c>
      <c r="B69" s="443"/>
      <c r="C69" s="443"/>
      <c r="D69" s="443"/>
      <c r="E69" s="443"/>
      <c r="F69" s="443"/>
      <c r="G69" s="443"/>
    </row>
    <row r="70" spans="1:7" ht="16.5" thickTop="1" thickBot="1">
      <c r="A70" s="386" t="s">
        <v>24</v>
      </c>
      <c r="B70" s="387"/>
      <c r="C70" s="387" t="s">
        <v>143</v>
      </c>
      <c r="D70" s="387" t="s">
        <v>144</v>
      </c>
      <c r="E70" s="387" t="s">
        <v>145</v>
      </c>
      <c r="F70" s="387" t="s">
        <v>146</v>
      </c>
      <c r="G70" s="388" t="s">
        <v>147</v>
      </c>
    </row>
    <row r="71" spans="1:7" ht="18.75">
      <c r="A71" s="389"/>
      <c r="B71" s="390"/>
      <c r="C71" s="391"/>
      <c r="D71" s="391"/>
      <c r="E71" s="391"/>
      <c r="F71" s="391"/>
      <c r="G71" s="392"/>
    </row>
    <row r="72" spans="1:7" ht="18.75">
      <c r="A72" s="393" t="s">
        <v>150</v>
      </c>
      <c r="B72" s="237" t="s">
        <v>264</v>
      </c>
      <c r="C72" s="394"/>
      <c r="D72" s="342"/>
      <c r="E72" s="394"/>
      <c r="F72" s="343"/>
      <c r="G72" s="395"/>
    </row>
    <row r="73" spans="1:7" ht="18.75">
      <c r="A73" s="396"/>
      <c r="B73" s="274"/>
      <c r="C73" s="341"/>
      <c r="D73" s="341"/>
      <c r="E73" s="397"/>
      <c r="F73" s="343"/>
      <c r="G73" s="395"/>
    </row>
    <row r="74" spans="1:7" ht="18.75">
      <c r="A74" s="398" t="s">
        <v>265</v>
      </c>
      <c r="B74" s="399" t="s">
        <v>266</v>
      </c>
      <c r="C74" s="400">
        <v>1</v>
      </c>
      <c r="D74" s="317" t="s">
        <v>27</v>
      </c>
      <c r="E74" s="397"/>
      <c r="F74" s="343">
        <f>ROUND(C74*E74,2)</f>
        <v>0</v>
      </c>
      <c r="G74" s="395"/>
    </row>
    <row r="75" spans="1:7" ht="18.75">
      <c r="A75" s="398" t="s">
        <v>267</v>
      </c>
      <c r="B75" s="399" t="s">
        <v>268</v>
      </c>
      <c r="C75" s="400">
        <v>2</v>
      </c>
      <c r="D75" s="317" t="s">
        <v>27</v>
      </c>
      <c r="E75" s="397"/>
      <c r="F75" s="343">
        <f t="shared" ref="F75:F90" si="1">ROUND(C75*E75,2)</f>
        <v>0</v>
      </c>
      <c r="G75" s="395"/>
    </row>
    <row r="76" spans="1:7" ht="18.75">
      <c r="A76" s="398" t="s">
        <v>269</v>
      </c>
      <c r="B76" s="399" t="s">
        <v>270</v>
      </c>
      <c r="C76" s="400">
        <v>1</v>
      </c>
      <c r="D76" s="317" t="s">
        <v>27</v>
      </c>
      <c r="E76" s="397"/>
      <c r="F76" s="343">
        <f t="shared" si="1"/>
        <v>0</v>
      </c>
      <c r="G76" s="395"/>
    </row>
    <row r="77" spans="1:7" ht="18.75">
      <c r="A77" s="398" t="s">
        <v>271</v>
      </c>
      <c r="B77" s="399" t="s">
        <v>272</v>
      </c>
      <c r="C77" s="400">
        <v>2</v>
      </c>
      <c r="D77" s="317" t="s">
        <v>123</v>
      </c>
      <c r="E77" s="397"/>
      <c r="F77" s="343">
        <f t="shared" si="1"/>
        <v>0</v>
      </c>
      <c r="G77" s="395"/>
    </row>
    <row r="78" spans="1:7" ht="18.75">
      <c r="A78" s="398"/>
      <c r="B78" s="399" t="s">
        <v>273</v>
      </c>
      <c r="C78" s="400">
        <v>100</v>
      </c>
      <c r="D78" s="317" t="s">
        <v>152</v>
      </c>
      <c r="E78" s="397"/>
      <c r="F78" s="343">
        <f>+E78*C78</f>
        <v>0</v>
      </c>
      <c r="G78" s="395"/>
    </row>
    <row r="79" spans="1:7" ht="18.75">
      <c r="A79" s="398" t="s">
        <v>274</v>
      </c>
      <c r="B79" s="399" t="s">
        <v>275</v>
      </c>
      <c r="C79" s="400">
        <v>1</v>
      </c>
      <c r="D79" s="317" t="s">
        <v>27</v>
      </c>
      <c r="E79" s="397"/>
      <c r="F79" s="343">
        <f t="shared" si="1"/>
        <v>0</v>
      </c>
      <c r="G79" s="395"/>
    </row>
    <row r="80" spans="1:7" ht="18.75">
      <c r="A80" s="314" t="s">
        <v>276</v>
      </c>
      <c r="B80" s="399" t="s">
        <v>277</v>
      </c>
      <c r="C80" s="400"/>
      <c r="D80" s="317"/>
      <c r="E80" s="397"/>
      <c r="F80" s="343"/>
      <c r="G80" s="323"/>
    </row>
    <row r="81" spans="1:7" ht="18.75">
      <c r="B81" s="399" t="s">
        <v>278</v>
      </c>
      <c r="C81" s="400">
        <v>1</v>
      </c>
      <c r="D81" s="317" t="s">
        <v>27</v>
      </c>
      <c r="E81" s="397"/>
      <c r="F81" s="343">
        <f>ROUND(C81*E81,2)</f>
        <v>0</v>
      </c>
      <c r="G81" s="323"/>
    </row>
    <row r="82" spans="1:7" ht="18.75">
      <c r="A82" s="314" t="s">
        <v>279</v>
      </c>
      <c r="B82" s="399" t="s">
        <v>280</v>
      </c>
      <c r="C82" s="400">
        <v>1</v>
      </c>
      <c r="D82" s="317" t="s">
        <v>27</v>
      </c>
      <c r="E82" s="397"/>
      <c r="F82" s="343">
        <f t="shared" si="1"/>
        <v>0</v>
      </c>
      <c r="G82" s="323"/>
    </row>
    <row r="83" spans="1:7" ht="18.75">
      <c r="A83" s="314" t="s">
        <v>281</v>
      </c>
      <c r="B83" s="399" t="s">
        <v>282</v>
      </c>
      <c r="C83" s="400">
        <v>2</v>
      </c>
      <c r="D83" s="317" t="s">
        <v>27</v>
      </c>
      <c r="E83" s="397"/>
      <c r="F83" s="343">
        <f t="shared" si="1"/>
        <v>0</v>
      </c>
      <c r="G83" s="323"/>
    </row>
    <row r="84" spans="1:7" ht="18.75">
      <c r="A84" s="314" t="s">
        <v>283</v>
      </c>
      <c r="B84" s="399" t="s">
        <v>284</v>
      </c>
      <c r="C84" s="400">
        <v>2</v>
      </c>
      <c r="D84" s="317" t="s">
        <v>27</v>
      </c>
      <c r="E84" s="397"/>
      <c r="F84" s="343">
        <f t="shared" si="1"/>
        <v>0</v>
      </c>
      <c r="G84" s="323"/>
    </row>
    <row r="85" spans="1:7" ht="18.75">
      <c r="A85" s="314" t="s">
        <v>285</v>
      </c>
      <c r="B85" s="399" t="s">
        <v>286</v>
      </c>
      <c r="C85" s="400">
        <v>1</v>
      </c>
      <c r="D85" s="317" t="s">
        <v>27</v>
      </c>
      <c r="E85" s="397"/>
      <c r="F85" s="343">
        <f t="shared" si="1"/>
        <v>0</v>
      </c>
      <c r="G85" s="323"/>
    </row>
    <row r="86" spans="1:7" ht="18.75">
      <c r="A86" s="314" t="s">
        <v>287</v>
      </c>
      <c r="B86" s="399" t="s">
        <v>288</v>
      </c>
      <c r="C86" s="400">
        <v>60</v>
      </c>
      <c r="D86" s="317" t="s">
        <v>152</v>
      </c>
      <c r="E86" s="397"/>
      <c r="F86" s="343">
        <f t="shared" si="1"/>
        <v>0</v>
      </c>
      <c r="G86" s="323"/>
    </row>
    <row r="87" spans="1:7" ht="18.75">
      <c r="A87" s="314" t="s">
        <v>289</v>
      </c>
      <c r="B87" s="399" t="s">
        <v>290</v>
      </c>
      <c r="C87" s="400">
        <v>1</v>
      </c>
      <c r="D87" s="317" t="s">
        <v>27</v>
      </c>
      <c r="E87" s="397"/>
      <c r="F87" s="343">
        <f t="shared" si="1"/>
        <v>0</v>
      </c>
      <c r="G87" s="323"/>
    </row>
    <row r="88" spans="1:7" ht="18.75">
      <c r="A88" s="314" t="s">
        <v>291</v>
      </c>
      <c r="B88" s="399" t="s">
        <v>292</v>
      </c>
      <c r="C88" s="400">
        <v>1</v>
      </c>
      <c r="D88" s="317" t="s">
        <v>27</v>
      </c>
      <c r="E88" s="397"/>
      <c r="F88" s="343">
        <f t="shared" si="1"/>
        <v>0</v>
      </c>
      <c r="G88" s="323"/>
    </row>
    <row r="89" spans="1:7" ht="18.75">
      <c r="A89" s="314" t="s">
        <v>293</v>
      </c>
      <c r="B89" s="399" t="s">
        <v>294</v>
      </c>
      <c r="C89" s="400">
        <v>1</v>
      </c>
      <c r="D89" s="317" t="s">
        <v>27</v>
      </c>
      <c r="E89" s="397"/>
      <c r="F89" s="343">
        <f t="shared" si="1"/>
        <v>0</v>
      </c>
      <c r="G89" s="323"/>
    </row>
    <row r="90" spans="1:7" ht="19.5" thickBot="1">
      <c r="A90" s="314" t="s">
        <v>295</v>
      </c>
      <c r="B90" s="399" t="s">
        <v>296</v>
      </c>
      <c r="C90" s="400">
        <v>2</v>
      </c>
      <c r="D90" s="317" t="s">
        <v>27</v>
      </c>
      <c r="E90" s="397"/>
      <c r="F90" s="343">
        <f t="shared" si="1"/>
        <v>0</v>
      </c>
      <c r="G90" s="323"/>
    </row>
    <row r="91" spans="1:7" ht="19.5" thickBot="1">
      <c r="A91" s="330"/>
      <c r="B91" s="401"/>
      <c r="C91" s="402"/>
      <c r="D91" s="403"/>
      <c r="E91" s="404"/>
      <c r="F91" s="405"/>
      <c r="G91" s="406"/>
    </row>
    <row r="92" spans="1:7" ht="18.75">
      <c r="A92" s="314" t="s">
        <v>297</v>
      </c>
      <c r="B92" s="253" t="s">
        <v>220</v>
      </c>
      <c r="C92" s="407">
        <v>1</v>
      </c>
      <c r="D92" s="342" t="s">
        <v>123</v>
      </c>
      <c r="E92" s="397"/>
      <c r="F92" s="343">
        <f>ROUND(C92*E92,2)</f>
        <v>0</v>
      </c>
      <c r="G92" s="408">
        <f>SUM(F74:F90)</f>
        <v>0</v>
      </c>
    </row>
    <row r="93" spans="1:7" ht="19.5" thickBot="1">
      <c r="A93" s="314"/>
      <c r="B93" s="253"/>
      <c r="C93" s="394"/>
      <c r="D93" s="342"/>
      <c r="E93" s="343"/>
      <c r="F93" s="343"/>
      <c r="G93" s="325"/>
    </row>
    <row r="94" spans="1:7" ht="20.25" thickTop="1" thickBot="1">
      <c r="A94" s="335"/>
      <c r="B94" s="265"/>
      <c r="C94" s="336"/>
      <c r="D94" s="337"/>
      <c r="E94" s="338"/>
      <c r="F94" s="339"/>
      <c r="G94" s="340">
        <f>+G92+F92</f>
        <v>0</v>
      </c>
    </row>
    <row r="95" spans="1:7" ht="16.5" thickTop="1">
      <c r="A95" s="307"/>
      <c r="B95" s="308"/>
      <c r="C95" s="309"/>
      <c r="D95" s="310"/>
      <c r="E95" s="311"/>
      <c r="F95" s="311"/>
      <c r="G95" s="312"/>
    </row>
    <row r="96" spans="1:7" ht="18.75">
      <c r="A96" s="313" t="s">
        <v>153</v>
      </c>
      <c r="B96" s="237" t="s">
        <v>176</v>
      </c>
      <c r="C96" s="309"/>
      <c r="D96" s="310"/>
      <c r="E96" s="311"/>
      <c r="F96" s="311"/>
      <c r="G96" s="312"/>
    </row>
    <row r="97" spans="1:7" ht="15.75">
      <c r="A97" s="307"/>
      <c r="B97" s="308"/>
      <c r="C97" s="309"/>
      <c r="D97" s="310"/>
      <c r="E97" s="311"/>
      <c r="F97" s="311"/>
      <c r="G97" s="312"/>
    </row>
    <row r="98" spans="1:7" ht="18.75">
      <c r="A98" s="314" t="s">
        <v>177</v>
      </c>
      <c r="B98" s="315" t="s">
        <v>178</v>
      </c>
      <c r="C98" s="316">
        <v>200</v>
      </c>
      <c r="D98" s="317" t="s">
        <v>152</v>
      </c>
      <c r="E98" s="316"/>
      <c r="F98" s="318">
        <f t="shared" ref="F98:F119" si="2">ROUND(E98*C98,2)</f>
        <v>0</v>
      </c>
      <c r="G98" s="319"/>
    </row>
    <row r="99" spans="1:7" ht="18.75">
      <c r="A99" s="314" t="s">
        <v>179</v>
      </c>
      <c r="B99" s="315" t="s">
        <v>180</v>
      </c>
      <c r="C99" s="316">
        <v>65</v>
      </c>
      <c r="D99" s="317" t="s">
        <v>152</v>
      </c>
      <c r="E99" s="316"/>
      <c r="F99" s="318">
        <f t="shared" si="2"/>
        <v>0</v>
      </c>
      <c r="G99" s="319"/>
    </row>
    <row r="100" spans="1:7" ht="18.75">
      <c r="A100" s="314" t="s">
        <v>181</v>
      </c>
      <c r="B100" s="315" t="s">
        <v>182</v>
      </c>
      <c r="C100" s="316">
        <v>100</v>
      </c>
      <c r="D100" s="317" t="s">
        <v>152</v>
      </c>
      <c r="E100" s="316"/>
      <c r="F100" s="318">
        <f t="shared" si="2"/>
        <v>0</v>
      </c>
      <c r="G100" s="319"/>
    </row>
    <row r="101" spans="1:7" ht="18.75">
      <c r="A101" s="314" t="s">
        <v>183</v>
      </c>
      <c r="B101" s="315" t="s">
        <v>184</v>
      </c>
      <c r="C101" s="316">
        <v>260</v>
      </c>
      <c r="D101" s="317" t="s">
        <v>152</v>
      </c>
      <c r="E101" s="316"/>
      <c r="F101" s="318">
        <f t="shared" si="2"/>
        <v>0</v>
      </c>
      <c r="G101" s="319"/>
    </row>
    <row r="102" spans="1:7" ht="18.75">
      <c r="A102" s="314" t="s">
        <v>185</v>
      </c>
      <c r="B102" s="315" t="s">
        <v>186</v>
      </c>
      <c r="C102" s="316">
        <v>260</v>
      </c>
      <c r="D102" s="317" t="s">
        <v>152</v>
      </c>
      <c r="E102" s="316"/>
      <c r="F102" s="318">
        <f t="shared" si="2"/>
        <v>0</v>
      </c>
      <c r="G102" s="319"/>
    </row>
    <row r="103" spans="1:7" ht="18.75">
      <c r="A103" s="314" t="s">
        <v>187</v>
      </c>
      <c r="B103" s="315" t="s">
        <v>188</v>
      </c>
      <c r="C103" s="316"/>
      <c r="D103" s="317"/>
      <c r="E103" s="316"/>
      <c r="F103" s="318"/>
      <c r="G103" s="319"/>
    </row>
    <row r="104" spans="1:7" ht="18.75">
      <c r="A104" s="314"/>
      <c r="B104" s="315" t="s">
        <v>298</v>
      </c>
      <c r="C104" s="316"/>
      <c r="D104" s="317"/>
      <c r="E104" s="316"/>
      <c r="F104" s="318"/>
      <c r="G104" s="319"/>
    </row>
    <row r="105" spans="1:7" ht="18.75">
      <c r="A105" s="314"/>
      <c r="B105" s="315" t="s">
        <v>190</v>
      </c>
      <c r="C105" s="316">
        <v>1</v>
      </c>
      <c r="D105" s="317" t="s">
        <v>27</v>
      </c>
      <c r="E105" s="316"/>
      <c r="F105" s="318">
        <f t="shared" si="2"/>
        <v>0</v>
      </c>
      <c r="G105" s="409">
        <v>0</v>
      </c>
    </row>
    <row r="106" spans="1:7" ht="18.75">
      <c r="A106" s="314" t="s">
        <v>191</v>
      </c>
      <c r="B106" s="315" t="s">
        <v>192</v>
      </c>
      <c r="C106" s="316">
        <v>1</v>
      </c>
      <c r="D106" s="317" t="s">
        <v>27</v>
      </c>
      <c r="E106" s="316"/>
      <c r="F106" s="318">
        <f t="shared" si="2"/>
        <v>0</v>
      </c>
      <c r="G106" s="323"/>
    </row>
    <row r="107" spans="1:7" ht="18.75">
      <c r="A107" s="314" t="s">
        <v>299</v>
      </c>
      <c r="B107" s="315" t="s">
        <v>194</v>
      </c>
      <c r="C107" s="316"/>
      <c r="D107" s="317"/>
      <c r="E107" s="316"/>
      <c r="F107" s="324"/>
      <c r="G107" s="325"/>
    </row>
    <row r="108" spans="1:7" ht="18.75">
      <c r="A108" s="314"/>
      <c r="B108" s="315" t="s">
        <v>196</v>
      </c>
      <c r="C108" s="316">
        <v>1</v>
      </c>
      <c r="D108" s="317" t="s">
        <v>27</v>
      </c>
      <c r="E108" s="316"/>
      <c r="F108" s="324">
        <f t="shared" si="2"/>
        <v>0</v>
      </c>
      <c r="G108" s="325"/>
    </row>
    <row r="109" spans="1:7" ht="18.75">
      <c r="A109" s="314" t="s">
        <v>300</v>
      </c>
      <c r="B109" s="315" t="s">
        <v>198</v>
      </c>
      <c r="C109" s="316">
        <v>1</v>
      </c>
      <c r="D109" s="317" t="s">
        <v>27</v>
      </c>
      <c r="E109" s="316"/>
      <c r="F109" s="318">
        <f t="shared" si="2"/>
        <v>0</v>
      </c>
      <c r="G109" s="325"/>
    </row>
    <row r="110" spans="1:7" ht="18.75">
      <c r="A110" s="314" t="s">
        <v>301</v>
      </c>
      <c r="B110" s="315" t="s">
        <v>200</v>
      </c>
      <c r="C110" s="316">
        <v>4</v>
      </c>
      <c r="D110" s="317" t="s">
        <v>27</v>
      </c>
      <c r="E110" s="316"/>
      <c r="F110" s="318">
        <f t="shared" si="2"/>
        <v>0</v>
      </c>
      <c r="G110" s="326"/>
    </row>
    <row r="111" spans="1:7" ht="18.75">
      <c r="A111" s="314" t="s">
        <v>302</v>
      </c>
      <c r="B111" s="315" t="s">
        <v>202</v>
      </c>
      <c r="C111" s="324">
        <v>1</v>
      </c>
      <c r="D111" s="327" t="s">
        <v>27</v>
      </c>
      <c r="E111" s="324"/>
      <c r="F111" s="318">
        <f t="shared" si="2"/>
        <v>0</v>
      </c>
      <c r="G111" s="326"/>
    </row>
    <row r="112" spans="1:7" ht="18.75">
      <c r="A112" s="314" t="s">
        <v>303</v>
      </c>
      <c r="B112" s="315" t="s">
        <v>204</v>
      </c>
      <c r="C112" s="324">
        <v>2</v>
      </c>
      <c r="D112" s="327" t="s">
        <v>27</v>
      </c>
      <c r="E112" s="324"/>
      <c r="F112" s="318">
        <f t="shared" si="2"/>
        <v>0</v>
      </c>
      <c r="G112" s="326"/>
    </row>
    <row r="113" spans="1:7" ht="18.75">
      <c r="A113" s="314" t="s">
        <v>304</v>
      </c>
      <c r="B113" s="315" t="s">
        <v>206</v>
      </c>
      <c r="C113" s="324">
        <v>1</v>
      </c>
      <c r="D113" s="327" t="s">
        <v>27</v>
      </c>
      <c r="E113" s="324"/>
      <c r="F113" s="318">
        <f t="shared" si="2"/>
        <v>0</v>
      </c>
      <c r="G113" s="326"/>
    </row>
    <row r="114" spans="1:7" ht="18.75">
      <c r="A114" s="314" t="s">
        <v>305</v>
      </c>
      <c r="B114" s="315" t="s">
        <v>208</v>
      </c>
      <c r="C114" s="324">
        <v>1</v>
      </c>
      <c r="D114" s="327" t="s">
        <v>27</v>
      </c>
      <c r="E114" s="324"/>
      <c r="F114" s="318">
        <f t="shared" si="2"/>
        <v>0</v>
      </c>
      <c r="G114" s="326"/>
    </row>
    <row r="115" spans="1:7" ht="18.75">
      <c r="A115" s="314" t="s">
        <v>306</v>
      </c>
      <c r="B115" s="315" t="s">
        <v>210</v>
      </c>
      <c r="C115" s="324">
        <v>20</v>
      </c>
      <c r="D115" s="327" t="s">
        <v>152</v>
      </c>
      <c r="E115" s="324"/>
      <c r="F115" s="318">
        <f t="shared" si="2"/>
        <v>0</v>
      </c>
      <c r="G115" s="326"/>
    </row>
    <row r="116" spans="1:7" ht="18.75">
      <c r="A116" s="314" t="s">
        <v>307</v>
      </c>
      <c r="B116" s="315" t="s">
        <v>212</v>
      </c>
      <c r="C116" s="324">
        <v>2</v>
      </c>
      <c r="D116" s="327" t="s">
        <v>27</v>
      </c>
      <c r="E116" s="324"/>
      <c r="F116" s="318">
        <f t="shared" si="2"/>
        <v>0</v>
      </c>
      <c r="G116" s="326"/>
    </row>
    <row r="117" spans="1:7" ht="18.75">
      <c r="A117" s="314" t="s">
        <v>308</v>
      </c>
      <c r="B117" s="328" t="s">
        <v>214</v>
      </c>
      <c r="C117" s="322">
        <v>1</v>
      </c>
      <c r="D117" s="329" t="s">
        <v>27</v>
      </c>
      <c r="E117" s="322"/>
      <c r="F117" s="318">
        <f t="shared" si="2"/>
        <v>0</v>
      </c>
      <c r="G117" s="326"/>
    </row>
    <row r="118" spans="1:7" ht="18.75">
      <c r="A118" s="314" t="s">
        <v>309</v>
      </c>
      <c r="B118" s="315" t="s">
        <v>216</v>
      </c>
      <c r="C118" s="324">
        <v>2</v>
      </c>
      <c r="D118" s="327" t="s">
        <v>27</v>
      </c>
      <c r="E118" s="324"/>
      <c r="F118" s="318">
        <f t="shared" si="2"/>
        <v>0</v>
      </c>
      <c r="G118" s="326"/>
    </row>
    <row r="119" spans="1:7" ht="19.5" thickBot="1">
      <c r="A119" s="314" t="s">
        <v>310</v>
      </c>
      <c r="B119" s="315" t="s">
        <v>218</v>
      </c>
      <c r="C119" s="324">
        <v>1</v>
      </c>
      <c r="D119" s="327" t="s">
        <v>123</v>
      </c>
      <c r="E119" s="324"/>
      <c r="F119" s="318">
        <f t="shared" si="2"/>
        <v>0</v>
      </c>
      <c r="G119" s="326"/>
    </row>
    <row r="120" spans="1:7" ht="19.5" thickBot="1">
      <c r="A120" s="330"/>
      <c r="B120" s="330"/>
      <c r="C120" s="330"/>
      <c r="D120" s="330"/>
      <c r="E120" s="330"/>
      <c r="F120" s="330"/>
      <c r="G120" s="331"/>
    </row>
    <row r="121" spans="1:7" ht="18.75">
      <c r="A121" s="314" t="s">
        <v>311</v>
      </c>
      <c r="B121" s="315" t="s">
        <v>220</v>
      </c>
      <c r="C121" s="324">
        <v>1</v>
      </c>
      <c r="D121" s="327" t="s">
        <v>123</v>
      </c>
      <c r="E121" s="324"/>
      <c r="F121" s="318">
        <f>+C121*E121</f>
        <v>0</v>
      </c>
      <c r="G121" s="319">
        <f>SUM(F98:F119)</f>
        <v>0</v>
      </c>
    </row>
    <row r="122" spans="1:7" ht="19.5" thickBot="1">
      <c r="A122" s="332"/>
      <c r="B122" s="333"/>
      <c r="C122" s="333"/>
      <c r="D122" s="333"/>
      <c r="E122" s="333"/>
      <c r="F122" s="333"/>
      <c r="G122" s="334"/>
    </row>
    <row r="123" spans="1:7" ht="20.25" thickTop="1" thickBot="1">
      <c r="A123" s="335"/>
      <c r="B123" s="265"/>
      <c r="C123" s="336"/>
      <c r="D123" s="337"/>
      <c r="E123" s="338"/>
      <c r="F123" s="339"/>
      <c r="G123" s="340">
        <f>+G121+F121</f>
        <v>0</v>
      </c>
    </row>
    <row r="124" spans="1:7" ht="19.5" thickTop="1">
      <c r="A124" s="314"/>
      <c r="B124" s="333"/>
      <c r="C124" s="341"/>
      <c r="D124" s="342"/>
      <c r="E124" s="343"/>
      <c r="F124" s="318"/>
      <c r="G124" s="325"/>
    </row>
    <row r="125" spans="1:7" ht="18.75">
      <c r="A125" s="313" t="s">
        <v>155</v>
      </c>
      <c r="B125" s="237" t="s">
        <v>221</v>
      </c>
      <c r="C125" s="341"/>
      <c r="D125" s="342"/>
      <c r="E125" s="343"/>
      <c r="F125" s="318"/>
      <c r="G125" s="325"/>
    </row>
    <row r="126" spans="1:7" ht="18.75">
      <c r="A126" s="314"/>
      <c r="B126" s="344" t="s">
        <v>222</v>
      </c>
      <c r="C126" s="341"/>
      <c r="D126" s="342"/>
      <c r="E126" s="343"/>
      <c r="F126" s="318"/>
      <c r="G126" s="325"/>
    </row>
    <row r="127" spans="1:7" ht="18.75">
      <c r="A127" s="314"/>
      <c r="B127" s="333"/>
      <c r="C127" s="341"/>
      <c r="D127" s="327"/>
      <c r="E127" s="343"/>
      <c r="F127" s="318"/>
      <c r="G127" s="325"/>
    </row>
    <row r="128" spans="1:7" ht="18.75">
      <c r="A128" s="314" t="s">
        <v>223</v>
      </c>
      <c r="B128" s="315" t="s">
        <v>312</v>
      </c>
      <c r="C128" s="324"/>
      <c r="D128" s="327"/>
      <c r="E128" s="324"/>
      <c r="F128" s="318"/>
      <c r="G128" s="325"/>
    </row>
    <row r="129" spans="1:7" ht="18.75">
      <c r="A129" s="314"/>
      <c r="B129" s="315" t="s">
        <v>313</v>
      </c>
      <c r="C129" s="324">
        <v>1</v>
      </c>
      <c r="D129" s="327" t="s">
        <v>27</v>
      </c>
      <c r="E129" s="324"/>
      <c r="F129" s="318">
        <f t="shared" ref="F129:F143" si="3">ROUND(E129*C129,2)</f>
        <v>0</v>
      </c>
      <c r="G129" s="325"/>
    </row>
    <row r="130" spans="1:7" ht="18.75">
      <c r="A130" s="314" t="s">
        <v>226</v>
      </c>
      <c r="B130" s="315" t="s">
        <v>227</v>
      </c>
      <c r="C130" s="324">
        <v>17</v>
      </c>
      <c r="D130" s="327" t="s">
        <v>27</v>
      </c>
      <c r="E130" s="324"/>
      <c r="F130" s="318">
        <f t="shared" si="3"/>
        <v>0</v>
      </c>
      <c r="G130" s="325"/>
    </row>
    <row r="131" spans="1:7" ht="18.75">
      <c r="A131" s="314" t="s">
        <v>228</v>
      </c>
      <c r="B131" s="315" t="s">
        <v>229</v>
      </c>
      <c r="C131" s="324">
        <v>1</v>
      </c>
      <c r="D131" s="327" t="s">
        <v>27</v>
      </c>
      <c r="E131" s="324"/>
      <c r="F131" s="318">
        <f t="shared" si="3"/>
        <v>0</v>
      </c>
      <c r="G131" s="325"/>
    </row>
    <row r="132" spans="1:7" ht="18.75">
      <c r="A132" s="314" t="s">
        <v>230</v>
      </c>
      <c r="B132" s="315" t="s">
        <v>231</v>
      </c>
      <c r="C132" s="324">
        <v>1</v>
      </c>
      <c r="D132" s="327" t="s">
        <v>27</v>
      </c>
      <c r="E132" s="324"/>
      <c r="F132" s="318">
        <f t="shared" si="3"/>
        <v>0</v>
      </c>
      <c r="G132" s="325"/>
    </row>
    <row r="133" spans="1:7" ht="18.75">
      <c r="A133" s="314" t="s">
        <v>232</v>
      </c>
      <c r="B133" s="315" t="s">
        <v>233</v>
      </c>
      <c r="C133" s="324">
        <v>1</v>
      </c>
      <c r="D133" s="327" t="s">
        <v>27</v>
      </c>
      <c r="E133" s="343"/>
      <c r="F133" s="318">
        <f t="shared" si="3"/>
        <v>0</v>
      </c>
      <c r="G133" s="325"/>
    </row>
    <row r="134" spans="1:7" ht="18.75">
      <c r="A134" s="314" t="s">
        <v>234</v>
      </c>
      <c r="B134" s="315" t="s">
        <v>235</v>
      </c>
      <c r="C134" s="324">
        <v>1</v>
      </c>
      <c r="D134" s="327" t="s">
        <v>27</v>
      </c>
      <c r="E134" s="324"/>
      <c r="F134" s="318">
        <f t="shared" si="3"/>
        <v>0</v>
      </c>
      <c r="G134" s="325"/>
    </row>
    <row r="135" spans="1:7" ht="18.75">
      <c r="A135" s="314" t="s">
        <v>236</v>
      </c>
      <c r="B135" s="315" t="s">
        <v>237</v>
      </c>
      <c r="C135" s="324">
        <v>1</v>
      </c>
      <c r="D135" s="327" t="s">
        <v>27</v>
      </c>
      <c r="E135" s="324"/>
      <c r="F135" s="318">
        <f t="shared" si="3"/>
        <v>0</v>
      </c>
      <c r="G135" s="325"/>
    </row>
    <row r="136" spans="1:7" ht="18.75">
      <c r="A136" s="314" t="s">
        <v>238</v>
      </c>
      <c r="B136" s="315" t="s">
        <v>239</v>
      </c>
      <c r="C136" s="324">
        <v>1</v>
      </c>
      <c r="D136" s="327" t="s">
        <v>27</v>
      </c>
      <c r="E136" s="324"/>
      <c r="F136" s="318">
        <f t="shared" si="3"/>
        <v>0</v>
      </c>
      <c r="G136" s="325"/>
    </row>
    <row r="137" spans="1:7" ht="18.75">
      <c r="A137" s="314" t="s">
        <v>240</v>
      </c>
      <c r="B137" s="315" t="s">
        <v>241</v>
      </c>
      <c r="C137" s="324">
        <v>4</v>
      </c>
      <c r="D137" s="327" t="s">
        <v>27</v>
      </c>
      <c r="E137" s="324"/>
      <c r="F137" s="318">
        <f t="shared" si="3"/>
        <v>0</v>
      </c>
      <c r="G137" s="325"/>
    </row>
    <row r="138" spans="1:7" ht="18.75">
      <c r="A138" s="314" t="s">
        <v>242</v>
      </c>
      <c r="B138" s="315" t="s">
        <v>243</v>
      </c>
      <c r="C138" s="324">
        <v>1</v>
      </c>
      <c r="D138" s="327" t="s">
        <v>27</v>
      </c>
      <c r="E138" s="324"/>
      <c r="F138" s="318">
        <f t="shared" si="3"/>
        <v>0</v>
      </c>
      <c r="G138" s="325"/>
    </row>
    <row r="139" spans="1:7" ht="18.75">
      <c r="A139" s="314" t="s">
        <v>244</v>
      </c>
      <c r="B139" s="315" t="s">
        <v>245</v>
      </c>
      <c r="C139" s="324">
        <v>1</v>
      </c>
      <c r="D139" s="327" t="s">
        <v>123</v>
      </c>
      <c r="E139" s="324"/>
      <c r="F139" s="318">
        <f t="shared" si="3"/>
        <v>0</v>
      </c>
      <c r="G139" s="325"/>
    </row>
    <row r="140" spans="1:7" ht="18.75">
      <c r="A140" s="314" t="s">
        <v>246</v>
      </c>
      <c r="B140" s="315" t="s">
        <v>247</v>
      </c>
      <c r="C140" s="324">
        <v>1</v>
      </c>
      <c r="D140" s="327" t="s">
        <v>27</v>
      </c>
      <c r="E140" s="324"/>
      <c r="F140" s="318">
        <f t="shared" si="3"/>
        <v>0</v>
      </c>
      <c r="G140" s="325"/>
    </row>
    <row r="141" spans="1:7" ht="19.5" thickBot="1">
      <c r="A141" s="314" t="s">
        <v>248</v>
      </c>
      <c r="B141" s="315" t="s">
        <v>249</v>
      </c>
      <c r="C141" s="324">
        <v>1</v>
      </c>
      <c r="D141" s="327" t="s">
        <v>250</v>
      </c>
      <c r="E141" s="324"/>
      <c r="F141" s="318">
        <f t="shared" si="3"/>
        <v>0</v>
      </c>
      <c r="G141" s="325"/>
    </row>
    <row r="142" spans="1:7" ht="19.5" thickBot="1">
      <c r="A142" s="330"/>
      <c r="B142" s="345"/>
      <c r="C142" s="346"/>
      <c r="D142" s="347"/>
      <c r="E142" s="346"/>
      <c r="F142" s="348"/>
      <c r="G142" s="349"/>
    </row>
    <row r="143" spans="1:7" ht="19.5" thickBot="1">
      <c r="A143" s="350" t="s">
        <v>251</v>
      </c>
      <c r="B143" s="315" t="s">
        <v>252</v>
      </c>
      <c r="C143" s="324">
        <v>1</v>
      </c>
      <c r="D143" s="327" t="s">
        <v>123</v>
      </c>
      <c r="E143" s="324"/>
      <c r="F143" s="318">
        <f t="shared" si="3"/>
        <v>0</v>
      </c>
      <c r="G143" s="325">
        <f>SUM(F127:F141)</f>
        <v>0</v>
      </c>
    </row>
    <row r="144" spans="1:7" ht="19.5" thickTop="1">
      <c r="A144" s="410"/>
      <c r="B144" s="411" t="s">
        <v>76</v>
      </c>
      <c r="C144" s="412"/>
      <c r="D144" s="413"/>
      <c r="E144" s="414"/>
      <c r="F144" s="415" t="s">
        <v>76</v>
      </c>
      <c r="G144" s="416">
        <f>+G143+F143</f>
        <v>0</v>
      </c>
    </row>
    <row r="145" spans="1:7" ht="18.75">
      <c r="A145" s="417"/>
      <c r="B145" s="418"/>
      <c r="C145" s="419"/>
      <c r="D145" s="420"/>
      <c r="E145" s="421"/>
      <c r="F145" s="422"/>
      <c r="G145" s="423"/>
    </row>
    <row r="146" spans="1:7" ht="19.5" thickBot="1">
      <c r="A146" s="424"/>
      <c r="B146" s="425" t="s">
        <v>253</v>
      </c>
      <c r="C146" s="426"/>
      <c r="D146" s="427"/>
      <c r="E146" s="366"/>
      <c r="F146" s="428" t="s">
        <v>76</v>
      </c>
      <c r="G146" s="429">
        <f>SUM(G94+G123+G144)</f>
        <v>0</v>
      </c>
    </row>
    <row r="147" spans="1:7" ht="20.25" thickTop="1" thickBot="1">
      <c r="A147" s="335"/>
      <c r="B147" s="265" t="s">
        <v>132</v>
      </c>
      <c r="C147" s="336"/>
      <c r="D147" s="260"/>
      <c r="E147" s="352"/>
      <c r="F147" s="339"/>
      <c r="G147" s="340">
        <f>+G146</f>
        <v>0</v>
      </c>
    </row>
    <row r="148" spans="1:7" ht="19.5" thickTop="1">
      <c r="A148" s="354"/>
      <c r="B148" s="274"/>
      <c r="C148" s="355"/>
      <c r="D148" s="356"/>
      <c r="E148" s="357"/>
      <c r="F148" s="358"/>
      <c r="G148" s="359"/>
    </row>
    <row r="149" spans="1:7" ht="18.75">
      <c r="A149" s="360"/>
      <c r="B149" s="274" t="s">
        <v>50</v>
      </c>
      <c r="C149" s="361"/>
      <c r="D149" s="302">
        <v>0.1</v>
      </c>
      <c r="E149" s="362"/>
      <c r="F149" s="343">
        <f t="shared" ref="F149:F154" si="4">ROUND($G$86*D149,2)</f>
        <v>0</v>
      </c>
      <c r="G149" s="326"/>
    </row>
    <row r="150" spans="1:7" ht="18.75">
      <c r="A150" s="360"/>
      <c r="B150" s="274" t="s">
        <v>51</v>
      </c>
      <c r="C150" s="361"/>
      <c r="D150" s="363">
        <v>2.5000000000000001E-2</v>
      </c>
      <c r="E150" s="274"/>
      <c r="F150" s="343">
        <f t="shared" si="4"/>
        <v>0</v>
      </c>
      <c r="G150" s="326"/>
    </row>
    <row r="151" spans="1:7" ht="18.75">
      <c r="A151" s="314"/>
      <c r="B151" s="274" t="s">
        <v>53</v>
      </c>
      <c r="C151" s="274"/>
      <c r="D151" s="363">
        <v>3.5000000000000003E-2</v>
      </c>
      <c r="E151" s="274"/>
      <c r="F151" s="343">
        <f t="shared" si="4"/>
        <v>0</v>
      </c>
      <c r="G151" s="323"/>
    </row>
    <row r="152" spans="1:7" ht="18.75">
      <c r="A152" s="314"/>
      <c r="B152" s="274" t="s">
        <v>165</v>
      </c>
      <c r="C152" s="274"/>
      <c r="D152" s="363">
        <v>5.3499999999999999E-2</v>
      </c>
      <c r="E152" s="274"/>
      <c r="F152" s="343">
        <f t="shared" si="4"/>
        <v>0</v>
      </c>
      <c r="G152" s="323"/>
    </row>
    <row r="153" spans="1:7" ht="18.75">
      <c r="A153" s="360"/>
      <c r="B153" s="274" t="s">
        <v>54</v>
      </c>
      <c r="C153" s="274"/>
      <c r="D153" s="302">
        <v>0.01</v>
      </c>
      <c r="E153" s="274"/>
      <c r="F153" s="343">
        <f t="shared" si="4"/>
        <v>0</v>
      </c>
      <c r="G153" s="323"/>
    </row>
    <row r="154" spans="1:7" ht="18.75">
      <c r="A154" s="360"/>
      <c r="B154" s="274" t="s">
        <v>254</v>
      </c>
      <c r="C154" s="274"/>
      <c r="D154" s="302">
        <v>0.05</v>
      </c>
      <c r="E154" s="274"/>
      <c r="F154" s="343">
        <f t="shared" si="4"/>
        <v>0</v>
      </c>
      <c r="G154" s="323"/>
    </row>
    <row r="155" spans="1:7" ht="19.5" thickBot="1">
      <c r="A155" s="360"/>
      <c r="B155" s="364"/>
      <c r="C155" s="364" t="s">
        <v>76</v>
      </c>
      <c r="D155" s="365" t="s">
        <v>76</v>
      </c>
      <c r="E155" s="364" t="s">
        <v>76</v>
      </c>
      <c r="F155" s="366" t="s">
        <v>76</v>
      </c>
      <c r="G155" s="367" t="s">
        <v>76</v>
      </c>
    </row>
    <row r="156" spans="1:7" ht="19.5" thickTop="1">
      <c r="A156" s="368"/>
      <c r="B156" s="369"/>
      <c r="C156" s="274"/>
      <c r="D156" s="274"/>
      <c r="E156" s="274"/>
      <c r="F156" s="274"/>
      <c r="G156" s="323"/>
    </row>
    <row r="157" spans="1:7" ht="18.75">
      <c r="A157" s="360"/>
      <c r="B157" s="370" t="s">
        <v>56</v>
      </c>
      <c r="C157" s="284"/>
      <c r="D157" s="284"/>
      <c r="E157" s="284"/>
      <c r="F157" s="284"/>
      <c r="G157" s="371">
        <f>SUM(F149:F154)</f>
        <v>0</v>
      </c>
    </row>
    <row r="158" spans="1:7" ht="18.75">
      <c r="A158" s="360"/>
      <c r="B158" s="284" t="s">
        <v>58</v>
      </c>
      <c r="C158" s="284"/>
      <c r="D158" s="284"/>
      <c r="E158" s="284"/>
      <c r="F158" s="284"/>
      <c r="G158" s="371">
        <f>+G147+G157</f>
        <v>0</v>
      </c>
    </row>
    <row r="159" spans="1:7" ht="37.5">
      <c r="A159" s="360"/>
      <c r="B159" s="372" t="s">
        <v>168</v>
      </c>
      <c r="C159" s="284"/>
      <c r="D159" s="373">
        <v>0.03</v>
      </c>
      <c r="E159" s="284"/>
      <c r="F159" s="284"/>
      <c r="G159" s="374">
        <f>ROUND(G157*D159,2)</f>
        <v>0</v>
      </c>
    </row>
    <row r="160" spans="1:7" ht="20.25">
      <c r="A160" s="360"/>
      <c r="B160" s="372" t="s">
        <v>59</v>
      </c>
      <c r="C160" s="284"/>
      <c r="D160" s="373">
        <v>0.06</v>
      </c>
      <c r="E160" s="284"/>
      <c r="F160" s="284"/>
      <c r="G160" s="374">
        <f>ROUND(G147*D160,2)</f>
        <v>0</v>
      </c>
    </row>
    <row r="161" spans="1:7" ht="18.75">
      <c r="A161" s="360"/>
      <c r="B161" s="284" t="s">
        <v>60</v>
      </c>
      <c r="C161" s="284"/>
      <c r="D161" s="373">
        <v>0.05</v>
      </c>
      <c r="E161" s="284"/>
      <c r="F161" s="284"/>
      <c r="G161" s="371">
        <f>ROUND(G158*D161,2)</f>
        <v>0</v>
      </c>
    </row>
    <row r="162" spans="1:7" ht="18.75">
      <c r="A162" s="360"/>
      <c r="B162" s="375" t="s">
        <v>61</v>
      </c>
      <c r="C162" s="376"/>
      <c r="D162" s="377"/>
      <c r="E162" s="376"/>
      <c r="F162" s="376"/>
      <c r="G162" s="430">
        <f>SUM(G158:G161)</f>
        <v>0</v>
      </c>
    </row>
    <row r="163" spans="1:7" ht="19.5" thickBot="1">
      <c r="A163" s="379"/>
      <c r="B163" s="380"/>
      <c r="C163" s="380"/>
      <c r="D163" s="380"/>
      <c r="E163" s="380"/>
      <c r="F163" s="380"/>
      <c r="G163" s="381"/>
    </row>
    <row r="164" spans="1:7" ht="18.75">
      <c r="A164" s="382"/>
      <c r="B164" s="296"/>
      <c r="C164" s="296"/>
      <c r="D164" s="296"/>
      <c r="E164" s="296"/>
      <c r="F164" s="296"/>
      <c r="G164" s="296"/>
    </row>
    <row r="165" spans="1:7" ht="18.75">
      <c r="A165" s="296"/>
      <c r="B165" s="296" t="s">
        <v>135</v>
      </c>
      <c r="C165" s="296"/>
      <c r="D165" s="296"/>
      <c r="E165" s="296"/>
      <c r="F165" s="296"/>
      <c r="G165" s="296"/>
    </row>
    <row r="166" spans="1:7" ht="18.75">
      <c r="A166" s="296"/>
      <c r="B166" s="296"/>
      <c r="C166" s="296"/>
      <c r="D166" s="296"/>
      <c r="E166" s="296"/>
      <c r="F166" s="296"/>
      <c r="G166" s="296"/>
    </row>
    <row r="167" spans="1:7" ht="18.75">
      <c r="A167" s="296"/>
      <c r="B167" s="296"/>
      <c r="C167" s="296"/>
      <c r="D167" s="296"/>
      <c r="E167" s="296"/>
      <c r="F167" s="296"/>
      <c r="G167" s="296"/>
    </row>
    <row r="168" spans="1:7" ht="18.75">
      <c r="A168" s="296"/>
      <c r="B168" s="296" t="s">
        <v>170</v>
      </c>
      <c r="C168" s="296"/>
      <c r="D168" s="296"/>
      <c r="E168" s="296" t="s">
        <v>170</v>
      </c>
      <c r="F168" s="296"/>
      <c r="G168" s="296"/>
    </row>
    <row r="169" spans="1:7" ht="20.25">
      <c r="A169" s="296"/>
      <c r="B169" s="383"/>
      <c r="C169" s="296"/>
      <c r="D169" s="296"/>
      <c r="E169" s="297"/>
      <c r="F169" s="384"/>
      <c r="G169" s="384"/>
    </row>
    <row r="170" spans="1:7" ht="18.75">
      <c r="A170" s="296"/>
      <c r="B170" s="384"/>
      <c r="C170" s="296"/>
      <c r="D170" s="296"/>
      <c r="E170" s="384"/>
      <c r="F170" s="384"/>
      <c r="G170" s="296"/>
    </row>
    <row r="171" spans="1:7" ht="18.75">
      <c r="A171" s="296"/>
      <c r="B171" s="296"/>
      <c r="C171" s="296"/>
      <c r="D171" s="296"/>
      <c r="E171" s="296"/>
      <c r="F171" s="296"/>
      <c r="G171" s="296"/>
    </row>
    <row r="172" spans="1:7" ht="18.75">
      <c r="A172" s="296"/>
      <c r="B172" s="296"/>
      <c r="C172" s="296"/>
      <c r="D172" s="296"/>
      <c r="E172" s="296"/>
      <c r="F172" s="296"/>
      <c r="G172" s="296"/>
    </row>
    <row r="173" spans="1:7" ht="18.75">
      <c r="A173" s="296"/>
      <c r="B173" s="384" t="s">
        <v>169</v>
      </c>
      <c r="C173" s="296"/>
      <c r="D173" s="296"/>
      <c r="E173" s="300" t="s">
        <v>65</v>
      </c>
      <c r="F173" s="385"/>
      <c r="G173" s="296"/>
    </row>
    <row r="174" spans="1:7" ht="18.75">
      <c r="A174" s="296"/>
      <c r="B174" s="296"/>
      <c r="C174" s="296"/>
      <c r="D174" s="296"/>
      <c r="E174" s="296"/>
      <c r="F174" s="296"/>
      <c r="G174" s="296"/>
    </row>
    <row r="175" spans="1:7" ht="18.75">
      <c r="A175" s="296"/>
      <c r="B175" s="296"/>
      <c r="C175" s="296"/>
      <c r="D175" s="296"/>
      <c r="E175" s="296"/>
      <c r="F175" s="296"/>
      <c r="G175" s="296"/>
    </row>
    <row r="176" spans="1:7" ht="18.75">
      <c r="A176" s="296"/>
      <c r="B176" s="296" t="s">
        <v>170</v>
      </c>
      <c r="C176" s="296"/>
      <c r="D176" s="296"/>
      <c r="E176" s="296" t="s">
        <v>170</v>
      </c>
      <c r="F176" s="296"/>
      <c r="G176" s="296"/>
    </row>
    <row r="177" spans="1:7" ht="18.75">
      <c r="A177" s="296"/>
      <c r="B177" s="297"/>
      <c r="C177" s="296"/>
      <c r="D177" s="296"/>
      <c r="E177" s="297"/>
      <c r="F177" s="385"/>
      <c r="G177" s="296"/>
    </row>
    <row r="178" spans="1:7" ht="18.75">
      <c r="A178" s="296"/>
      <c r="B178" s="297"/>
      <c r="C178" s="296"/>
      <c r="D178" s="296"/>
      <c r="E178" s="384"/>
      <c r="F178" s="296"/>
      <c r="G178" s="296"/>
    </row>
    <row r="179" spans="1:7" ht="18.75">
      <c r="A179" s="296"/>
      <c r="B179" s="296"/>
      <c r="C179" s="296"/>
      <c r="D179" s="296"/>
      <c r="E179" s="296"/>
      <c r="F179" s="296"/>
      <c r="G179" s="296"/>
    </row>
    <row r="180" spans="1:7" ht="18.75">
      <c r="A180" s="296"/>
      <c r="B180" s="440" t="s">
        <v>255</v>
      </c>
      <c r="C180" s="441"/>
      <c r="D180" s="441"/>
      <c r="E180" s="441"/>
      <c r="F180" s="296"/>
      <c r="G180" s="296"/>
    </row>
    <row r="181" spans="1:7" ht="18.75">
      <c r="A181" s="296"/>
      <c r="B181" s="296" t="s">
        <v>256</v>
      </c>
      <c r="C181" s="296"/>
      <c r="D181" s="296"/>
      <c r="E181" s="296"/>
      <c r="F181" s="296"/>
      <c r="G181" s="296"/>
    </row>
    <row r="182" spans="1:7" ht="18.75">
      <c r="A182" s="296"/>
      <c r="B182" s="440" t="s">
        <v>257</v>
      </c>
      <c r="C182" s="440"/>
      <c r="D182" s="440"/>
      <c r="E182" s="440"/>
      <c r="F182" s="296"/>
      <c r="G182" s="296"/>
    </row>
    <row r="183" spans="1:7" ht="18.75">
      <c r="A183" s="296"/>
      <c r="B183" s="440"/>
      <c r="C183" s="441"/>
      <c r="D183" s="441"/>
      <c r="E183" s="441"/>
      <c r="F183" s="296"/>
      <c r="G183" s="296"/>
    </row>
    <row r="184" spans="1:7" ht="18.75">
      <c r="A184" s="296"/>
      <c r="B184" s="440"/>
      <c r="C184" s="440"/>
      <c r="D184" s="440"/>
      <c r="E184" s="440"/>
      <c r="F184" s="296"/>
      <c r="G184" s="296"/>
    </row>
    <row r="185" spans="1:7">
      <c r="A185" s="295"/>
      <c r="B185" s="295"/>
      <c r="C185" s="295"/>
      <c r="D185" s="295"/>
      <c r="E185" s="295"/>
      <c r="F185" s="295"/>
      <c r="G185" s="295"/>
    </row>
    <row r="186" spans="1:7">
      <c r="A186" s="295"/>
      <c r="B186" s="295"/>
      <c r="C186" s="295"/>
      <c r="D186" s="295"/>
      <c r="E186" s="295"/>
      <c r="F186" s="295"/>
      <c r="G186" s="295"/>
    </row>
  </sheetData>
  <mergeCells count="14">
    <mergeCell ref="A63:G63"/>
    <mergeCell ref="A1:G1"/>
    <mergeCell ref="A2:G2"/>
    <mergeCell ref="A4:G4"/>
    <mergeCell ref="A5:G5"/>
    <mergeCell ref="A6:G6"/>
    <mergeCell ref="B183:E183"/>
    <mergeCell ref="B184:E184"/>
    <mergeCell ref="A64:G64"/>
    <mergeCell ref="A67:G67"/>
    <mergeCell ref="A68:G68"/>
    <mergeCell ref="A69:G69"/>
    <mergeCell ref="B180:E180"/>
    <mergeCell ref="B182:E18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85"/>
  <sheetViews>
    <sheetView workbookViewId="0">
      <selection activeCell="A3" sqref="A3:G3"/>
    </sheetView>
  </sheetViews>
  <sheetFormatPr baseColWidth="10" defaultRowHeight="15"/>
  <cols>
    <col min="1" max="1" width="13" customWidth="1"/>
    <col min="2" max="2" width="55" customWidth="1"/>
    <col min="3" max="3" width="12.85546875" customWidth="1"/>
    <col min="4" max="4" width="10.7109375" customWidth="1"/>
    <col min="5" max="5" width="15.140625" customWidth="1"/>
    <col min="6" max="6" width="16.140625" customWidth="1"/>
    <col min="7" max="7" width="23.28515625" customWidth="1"/>
  </cols>
  <sheetData>
    <row r="1" spans="1:7" ht="20.25">
      <c r="A1" s="448" t="s">
        <v>172</v>
      </c>
      <c r="B1" s="448"/>
      <c r="C1" s="448"/>
      <c r="D1" s="448"/>
      <c r="E1" s="448"/>
      <c r="F1" s="448"/>
      <c r="G1" s="448"/>
    </row>
    <row r="2" spans="1:7" ht="20.25">
      <c r="A2" s="449" t="s">
        <v>138</v>
      </c>
      <c r="B2" s="449"/>
      <c r="C2" s="449"/>
      <c r="D2" s="449"/>
      <c r="E2" s="449"/>
      <c r="F2" s="449"/>
      <c r="G2" s="449"/>
    </row>
    <row r="3" spans="1:7" ht="93" customHeight="1">
      <c r="A3" s="450" t="s">
        <v>314</v>
      </c>
      <c r="B3" s="450"/>
      <c r="C3" s="450"/>
      <c r="D3" s="450"/>
      <c r="E3" s="450"/>
      <c r="F3" s="450"/>
      <c r="G3" s="450"/>
    </row>
    <row r="4" spans="1:7" ht="21" thickBot="1">
      <c r="A4" s="451"/>
      <c r="B4" s="451"/>
      <c r="C4" s="451"/>
      <c r="D4" s="451"/>
      <c r="E4" s="451"/>
      <c r="F4" s="451"/>
      <c r="G4" s="451"/>
    </row>
    <row r="5" spans="1:7" ht="20.25" thickTop="1" thickBot="1">
      <c r="A5" s="452" t="s">
        <v>24</v>
      </c>
      <c r="B5" s="453" t="s">
        <v>142</v>
      </c>
      <c r="C5" s="453" t="s">
        <v>143</v>
      </c>
      <c r="D5" s="453" t="s">
        <v>144</v>
      </c>
      <c r="E5" s="453" t="s">
        <v>145</v>
      </c>
      <c r="F5" s="453" t="s">
        <v>146</v>
      </c>
      <c r="G5" s="454" t="s">
        <v>315</v>
      </c>
    </row>
    <row r="6" spans="1:7" ht="19.5" thickTop="1">
      <c r="A6" s="455"/>
      <c r="B6" s="456"/>
      <c r="C6" s="457"/>
      <c r="D6" s="458"/>
      <c r="E6" s="459"/>
      <c r="F6" s="460"/>
      <c r="G6" s="461"/>
    </row>
    <row r="7" spans="1:7" ht="40.5">
      <c r="A7" s="462" t="s">
        <v>316</v>
      </c>
      <c r="B7" s="463" t="s">
        <v>317</v>
      </c>
      <c r="C7" s="457"/>
      <c r="D7" s="458"/>
      <c r="E7" s="459"/>
      <c r="F7" s="460"/>
      <c r="G7" s="461"/>
    </row>
    <row r="8" spans="1:7" ht="18.75">
      <c r="A8" s="455"/>
      <c r="B8" s="456"/>
      <c r="C8" s="457"/>
      <c r="D8" s="458"/>
      <c r="E8" s="459"/>
      <c r="F8" s="460"/>
      <c r="G8" s="461"/>
    </row>
    <row r="9" spans="1:7" ht="20.25">
      <c r="A9" s="464" t="s">
        <v>150</v>
      </c>
      <c r="B9" s="465" t="s">
        <v>75</v>
      </c>
      <c r="C9" s="466"/>
      <c r="D9" s="458"/>
      <c r="E9" s="460"/>
      <c r="F9" s="460"/>
      <c r="G9" s="467"/>
    </row>
    <row r="10" spans="1:7" ht="56.25">
      <c r="A10" s="468" t="s">
        <v>265</v>
      </c>
      <c r="B10" s="469" t="s">
        <v>318</v>
      </c>
      <c r="C10" s="466">
        <v>2</v>
      </c>
      <c r="D10" s="458" t="s">
        <v>319</v>
      </c>
      <c r="E10" s="460"/>
      <c r="F10" s="460">
        <f>ROUND(C10*E10,2)</f>
        <v>0</v>
      </c>
      <c r="G10" s="467"/>
    </row>
    <row r="11" spans="1:7" ht="20.25">
      <c r="A11" s="468" t="s">
        <v>267</v>
      </c>
      <c r="B11" s="470" t="s">
        <v>320</v>
      </c>
      <c r="C11" s="466">
        <v>7.2</v>
      </c>
      <c r="D11" s="458" t="s">
        <v>123</v>
      </c>
      <c r="E11" s="460"/>
      <c r="F11" s="460">
        <f>ROUND(C11*E11,2)</f>
        <v>0</v>
      </c>
      <c r="G11" s="467"/>
    </row>
    <row r="12" spans="1:7" ht="20.25">
      <c r="A12" s="468" t="s">
        <v>269</v>
      </c>
      <c r="B12" s="470" t="s">
        <v>321</v>
      </c>
      <c r="C12" s="466">
        <v>16.8</v>
      </c>
      <c r="D12" s="471" t="s">
        <v>79</v>
      </c>
      <c r="E12" s="460"/>
      <c r="F12" s="460">
        <f>ROUND(C12*E12,2)</f>
        <v>0</v>
      </c>
      <c r="G12" s="467"/>
    </row>
    <row r="13" spans="1:7" ht="20.25">
      <c r="A13" s="468" t="s">
        <v>271</v>
      </c>
      <c r="B13" s="470" t="s">
        <v>322</v>
      </c>
      <c r="C13" s="466">
        <v>8.64</v>
      </c>
      <c r="D13" s="458" t="s">
        <v>79</v>
      </c>
      <c r="E13" s="460"/>
      <c r="F13" s="460">
        <f>ROUND(C13*E13,2)</f>
        <v>0</v>
      </c>
      <c r="G13" s="467"/>
    </row>
    <row r="14" spans="1:7" ht="20.25">
      <c r="A14" s="468" t="s">
        <v>274</v>
      </c>
      <c r="B14" s="470" t="s">
        <v>323</v>
      </c>
      <c r="C14" s="466">
        <v>15.84</v>
      </c>
      <c r="D14" s="458" t="s">
        <v>79</v>
      </c>
      <c r="E14" s="460"/>
      <c r="F14" s="460">
        <f>ROUND(C14*E14,2)</f>
        <v>0</v>
      </c>
      <c r="G14" s="467">
        <f>SUM(F10:F14)</f>
        <v>0</v>
      </c>
    </row>
    <row r="15" spans="1:7" ht="20.25">
      <c r="A15" s="468"/>
      <c r="B15" s="470"/>
      <c r="C15" s="466"/>
      <c r="D15" s="458"/>
      <c r="E15" s="460"/>
      <c r="F15" s="460"/>
      <c r="G15" s="467"/>
    </row>
    <row r="16" spans="1:7" ht="20.25">
      <c r="A16" s="464" t="s">
        <v>153</v>
      </c>
      <c r="B16" s="465" t="s">
        <v>324</v>
      </c>
      <c r="C16" s="466"/>
      <c r="D16" s="458"/>
      <c r="E16" s="460"/>
      <c r="F16" s="460"/>
      <c r="G16" s="467"/>
    </row>
    <row r="17" spans="1:7" ht="20.25">
      <c r="A17" s="464" t="s">
        <v>177</v>
      </c>
      <c r="B17" s="465" t="s">
        <v>325</v>
      </c>
      <c r="C17" s="466"/>
      <c r="D17" s="458"/>
      <c r="E17" s="460"/>
      <c r="F17" s="460"/>
      <c r="G17" s="467"/>
    </row>
    <row r="18" spans="1:7" ht="37.5">
      <c r="A18" s="468" t="s">
        <v>326</v>
      </c>
      <c r="B18" s="469" t="s">
        <v>327</v>
      </c>
      <c r="C18" s="466">
        <v>12</v>
      </c>
      <c r="D18" s="458" t="s">
        <v>74</v>
      </c>
      <c r="E18" s="460"/>
      <c r="F18" s="460">
        <f>ROUND(C18*E18,2)</f>
        <v>0</v>
      </c>
      <c r="G18" s="467"/>
    </row>
    <row r="19" spans="1:7" ht="20.25">
      <c r="A19" s="464" t="s">
        <v>179</v>
      </c>
      <c r="B19" s="465" t="s">
        <v>328</v>
      </c>
      <c r="C19" s="466"/>
      <c r="D19" s="458"/>
      <c r="E19" s="460"/>
      <c r="F19" s="460"/>
      <c r="G19" s="467"/>
    </row>
    <row r="20" spans="1:7" ht="20.25">
      <c r="A20" s="468" t="s">
        <v>329</v>
      </c>
      <c r="B20" s="470" t="s">
        <v>330</v>
      </c>
      <c r="C20" s="466">
        <v>2</v>
      </c>
      <c r="D20" s="458" t="s">
        <v>27</v>
      </c>
      <c r="E20" s="460"/>
      <c r="F20" s="460">
        <f>ROUND(C20*E20,2)</f>
        <v>0</v>
      </c>
      <c r="G20" s="467"/>
    </row>
    <row r="21" spans="1:7" ht="20.25">
      <c r="A21" s="464" t="s">
        <v>181</v>
      </c>
      <c r="B21" s="465" t="s">
        <v>331</v>
      </c>
      <c r="C21" s="466"/>
      <c r="D21" s="458"/>
      <c r="E21" s="460"/>
      <c r="F21" s="460"/>
      <c r="G21" s="467"/>
    </row>
    <row r="22" spans="1:7" ht="20.25">
      <c r="A22" s="468" t="s">
        <v>329</v>
      </c>
      <c r="B22" s="470" t="s">
        <v>332</v>
      </c>
      <c r="C22" s="466">
        <v>2</v>
      </c>
      <c r="D22" s="458" t="s">
        <v>27</v>
      </c>
      <c r="E22" s="460"/>
      <c r="F22" s="460">
        <f>C22*E22</f>
        <v>0</v>
      </c>
      <c r="G22" s="467"/>
    </row>
    <row r="23" spans="1:7" ht="20.25">
      <c r="A23" s="464" t="s">
        <v>183</v>
      </c>
      <c r="B23" s="472" t="s">
        <v>333</v>
      </c>
      <c r="C23" s="466"/>
      <c r="D23" s="473"/>
      <c r="E23" s="460"/>
      <c r="F23" s="474"/>
      <c r="G23" s="475"/>
    </row>
    <row r="24" spans="1:7" ht="20.25">
      <c r="A24" s="468" t="s">
        <v>334</v>
      </c>
      <c r="B24" s="476" t="s">
        <v>335</v>
      </c>
      <c r="C24" s="466">
        <v>4</v>
      </c>
      <c r="D24" s="473" t="s">
        <v>27</v>
      </c>
      <c r="E24" s="460"/>
      <c r="F24" s="460">
        <f>ROUND(C24*E24,2)</f>
        <v>0</v>
      </c>
      <c r="G24" s="475">
        <f>SUM(F18:F24)</f>
        <v>0</v>
      </c>
    </row>
    <row r="25" spans="1:7" ht="20.25">
      <c r="A25" s="477"/>
      <c r="B25" s="472"/>
      <c r="C25" s="466"/>
      <c r="D25" s="473"/>
      <c r="E25" s="460"/>
      <c r="F25" s="474"/>
      <c r="G25" s="475"/>
    </row>
    <row r="26" spans="1:7" ht="56.25">
      <c r="A26" s="464" t="s">
        <v>155</v>
      </c>
      <c r="B26" s="478" t="s">
        <v>336</v>
      </c>
      <c r="C26" s="466">
        <v>1</v>
      </c>
      <c r="D26" s="458" t="s">
        <v>123</v>
      </c>
      <c r="E26" s="460"/>
      <c r="F26" s="460">
        <f>ROUND(C26*E26,2)</f>
        <v>0</v>
      </c>
      <c r="G26" s="467">
        <f>SUM(F26)</f>
        <v>0</v>
      </c>
    </row>
    <row r="27" spans="1:7" ht="20.25">
      <c r="A27" s="464"/>
      <c r="B27" s="478"/>
      <c r="C27" s="466"/>
      <c r="D27" s="458"/>
      <c r="E27" s="460"/>
      <c r="F27" s="460"/>
      <c r="G27" s="467"/>
    </row>
    <row r="28" spans="1:7" ht="37.5">
      <c r="A28" s="479" t="s">
        <v>157</v>
      </c>
      <c r="B28" s="478" t="s">
        <v>337</v>
      </c>
      <c r="C28" s="466">
        <v>4</v>
      </c>
      <c r="D28" s="458" t="s">
        <v>319</v>
      </c>
      <c r="E28" s="460"/>
      <c r="F28" s="460">
        <f>C28*E28</f>
        <v>0</v>
      </c>
      <c r="G28" s="467">
        <f>SUM(F28)</f>
        <v>0</v>
      </c>
    </row>
    <row r="29" spans="1:7" ht="20.25">
      <c r="A29" s="468"/>
      <c r="B29" s="465"/>
      <c r="C29" s="466"/>
      <c r="D29" s="458"/>
      <c r="E29" s="460"/>
      <c r="F29" s="460"/>
      <c r="G29" s="467"/>
    </row>
    <row r="30" spans="1:7" ht="37.5">
      <c r="A30" s="480" t="s">
        <v>159</v>
      </c>
      <c r="B30" s="481" t="s">
        <v>338</v>
      </c>
      <c r="C30" s="466">
        <v>1</v>
      </c>
      <c r="D30" s="458" t="s">
        <v>123</v>
      </c>
      <c r="E30" s="460"/>
      <c r="F30" s="482">
        <f>+C30*E30</f>
        <v>0</v>
      </c>
      <c r="G30" s="475">
        <f>SUM(F30)</f>
        <v>0</v>
      </c>
    </row>
    <row r="31" spans="1:7" ht="20.25">
      <c r="A31" s="483"/>
      <c r="B31" s="484"/>
      <c r="C31" s="466"/>
      <c r="D31" s="485"/>
      <c r="E31" s="460"/>
      <c r="F31" s="482"/>
      <c r="G31" s="475"/>
    </row>
    <row r="32" spans="1:7" ht="21" thickBot="1">
      <c r="A32" s="486" t="s">
        <v>161</v>
      </c>
      <c r="B32" s="487" t="s">
        <v>339</v>
      </c>
      <c r="C32" s="488">
        <v>1</v>
      </c>
      <c r="D32" s="489" t="s">
        <v>123</v>
      </c>
      <c r="E32" s="490"/>
      <c r="F32" s="490">
        <f>ROUND(C32*E32,2)</f>
        <v>0</v>
      </c>
      <c r="G32" s="491">
        <f>SUM(F32)</f>
        <v>0</v>
      </c>
    </row>
    <row r="33" spans="1:7" ht="21" thickTop="1">
      <c r="A33" s="464"/>
      <c r="B33" s="478"/>
      <c r="C33" s="466"/>
      <c r="D33" s="458"/>
      <c r="E33" s="460"/>
      <c r="F33" s="460"/>
      <c r="G33" s="467"/>
    </row>
    <row r="34" spans="1:7" ht="75">
      <c r="A34" s="464" t="s">
        <v>163</v>
      </c>
      <c r="B34" s="478" t="s">
        <v>340</v>
      </c>
      <c r="C34" s="466">
        <v>1</v>
      </c>
      <c r="D34" s="458" t="s">
        <v>123</v>
      </c>
      <c r="E34" s="460"/>
      <c r="F34" s="460">
        <f>ROUND(C34*E34,2)</f>
        <v>0</v>
      </c>
      <c r="G34" s="467">
        <f>SUM(F34)</f>
        <v>0</v>
      </c>
    </row>
    <row r="35" spans="1:7" ht="21" thickBot="1">
      <c r="A35" s="464"/>
      <c r="B35" s="478"/>
      <c r="C35" s="466"/>
      <c r="D35" s="458"/>
      <c r="E35" s="460"/>
      <c r="F35" s="460"/>
      <c r="G35" s="467"/>
    </row>
    <row r="36" spans="1:7" ht="21.75" thickTop="1" thickBot="1">
      <c r="A36" s="492"/>
      <c r="B36" s="493" t="s">
        <v>341</v>
      </c>
      <c r="C36" s="494"/>
      <c r="D36" s="495"/>
      <c r="E36" s="496"/>
      <c r="F36" s="496"/>
      <c r="G36" s="497">
        <f>SUM(G9:G34)</f>
        <v>0</v>
      </c>
    </row>
    <row r="37" spans="1:7" ht="21" thickTop="1">
      <c r="A37" s="464"/>
      <c r="B37" s="478"/>
      <c r="C37" s="466"/>
      <c r="D37" s="458"/>
      <c r="E37" s="460"/>
      <c r="F37" s="460"/>
      <c r="G37" s="467"/>
    </row>
    <row r="38" spans="1:7" ht="40.5">
      <c r="A38" s="462" t="s">
        <v>342</v>
      </c>
      <c r="B38" s="463" t="s">
        <v>343</v>
      </c>
      <c r="C38" s="466"/>
      <c r="D38" s="458"/>
      <c r="E38" s="460"/>
      <c r="F38" s="460"/>
      <c r="G38" s="467"/>
    </row>
    <row r="39" spans="1:7" ht="20.25">
      <c r="A39" s="462"/>
      <c r="B39" s="463"/>
      <c r="C39" s="466"/>
      <c r="D39" s="458"/>
      <c r="E39" s="460"/>
      <c r="F39" s="460"/>
      <c r="G39" s="467"/>
    </row>
    <row r="40" spans="1:7" ht="20.25">
      <c r="A40" s="455" t="s">
        <v>150</v>
      </c>
      <c r="B40" s="456" t="s">
        <v>72</v>
      </c>
      <c r="C40" s="457"/>
      <c r="D40" s="458"/>
      <c r="E40" s="460"/>
      <c r="F40" s="460"/>
      <c r="G40" s="467"/>
    </row>
    <row r="41" spans="1:7" ht="20.25">
      <c r="A41" s="498" t="s">
        <v>265</v>
      </c>
      <c r="B41" s="499" t="s">
        <v>344</v>
      </c>
      <c r="C41" s="466">
        <v>1</v>
      </c>
      <c r="D41" s="458" t="s">
        <v>123</v>
      </c>
      <c r="E41" s="460"/>
      <c r="F41" s="460">
        <f>ROUND(C41*E41,2)</f>
        <v>0</v>
      </c>
      <c r="G41" s="467">
        <f>SUM(F41)</f>
        <v>0</v>
      </c>
    </row>
    <row r="42" spans="1:7" ht="20.25">
      <c r="A42" s="455"/>
      <c r="B42" s="456"/>
      <c r="C42" s="466"/>
      <c r="D42" s="458"/>
      <c r="E42" s="460"/>
      <c r="F42" s="460"/>
      <c r="G42" s="467"/>
    </row>
    <row r="43" spans="1:7" ht="20.25">
      <c r="A43" s="464" t="s">
        <v>153</v>
      </c>
      <c r="B43" s="465" t="s">
        <v>75</v>
      </c>
      <c r="C43" s="466"/>
      <c r="D43" s="458"/>
      <c r="E43" s="460"/>
      <c r="F43" s="460"/>
      <c r="G43" s="467"/>
    </row>
    <row r="44" spans="1:7" ht="56.25">
      <c r="A44" s="468" t="s">
        <v>177</v>
      </c>
      <c r="B44" s="469" t="s">
        <v>318</v>
      </c>
      <c r="C44" s="466">
        <v>1</v>
      </c>
      <c r="D44" s="458" t="s">
        <v>345</v>
      </c>
      <c r="E44" s="460"/>
      <c r="F44" s="460">
        <f>ROUND(C44*E44,2)</f>
        <v>0</v>
      </c>
      <c r="G44" s="467"/>
    </row>
    <row r="45" spans="1:7" ht="20.25">
      <c r="A45" s="468" t="s">
        <v>179</v>
      </c>
      <c r="B45" s="470" t="s">
        <v>320</v>
      </c>
      <c r="C45" s="466">
        <v>1</v>
      </c>
      <c r="D45" s="458" t="s">
        <v>123</v>
      </c>
      <c r="E45" s="460"/>
      <c r="F45" s="460">
        <f>ROUND(C45*E45,2)</f>
        <v>0</v>
      </c>
      <c r="G45" s="467"/>
    </row>
    <row r="46" spans="1:7" ht="20.25">
      <c r="A46" s="468" t="s">
        <v>181</v>
      </c>
      <c r="B46" s="470" t="s">
        <v>321</v>
      </c>
      <c r="C46" s="466">
        <v>1</v>
      </c>
      <c r="D46" s="458" t="s">
        <v>123</v>
      </c>
      <c r="E46" s="460"/>
      <c r="F46" s="460">
        <f>ROUND(C46*E46,2)</f>
        <v>0</v>
      </c>
      <c r="G46" s="467"/>
    </row>
    <row r="47" spans="1:7" ht="20.25">
      <c r="A47" s="468" t="s">
        <v>183</v>
      </c>
      <c r="B47" s="470" t="s">
        <v>322</v>
      </c>
      <c r="C47" s="466">
        <v>1</v>
      </c>
      <c r="D47" s="458" t="s">
        <v>123</v>
      </c>
      <c r="E47" s="460"/>
      <c r="F47" s="460">
        <f>ROUND(C47*E47,2)</f>
        <v>0</v>
      </c>
      <c r="G47" s="467"/>
    </row>
    <row r="48" spans="1:7" ht="20.25">
      <c r="A48" s="468" t="s">
        <v>185</v>
      </c>
      <c r="B48" s="470" t="s">
        <v>323</v>
      </c>
      <c r="C48" s="466">
        <v>1</v>
      </c>
      <c r="D48" s="458" t="s">
        <v>123</v>
      </c>
      <c r="E48" s="460"/>
      <c r="F48" s="460">
        <f>ROUND(C48*E48,2)</f>
        <v>0</v>
      </c>
      <c r="G48" s="467">
        <f>SUM(F44:F48)</f>
        <v>0</v>
      </c>
    </row>
    <row r="49" spans="1:7" ht="20.25">
      <c r="A49" s="468"/>
      <c r="B49" s="470"/>
      <c r="C49" s="466"/>
      <c r="D49" s="458"/>
      <c r="E49" s="460"/>
      <c r="F49" s="460"/>
      <c r="G49" s="467"/>
    </row>
    <row r="50" spans="1:7" ht="20.25">
      <c r="A50" s="464" t="s">
        <v>155</v>
      </c>
      <c r="B50" s="465" t="s">
        <v>346</v>
      </c>
      <c r="C50" s="466"/>
      <c r="D50" s="458"/>
      <c r="E50" s="460"/>
      <c r="F50" s="460"/>
      <c r="G50" s="467"/>
    </row>
    <row r="51" spans="1:7" ht="20.25">
      <c r="A51" s="464" t="s">
        <v>223</v>
      </c>
      <c r="B51" s="465" t="s">
        <v>347</v>
      </c>
      <c r="C51" s="466"/>
      <c r="D51" s="458"/>
      <c r="E51" s="460"/>
      <c r="F51" s="460"/>
      <c r="G51" s="467"/>
    </row>
    <row r="52" spans="1:7" ht="20.25">
      <c r="A52" s="468" t="s">
        <v>348</v>
      </c>
      <c r="B52" s="470" t="s">
        <v>349</v>
      </c>
      <c r="C52" s="466">
        <v>1</v>
      </c>
      <c r="D52" s="458" t="s">
        <v>27</v>
      </c>
      <c r="E52" s="460"/>
      <c r="F52" s="460">
        <f>ROUND(C52*E52,2)</f>
        <v>0</v>
      </c>
      <c r="G52" s="467"/>
    </row>
    <row r="53" spans="1:7" ht="20.25">
      <c r="A53" s="468" t="s">
        <v>226</v>
      </c>
      <c r="B53" s="470" t="s">
        <v>350</v>
      </c>
      <c r="C53" s="466">
        <v>1</v>
      </c>
      <c r="D53" s="458" t="s">
        <v>27</v>
      </c>
      <c r="E53" s="460"/>
      <c r="F53" s="460">
        <f>ROUND(C53*E53,2)</f>
        <v>0</v>
      </c>
      <c r="G53" s="467"/>
    </row>
    <row r="54" spans="1:7" ht="38.25" thickBot="1">
      <c r="A54" s="500" t="s">
        <v>226</v>
      </c>
      <c r="B54" s="501" t="s">
        <v>351</v>
      </c>
      <c r="C54" s="488">
        <v>1</v>
      </c>
      <c r="D54" s="489" t="s">
        <v>27</v>
      </c>
      <c r="E54" s="490"/>
      <c r="F54" s="490">
        <f>ROUND(C54*E54,2)</f>
        <v>0</v>
      </c>
      <c r="G54" s="491">
        <f>SUM(F51:F54)</f>
        <v>0</v>
      </c>
    </row>
    <row r="55" spans="1:7" ht="21" thickTop="1">
      <c r="A55" s="502"/>
      <c r="B55" s="503"/>
      <c r="C55" s="504"/>
      <c r="D55" s="505"/>
      <c r="E55" s="506"/>
      <c r="F55" s="507"/>
      <c r="G55" s="508"/>
    </row>
    <row r="56" spans="1:7" ht="20.25">
      <c r="A56" s="464" t="s">
        <v>157</v>
      </c>
      <c r="B56" s="478" t="s">
        <v>352</v>
      </c>
      <c r="C56" s="466">
        <v>1</v>
      </c>
      <c r="D56" s="458" t="s">
        <v>123</v>
      </c>
      <c r="E56" s="460"/>
      <c r="F56" s="460">
        <f>+C56*E56</f>
        <v>0</v>
      </c>
      <c r="G56" s="467">
        <f>SUM(F56)</f>
        <v>0</v>
      </c>
    </row>
    <row r="57" spans="1:7" ht="20.25">
      <c r="A57" s="483"/>
      <c r="B57" s="484"/>
      <c r="C57" s="466"/>
      <c r="D57" s="485"/>
      <c r="E57" s="460"/>
      <c r="F57" s="482"/>
      <c r="G57" s="475"/>
    </row>
    <row r="58" spans="1:7" ht="37.5">
      <c r="A58" s="479" t="s">
        <v>159</v>
      </c>
      <c r="B58" s="478" t="s">
        <v>353</v>
      </c>
      <c r="C58" s="466">
        <v>1</v>
      </c>
      <c r="D58" s="458" t="s">
        <v>345</v>
      </c>
      <c r="E58" s="460"/>
      <c r="F58" s="460">
        <f>C58*E58</f>
        <v>0</v>
      </c>
      <c r="G58" s="467">
        <f>SUM(F58)</f>
        <v>0</v>
      </c>
    </row>
    <row r="59" spans="1:7" ht="20.25">
      <c r="A59" s="479"/>
      <c r="B59" s="478"/>
      <c r="C59" s="466"/>
      <c r="D59" s="458"/>
      <c r="E59" s="460"/>
      <c r="F59" s="460"/>
      <c r="G59" s="467"/>
    </row>
    <row r="60" spans="1:7" ht="75">
      <c r="A60" s="464" t="s">
        <v>163</v>
      </c>
      <c r="B60" s="478" t="s">
        <v>354</v>
      </c>
      <c r="C60" s="466">
        <v>1</v>
      </c>
      <c r="D60" s="458" t="s">
        <v>123</v>
      </c>
      <c r="E60" s="460"/>
      <c r="F60" s="460">
        <f>ROUND(C60*E60,2)</f>
        <v>0</v>
      </c>
      <c r="G60" s="467">
        <f>SUM(F60)</f>
        <v>0</v>
      </c>
    </row>
    <row r="61" spans="1:7" ht="21" thickBot="1">
      <c r="A61" s="464"/>
      <c r="B61" s="478"/>
      <c r="C61" s="466"/>
      <c r="D61" s="458"/>
      <c r="E61" s="460"/>
      <c r="F61" s="460"/>
      <c r="G61" s="467"/>
    </row>
    <row r="62" spans="1:7" ht="21.75" thickTop="1" thickBot="1">
      <c r="A62" s="492"/>
      <c r="B62" s="493" t="s">
        <v>355</v>
      </c>
      <c r="C62" s="494"/>
      <c r="D62" s="495"/>
      <c r="E62" s="496"/>
      <c r="F62" s="496"/>
      <c r="G62" s="497">
        <f>SUM(G41:G61)</f>
        <v>0</v>
      </c>
    </row>
    <row r="63" spans="1:7" ht="21.75" thickTop="1" thickBot="1">
      <c r="A63" s="509"/>
      <c r="B63" s="493" t="s">
        <v>356</v>
      </c>
      <c r="C63" s="493"/>
      <c r="D63" s="493"/>
      <c r="E63" s="510"/>
      <c r="F63" s="490"/>
      <c r="G63" s="497">
        <f>G62+G36</f>
        <v>0</v>
      </c>
    </row>
    <row r="64" spans="1:7" ht="21" thickTop="1">
      <c r="A64" s="468"/>
      <c r="B64" s="511"/>
      <c r="C64" s="241"/>
      <c r="D64" s="458"/>
      <c r="E64" s="512"/>
      <c r="F64" s="460"/>
      <c r="G64" s="513"/>
    </row>
    <row r="65" spans="1:7" ht="20.25">
      <c r="A65" s="514"/>
      <c r="B65" s="515" t="s">
        <v>50</v>
      </c>
      <c r="C65" s="516"/>
      <c r="D65" s="517">
        <v>0.1</v>
      </c>
      <c r="E65" s="518"/>
      <c r="F65" s="519">
        <f t="shared" ref="F65:F70" si="0">ROUND($G$63*D65,2)</f>
        <v>0</v>
      </c>
      <c r="G65" s="520"/>
    </row>
    <row r="66" spans="1:7" ht="20.25">
      <c r="A66" s="521"/>
      <c r="B66" s="515" t="s">
        <v>51</v>
      </c>
      <c r="C66" s="516"/>
      <c r="D66" s="522">
        <v>2.5000000000000001E-2</v>
      </c>
      <c r="E66" s="515"/>
      <c r="F66" s="519">
        <f t="shared" si="0"/>
        <v>0</v>
      </c>
      <c r="G66" s="520"/>
    </row>
    <row r="67" spans="1:7" ht="20.25">
      <c r="A67" s="514"/>
      <c r="B67" s="515" t="s">
        <v>165</v>
      </c>
      <c r="C67" s="515"/>
      <c r="D67" s="523">
        <v>5.3499999999999999E-2</v>
      </c>
      <c r="E67" s="515"/>
      <c r="F67" s="519">
        <f t="shared" si="0"/>
        <v>0</v>
      </c>
      <c r="G67" s="524"/>
    </row>
    <row r="68" spans="1:7" ht="20.25">
      <c r="A68" s="514"/>
      <c r="B68" s="515" t="s">
        <v>53</v>
      </c>
      <c r="C68" s="515"/>
      <c r="D68" s="522">
        <v>3.5000000000000003E-2</v>
      </c>
      <c r="E68" s="515"/>
      <c r="F68" s="519">
        <f t="shared" si="0"/>
        <v>0</v>
      </c>
      <c r="G68" s="525"/>
    </row>
    <row r="69" spans="1:7" ht="20.25">
      <c r="A69" s="514"/>
      <c r="B69" s="515" t="s">
        <v>54</v>
      </c>
      <c r="C69" s="515"/>
      <c r="D69" s="517">
        <v>0.01</v>
      </c>
      <c r="E69" s="515"/>
      <c r="F69" s="519">
        <f t="shared" si="0"/>
        <v>0</v>
      </c>
      <c r="G69" s="524"/>
    </row>
    <row r="70" spans="1:7" ht="20.25">
      <c r="A70" s="514"/>
      <c r="B70" s="515" t="s">
        <v>254</v>
      </c>
      <c r="C70" s="515"/>
      <c r="D70" s="517">
        <v>0.05</v>
      </c>
      <c r="E70" s="515"/>
      <c r="F70" s="519">
        <f t="shared" si="0"/>
        <v>0</v>
      </c>
      <c r="G70" s="524"/>
    </row>
    <row r="71" spans="1:7" ht="19.5" thickBot="1">
      <c r="A71" s="526"/>
      <c r="B71" s="527"/>
      <c r="C71" s="527"/>
      <c r="D71" s="527"/>
      <c r="E71" s="527"/>
      <c r="F71" s="527"/>
      <c r="G71" s="528"/>
    </row>
    <row r="72" spans="1:7" ht="21.75" thickTop="1" thickBot="1">
      <c r="A72" s="529"/>
      <c r="B72" s="493" t="s">
        <v>56</v>
      </c>
      <c r="C72" s="530"/>
      <c r="D72" s="530"/>
      <c r="E72" s="530"/>
      <c r="F72" s="530"/>
      <c r="G72" s="531">
        <f>SUM(F65:F70)</f>
        <v>0</v>
      </c>
    </row>
    <row r="73" spans="1:7" ht="21" thickTop="1">
      <c r="A73" s="532"/>
      <c r="B73" s="533" t="s">
        <v>58</v>
      </c>
      <c r="C73" s="515"/>
      <c r="D73" s="515"/>
      <c r="E73" s="515"/>
      <c r="F73" s="515"/>
      <c r="G73" s="513">
        <f>G63+G72</f>
        <v>0</v>
      </c>
    </row>
    <row r="74" spans="1:7" ht="40.5">
      <c r="A74" s="534"/>
      <c r="B74" s="535" t="s">
        <v>357</v>
      </c>
      <c r="C74" s="536"/>
      <c r="D74" s="537">
        <v>0.03</v>
      </c>
      <c r="E74" s="536"/>
      <c r="F74" s="536"/>
      <c r="G74" s="538">
        <f>G72*D74</f>
        <v>0</v>
      </c>
    </row>
    <row r="75" spans="1:7" ht="20.25">
      <c r="A75" s="534"/>
      <c r="B75" s="539" t="s">
        <v>358</v>
      </c>
      <c r="C75" s="539"/>
      <c r="D75" s="540">
        <v>0.06</v>
      </c>
      <c r="E75" s="539"/>
      <c r="F75" s="541"/>
      <c r="G75" s="542">
        <f>G63*D75</f>
        <v>0</v>
      </c>
    </row>
    <row r="76" spans="1:7" ht="21" thickBot="1">
      <c r="A76" s="543"/>
      <c r="B76" s="544" t="s">
        <v>60</v>
      </c>
      <c r="C76" s="544"/>
      <c r="D76" s="545">
        <v>0.05</v>
      </c>
      <c r="E76" s="544"/>
      <c r="F76" s="544"/>
      <c r="G76" s="546">
        <f>ROUND(D76*G73,2)</f>
        <v>0</v>
      </c>
    </row>
    <row r="77" spans="1:7" ht="21.75" thickTop="1" thickBot="1">
      <c r="A77" s="529"/>
      <c r="B77" s="547" t="s">
        <v>61</v>
      </c>
      <c r="C77" s="530"/>
      <c r="D77" s="530"/>
      <c r="E77" s="530"/>
      <c r="F77" s="530"/>
      <c r="G77" s="531">
        <f>SUM(G73:G76)</f>
        <v>0</v>
      </c>
    </row>
    <row r="78" spans="1:7" ht="21.75" thickTop="1" thickBot="1">
      <c r="A78" s="529"/>
      <c r="B78" s="547"/>
      <c r="C78" s="530"/>
      <c r="D78" s="530"/>
      <c r="E78" s="530"/>
      <c r="F78" s="530"/>
      <c r="G78" s="531"/>
    </row>
    <row r="79" spans="1:7" ht="21.75" thickTop="1" thickBot="1">
      <c r="A79" s="529"/>
      <c r="B79" s="547" t="s">
        <v>61</v>
      </c>
      <c r="C79" s="530"/>
      <c r="D79" s="530"/>
      <c r="E79" s="530"/>
      <c r="F79" s="530"/>
      <c r="G79" s="531">
        <f>G77</f>
        <v>0</v>
      </c>
    </row>
    <row r="80" spans="1:7" ht="21" thickTop="1">
      <c r="A80" s="548"/>
      <c r="B80" s="549"/>
      <c r="C80" s="550"/>
      <c r="D80" s="550"/>
      <c r="E80" s="550"/>
      <c r="F80" s="550"/>
      <c r="G80" s="551"/>
    </row>
    <row r="81" spans="1:7" ht="18.75">
      <c r="A81" s="552"/>
      <c r="B81" s="553"/>
      <c r="C81" s="553"/>
      <c r="D81" s="553"/>
      <c r="E81" s="553"/>
      <c r="F81" s="553"/>
      <c r="G81" s="553"/>
    </row>
    <row r="82" spans="1:7" ht="20.25">
      <c r="A82" s="552"/>
      <c r="B82" s="554" t="s">
        <v>135</v>
      </c>
      <c r="C82" s="554"/>
      <c r="D82" s="554" t="s">
        <v>169</v>
      </c>
      <c r="E82" s="554"/>
      <c r="F82" s="554"/>
      <c r="G82" s="554"/>
    </row>
    <row r="83" spans="1:7" ht="20.25">
      <c r="A83" s="552"/>
      <c r="B83" s="554"/>
      <c r="C83" s="554"/>
      <c r="D83" s="554"/>
      <c r="E83" s="554"/>
      <c r="F83" s="554"/>
      <c r="G83" s="554"/>
    </row>
    <row r="84" spans="1:7" ht="20.25">
      <c r="A84" s="552"/>
      <c r="B84" s="554"/>
      <c r="C84" s="554"/>
      <c r="D84" s="554"/>
      <c r="E84" s="554"/>
      <c r="F84" s="554"/>
      <c r="G84" s="554"/>
    </row>
    <row r="85" spans="1:7" ht="20.25">
      <c r="A85" s="552"/>
      <c r="B85" s="554" t="s">
        <v>170</v>
      </c>
      <c r="C85" s="554"/>
      <c r="D85" s="554" t="s">
        <v>359</v>
      </c>
      <c r="E85" s="554"/>
      <c r="F85" s="554"/>
      <c r="G85" s="554"/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06"/>
  <sheetViews>
    <sheetView workbookViewId="0">
      <selection activeCell="B8" sqref="B8"/>
    </sheetView>
  </sheetViews>
  <sheetFormatPr baseColWidth="10" defaultRowHeight="15"/>
  <cols>
    <col min="1" max="1" width="10.140625" customWidth="1"/>
    <col min="2" max="2" width="53.85546875" customWidth="1"/>
    <col min="3" max="3" width="12.85546875" customWidth="1"/>
    <col min="4" max="4" width="10.140625" customWidth="1"/>
    <col min="5" max="5" width="14.85546875" customWidth="1"/>
    <col min="6" max="6" width="18.5703125" customWidth="1"/>
    <col min="7" max="7" width="23.7109375" customWidth="1"/>
  </cols>
  <sheetData>
    <row r="1" spans="1:7" ht="20.25">
      <c r="A1" s="555" t="s">
        <v>172</v>
      </c>
      <c r="B1" s="555"/>
      <c r="C1" s="555"/>
      <c r="D1" s="555"/>
      <c r="E1" s="555"/>
      <c r="F1" s="555"/>
      <c r="G1" s="555"/>
    </row>
    <row r="2" spans="1:7" ht="20.25">
      <c r="A2" s="556" t="s">
        <v>138</v>
      </c>
      <c r="B2" s="556"/>
      <c r="C2" s="556"/>
      <c r="D2" s="556"/>
      <c r="E2" s="556"/>
      <c r="F2" s="556"/>
      <c r="G2" s="556"/>
    </row>
    <row r="3" spans="1:7" ht="20.25">
      <c r="A3" s="557"/>
      <c r="B3" s="557"/>
      <c r="C3" s="557"/>
      <c r="D3" s="557"/>
      <c r="E3" s="557"/>
      <c r="F3" s="557"/>
      <c r="G3" s="557"/>
    </row>
    <row r="4" spans="1:7" ht="87" customHeight="1">
      <c r="A4" s="558" t="s">
        <v>360</v>
      </c>
      <c r="B4" s="558"/>
      <c r="C4" s="558"/>
      <c r="D4" s="558"/>
      <c r="E4" s="558"/>
      <c r="F4" s="558"/>
      <c r="G4" s="558"/>
    </row>
    <row r="5" spans="1:7" ht="16.5" thickBot="1">
      <c r="A5" s="559"/>
      <c r="B5" s="560"/>
      <c r="C5" s="560"/>
      <c r="D5" s="560"/>
      <c r="E5" s="560"/>
      <c r="F5" s="560"/>
      <c r="G5" s="560"/>
    </row>
    <row r="6" spans="1:7" ht="20.25" thickTop="1" thickBot="1">
      <c r="A6" s="561" t="s">
        <v>24</v>
      </c>
      <c r="B6" s="562" t="s">
        <v>142</v>
      </c>
      <c r="C6" s="562" t="s">
        <v>143</v>
      </c>
      <c r="D6" s="562" t="s">
        <v>144</v>
      </c>
      <c r="E6" s="563" t="s">
        <v>145</v>
      </c>
      <c r="F6" s="562" t="s">
        <v>146</v>
      </c>
      <c r="G6" s="564" t="s">
        <v>147</v>
      </c>
    </row>
    <row r="7" spans="1:7" ht="21" thickTop="1">
      <c r="A7" s="565"/>
      <c r="B7" s="566"/>
      <c r="C7" s="566"/>
      <c r="D7" s="566"/>
      <c r="E7" s="567"/>
      <c r="F7" s="566"/>
      <c r="G7" s="568"/>
    </row>
    <row r="8" spans="1:7" ht="18.75">
      <c r="A8" s="569" t="s">
        <v>150</v>
      </c>
      <c r="B8" s="570" t="s">
        <v>361</v>
      </c>
      <c r="C8" s="571"/>
      <c r="D8" s="399"/>
      <c r="E8" s="572"/>
      <c r="F8" s="399"/>
      <c r="G8" s="573"/>
    </row>
    <row r="9" spans="1:7" ht="20.25">
      <c r="A9" s="574" t="s">
        <v>265</v>
      </c>
      <c r="B9" s="399" t="s">
        <v>362</v>
      </c>
      <c r="C9" s="247">
        <v>331</v>
      </c>
      <c r="D9" s="571" t="s">
        <v>74</v>
      </c>
      <c r="E9" s="575"/>
      <c r="F9" s="397">
        <f>ROUND(C9*E9,2)</f>
        <v>0</v>
      </c>
      <c r="G9" s="576"/>
    </row>
    <row r="10" spans="1:7" ht="20.25">
      <c r="A10" s="574" t="s">
        <v>267</v>
      </c>
      <c r="B10" s="399" t="s">
        <v>363</v>
      </c>
      <c r="C10" s="400">
        <v>1</v>
      </c>
      <c r="D10" s="571" t="s">
        <v>123</v>
      </c>
      <c r="E10" s="575"/>
      <c r="F10" s="397">
        <f>ROUND(C10*E10,2)</f>
        <v>0</v>
      </c>
      <c r="G10" s="576">
        <f>SUM(F9:F10)</f>
        <v>0</v>
      </c>
    </row>
    <row r="11" spans="1:7" ht="20.25">
      <c r="A11" s="569"/>
      <c r="B11" s="570"/>
      <c r="C11" s="317"/>
      <c r="D11" s="566"/>
      <c r="E11" s="567"/>
      <c r="F11" s="566"/>
      <c r="G11" s="577"/>
    </row>
    <row r="12" spans="1:7" ht="20.25">
      <c r="A12" s="569" t="s">
        <v>153</v>
      </c>
      <c r="B12" s="570" t="s">
        <v>75</v>
      </c>
      <c r="C12" s="317"/>
      <c r="D12" s="399"/>
      <c r="E12" s="572"/>
      <c r="F12" s="399"/>
      <c r="G12" s="578"/>
    </row>
    <row r="13" spans="1:7" ht="18.75">
      <c r="A13" s="468" t="s">
        <v>177</v>
      </c>
      <c r="B13" s="579" t="s">
        <v>364</v>
      </c>
      <c r="C13" s="241">
        <v>200.51</v>
      </c>
      <c r="D13" s="458" t="s">
        <v>79</v>
      </c>
      <c r="E13" s="580"/>
      <c r="F13" s="460">
        <f>ROUND(C13*E13,2)</f>
        <v>0</v>
      </c>
      <c r="G13" s="581"/>
    </row>
    <row r="14" spans="1:7" ht="20.25">
      <c r="A14" s="574" t="s">
        <v>179</v>
      </c>
      <c r="B14" s="399" t="s">
        <v>365</v>
      </c>
      <c r="C14" s="317">
        <v>9.74</v>
      </c>
      <c r="D14" s="571" t="s">
        <v>79</v>
      </c>
      <c r="E14" s="575"/>
      <c r="F14" s="397">
        <f>ROUND(C14*E14,2)</f>
        <v>0</v>
      </c>
      <c r="G14" s="578"/>
    </row>
    <row r="15" spans="1:7" ht="20.25">
      <c r="A15" s="245" t="s">
        <v>181</v>
      </c>
      <c r="B15" s="399" t="s">
        <v>366</v>
      </c>
      <c r="C15" s="317">
        <v>188.99</v>
      </c>
      <c r="D15" s="571" t="s">
        <v>79</v>
      </c>
      <c r="E15" s="575"/>
      <c r="F15" s="397">
        <f>ROUND(C15*E15,2)</f>
        <v>0</v>
      </c>
      <c r="G15" s="576"/>
    </row>
    <row r="16" spans="1:7" ht="20.25">
      <c r="A16" s="574" t="s">
        <v>183</v>
      </c>
      <c r="B16" s="274" t="s">
        <v>367</v>
      </c>
      <c r="C16" s="317">
        <v>226.79</v>
      </c>
      <c r="D16" s="571" t="s">
        <v>79</v>
      </c>
      <c r="E16" s="248"/>
      <c r="F16" s="397">
        <f>ROUND(C16*E16,2)</f>
        <v>0</v>
      </c>
      <c r="G16" s="576"/>
    </row>
    <row r="17" spans="1:7" ht="20.25">
      <c r="A17" s="574" t="s">
        <v>185</v>
      </c>
      <c r="B17" s="399" t="s">
        <v>368</v>
      </c>
      <c r="C17" s="317">
        <v>260.66000000000003</v>
      </c>
      <c r="D17" s="248" t="s">
        <v>79</v>
      </c>
      <c r="E17" s="580"/>
      <c r="F17" s="249">
        <f>ROUND(C17*E17,2)</f>
        <v>0</v>
      </c>
      <c r="G17" s="542">
        <f>SUM(F13:F17)</f>
        <v>0</v>
      </c>
    </row>
    <row r="18" spans="1:7" ht="20.25">
      <c r="A18" s="245"/>
      <c r="B18" s="399"/>
      <c r="C18" s="575"/>
      <c r="D18" s="571"/>
      <c r="E18" s="575"/>
      <c r="F18" s="249"/>
      <c r="G18" s="576"/>
    </row>
    <row r="19" spans="1:7" ht="20.25">
      <c r="A19" s="569" t="s">
        <v>155</v>
      </c>
      <c r="B19" s="582" t="s">
        <v>324</v>
      </c>
      <c r="C19" s="317"/>
      <c r="D19" s="571"/>
      <c r="E19" s="583"/>
      <c r="F19" s="249"/>
      <c r="G19" s="576"/>
    </row>
    <row r="20" spans="1:7" ht="20.25">
      <c r="A20" s="569" t="s">
        <v>223</v>
      </c>
      <c r="B20" s="582" t="s">
        <v>325</v>
      </c>
      <c r="C20" s="317"/>
      <c r="D20" s="571"/>
      <c r="E20" s="583"/>
      <c r="F20" s="249"/>
      <c r="G20" s="576"/>
    </row>
    <row r="21" spans="1:7" ht="20.25">
      <c r="A21" s="574" t="s">
        <v>348</v>
      </c>
      <c r="B21" s="315" t="s">
        <v>369</v>
      </c>
      <c r="C21" s="317">
        <v>335.54</v>
      </c>
      <c r="D21" s="571" t="s">
        <v>74</v>
      </c>
      <c r="E21" s="584"/>
      <c r="F21" s="249">
        <f>ROUND(C21*E21,2)</f>
        <v>0</v>
      </c>
      <c r="G21" s="576"/>
    </row>
    <row r="22" spans="1:7" ht="20.25">
      <c r="A22" s="574"/>
      <c r="B22" s="315"/>
      <c r="C22" s="317"/>
      <c r="D22" s="571"/>
      <c r="E22" s="584"/>
      <c r="F22" s="397"/>
      <c r="G22" s="576"/>
    </row>
    <row r="23" spans="1:7" ht="20.25">
      <c r="A23" s="569" t="s">
        <v>226</v>
      </c>
      <c r="B23" s="582" t="s">
        <v>370</v>
      </c>
      <c r="C23" s="317"/>
      <c r="D23" s="571"/>
      <c r="E23" s="584"/>
      <c r="F23" s="397"/>
      <c r="G23" s="576"/>
    </row>
    <row r="24" spans="1:7" ht="20.25">
      <c r="A24" s="574" t="s">
        <v>371</v>
      </c>
      <c r="B24" s="585" t="s">
        <v>372</v>
      </c>
      <c r="C24" s="317">
        <v>2</v>
      </c>
      <c r="D24" s="571" t="s">
        <v>27</v>
      </c>
      <c r="E24" s="584"/>
      <c r="F24" s="397">
        <f>C24*E24</f>
        <v>0</v>
      </c>
      <c r="G24" s="576"/>
    </row>
    <row r="25" spans="1:7" ht="20.25">
      <c r="A25" s="574" t="s">
        <v>373</v>
      </c>
      <c r="B25" s="585" t="s">
        <v>374</v>
      </c>
      <c r="C25" s="317">
        <v>3</v>
      </c>
      <c r="D25" s="571" t="s">
        <v>27</v>
      </c>
      <c r="E25" s="584"/>
      <c r="F25" s="397">
        <f>C25*E25</f>
        <v>0</v>
      </c>
      <c r="G25" s="576"/>
    </row>
    <row r="26" spans="1:7" ht="20.25">
      <c r="A26" s="574" t="s">
        <v>375</v>
      </c>
      <c r="B26" s="585" t="s">
        <v>376</v>
      </c>
      <c r="C26" s="317">
        <v>1</v>
      </c>
      <c r="D26" s="571" t="s">
        <v>27</v>
      </c>
      <c r="E26" s="584"/>
      <c r="F26" s="397">
        <f>C26*E26</f>
        <v>0</v>
      </c>
      <c r="G26" s="576"/>
    </row>
    <row r="27" spans="1:7" ht="20.25">
      <c r="A27" s="574"/>
      <c r="B27" s="585"/>
      <c r="C27" s="317"/>
      <c r="D27" s="571"/>
      <c r="E27" s="584"/>
      <c r="F27" s="397"/>
      <c r="G27" s="576"/>
    </row>
    <row r="28" spans="1:7" ht="20.25">
      <c r="A28" s="569" t="s">
        <v>228</v>
      </c>
      <c r="B28" s="481" t="s">
        <v>377</v>
      </c>
      <c r="C28" s="317"/>
      <c r="D28" s="571"/>
      <c r="E28" s="584"/>
      <c r="F28" s="397"/>
      <c r="G28" s="576"/>
    </row>
    <row r="29" spans="1:7" ht="20.25">
      <c r="A29" s="574" t="s">
        <v>378</v>
      </c>
      <c r="B29" s="586" t="s">
        <v>379</v>
      </c>
      <c r="C29" s="317">
        <v>1</v>
      </c>
      <c r="D29" s="571" t="s">
        <v>27</v>
      </c>
      <c r="E29" s="584"/>
      <c r="F29" s="397">
        <f>C29*E29</f>
        <v>0</v>
      </c>
      <c r="G29" s="576"/>
    </row>
    <row r="30" spans="1:7" ht="20.25">
      <c r="A30" s="574" t="s">
        <v>380</v>
      </c>
      <c r="B30" s="586" t="s">
        <v>381</v>
      </c>
      <c r="C30" s="317">
        <v>3</v>
      </c>
      <c r="D30" s="571" t="s">
        <v>27</v>
      </c>
      <c r="E30" s="584"/>
      <c r="F30" s="397">
        <f>C30*E30</f>
        <v>0</v>
      </c>
      <c r="G30" s="576"/>
    </row>
    <row r="31" spans="1:7" ht="20.25">
      <c r="A31" s="574"/>
      <c r="B31" s="585"/>
      <c r="C31" s="317"/>
      <c r="D31" s="571"/>
      <c r="E31" s="584"/>
      <c r="F31" s="397"/>
      <c r="G31" s="576"/>
    </row>
    <row r="32" spans="1:7" ht="20.25">
      <c r="A32" s="569" t="s">
        <v>230</v>
      </c>
      <c r="B32" s="587" t="s">
        <v>382</v>
      </c>
      <c r="C32" s="317"/>
      <c r="D32" s="571"/>
      <c r="E32" s="584"/>
      <c r="F32" s="397"/>
      <c r="G32" s="576"/>
    </row>
    <row r="33" spans="1:7" ht="20.25">
      <c r="A33" s="574" t="s">
        <v>383</v>
      </c>
      <c r="B33" s="585" t="s">
        <v>384</v>
      </c>
      <c r="C33" s="317">
        <v>3</v>
      </c>
      <c r="D33" s="571" t="s">
        <v>27</v>
      </c>
      <c r="E33" s="584"/>
      <c r="F33" s="397">
        <f>C33*E33</f>
        <v>0</v>
      </c>
      <c r="G33" s="576"/>
    </row>
    <row r="34" spans="1:7" ht="20.25">
      <c r="A34" s="574"/>
      <c r="B34" s="585"/>
      <c r="C34" s="317"/>
      <c r="D34" s="571"/>
      <c r="E34" s="584"/>
      <c r="F34" s="397"/>
      <c r="G34" s="576"/>
    </row>
    <row r="35" spans="1:7" ht="20.25">
      <c r="A35" s="569" t="s">
        <v>232</v>
      </c>
      <c r="B35" s="587" t="s">
        <v>333</v>
      </c>
      <c r="C35" s="317"/>
      <c r="D35" s="571"/>
      <c r="E35" s="584"/>
      <c r="F35" s="397"/>
      <c r="G35" s="576"/>
    </row>
    <row r="36" spans="1:7" ht="20.25">
      <c r="A36" s="588" t="s">
        <v>385</v>
      </c>
      <c r="B36" s="585" t="s">
        <v>108</v>
      </c>
      <c r="C36" s="317">
        <v>10</v>
      </c>
      <c r="D36" s="571" t="s">
        <v>27</v>
      </c>
      <c r="E36" s="589"/>
      <c r="F36" s="397">
        <f>C36*E36</f>
        <v>0</v>
      </c>
      <c r="G36" s="576"/>
    </row>
    <row r="37" spans="1:7" ht="20.25">
      <c r="A37" s="588" t="s">
        <v>386</v>
      </c>
      <c r="B37" s="585" t="s">
        <v>104</v>
      </c>
      <c r="C37" s="317">
        <v>6</v>
      </c>
      <c r="D37" s="571" t="s">
        <v>27</v>
      </c>
      <c r="E37" s="589"/>
      <c r="F37" s="397">
        <f>C37*E37</f>
        <v>0</v>
      </c>
      <c r="G37" s="576"/>
    </row>
    <row r="38" spans="1:7" ht="20.25">
      <c r="A38" s="588" t="s">
        <v>387</v>
      </c>
      <c r="B38" s="585" t="s">
        <v>102</v>
      </c>
      <c r="C38" s="317">
        <v>2</v>
      </c>
      <c r="D38" s="571" t="s">
        <v>27</v>
      </c>
      <c r="E38" s="589"/>
      <c r="F38" s="397">
        <f>C38*E38</f>
        <v>0</v>
      </c>
      <c r="G38" s="576"/>
    </row>
    <row r="39" spans="1:7" ht="20.25">
      <c r="A39" s="574"/>
      <c r="B39" s="590"/>
      <c r="C39" s="317"/>
      <c r="D39" s="571"/>
      <c r="E39" s="584"/>
      <c r="F39" s="397"/>
      <c r="G39" s="576"/>
    </row>
    <row r="40" spans="1:7" ht="20.25">
      <c r="A40" s="569" t="s">
        <v>232</v>
      </c>
      <c r="B40" s="587" t="s">
        <v>388</v>
      </c>
      <c r="C40" s="317"/>
      <c r="D40" s="571"/>
      <c r="E40" s="584"/>
      <c r="F40" s="397"/>
      <c r="G40" s="576"/>
    </row>
    <row r="41" spans="1:7" ht="37.5">
      <c r="A41" s="574" t="s">
        <v>385</v>
      </c>
      <c r="B41" s="579" t="s">
        <v>389</v>
      </c>
      <c r="C41" s="591">
        <v>1</v>
      </c>
      <c r="D41" s="485" t="s">
        <v>27</v>
      </c>
      <c r="E41" s="592"/>
      <c r="F41" s="482">
        <f>ROUND(C41*E41,2)</f>
        <v>0</v>
      </c>
      <c r="G41" s="576"/>
    </row>
    <row r="42" spans="1:7" ht="20.25">
      <c r="A42" s="574" t="s">
        <v>386</v>
      </c>
      <c r="B42" s="585" t="s">
        <v>390</v>
      </c>
      <c r="C42" s="317">
        <v>1</v>
      </c>
      <c r="D42" s="571" t="s">
        <v>27</v>
      </c>
      <c r="E42" s="584"/>
      <c r="F42" s="397">
        <f>ROUND(C42*E42,2)</f>
        <v>0</v>
      </c>
      <c r="G42" s="576">
        <f>SUM(F21:F42)</f>
        <v>0</v>
      </c>
    </row>
    <row r="43" spans="1:7" ht="21" thickBot="1">
      <c r="A43" s="593"/>
      <c r="B43" s="594"/>
      <c r="C43" s="595"/>
      <c r="D43" s="596"/>
      <c r="E43" s="597"/>
      <c r="F43" s="598"/>
      <c r="G43" s="599"/>
    </row>
    <row r="44" spans="1:7" ht="21" thickTop="1">
      <c r="A44" s="574"/>
      <c r="B44" s="585"/>
      <c r="C44" s="317"/>
      <c r="D44" s="571"/>
      <c r="E44" s="584"/>
      <c r="F44" s="397"/>
      <c r="G44" s="576"/>
    </row>
    <row r="45" spans="1:7" ht="20.25">
      <c r="A45" s="569" t="s">
        <v>157</v>
      </c>
      <c r="B45" s="587" t="s">
        <v>391</v>
      </c>
      <c r="C45" s="317"/>
      <c r="D45" s="571"/>
      <c r="E45" s="584"/>
      <c r="F45" s="397"/>
      <c r="G45" s="576"/>
    </row>
    <row r="46" spans="1:7" ht="20.25">
      <c r="A46" s="569" t="s">
        <v>392</v>
      </c>
      <c r="B46" s="582" t="s">
        <v>325</v>
      </c>
      <c r="C46" s="317"/>
      <c r="D46" s="571"/>
      <c r="E46" s="583"/>
      <c r="F46" s="397"/>
      <c r="G46" s="576"/>
    </row>
    <row r="47" spans="1:7" ht="20.25">
      <c r="A47" s="574" t="s">
        <v>393</v>
      </c>
      <c r="B47" s="315" t="s">
        <v>369</v>
      </c>
      <c r="C47" s="317">
        <v>335.54</v>
      </c>
      <c r="D47" s="571" t="s">
        <v>74</v>
      </c>
      <c r="E47" s="584"/>
      <c r="F47" s="397">
        <f>C47*E47</f>
        <v>0</v>
      </c>
      <c r="G47" s="576"/>
    </row>
    <row r="48" spans="1:7" ht="20.25">
      <c r="A48" s="574"/>
      <c r="B48" s="585"/>
      <c r="C48" s="317"/>
      <c r="D48" s="571"/>
      <c r="E48" s="584"/>
      <c r="F48" s="397"/>
      <c r="G48" s="576"/>
    </row>
    <row r="49" spans="1:7" ht="20.25">
      <c r="A49" s="569" t="s">
        <v>394</v>
      </c>
      <c r="B49" s="582" t="s">
        <v>370</v>
      </c>
      <c r="C49" s="317"/>
      <c r="D49" s="571"/>
      <c r="E49" s="584"/>
      <c r="F49" s="397"/>
      <c r="G49" s="576"/>
    </row>
    <row r="50" spans="1:7" ht="20.25">
      <c r="A50" s="574" t="s">
        <v>395</v>
      </c>
      <c r="B50" s="585" t="s">
        <v>372</v>
      </c>
      <c r="C50" s="317">
        <v>2</v>
      </c>
      <c r="D50" s="571" t="s">
        <v>27</v>
      </c>
      <c r="E50" s="584"/>
      <c r="F50" s="397">
        <f>C50*E50</f>
        <v>0</v>
      </c>
      <c r="G50" s="576"/>
    </row>
    <row r="51" spans="1:7" ht="20.25">
      <c r="A51" s="574" t="s">
        <v>396</v>
      </c>
      <c r="B51" s="585" t="s">
        <v>374</v>
      </c>
      <c r="C51" s="317">
        <v>3</v>
      </c>
      <c r="D51" s="571" t="s">
        <v>27</v>
      </c>
      <c r="E51" s="584"/>
      <c r="F51" s="397">
        <f>C51*E51</f>
        <v>0</v>
      </c>
      <c r="G51" s="576"/>
    </row>
    <row r="52" spans="1:7" ht="20.25">
      <c r="A52" s="574" t="s">
        <v>397</v>
      </c>
      <c r="B52" s="585" t="s">
        <v>376</v>
      </c>
      <c r="C52" s="317">
        <v>1</v>
      </c>
      <c r="D52" s="571" t="s">
        <v>27</v>
      </c>
      <c r="E52" s="584"/>
      <c r="F52" s="397">
        <f>C52*E52</f>
        <v>0</v>
      </c>
      <c r="G52" s="576"/>
    </row>
    <row r="53" spans="1:7" ht="20.25">
      <c r="A53" s="574"/>
      <c r="B53" s="585"/>
      <c r="C53" s="317"/>
      <c r="D53" s="571"/>
      <c r="E53" s="584"/>
      <c r="F53" s="397"/>
      <c r="G53" s="576"/>
    </row>
    <row r="54" spans="1:7" ht="20.25">
      <c r="A54" s="569" t="s">
        <v>398</v>
      </c>
      <c r="B54" s="481" t="s">
        <v>377</v>
      </c>
      <c r="C54" s="317"/>
      <c r="D54" s="571"/>
      <c r="E54" s="584"/>
      <c r="F54" s="397"/>
      <c r="G54" s="576"/>
    </row>
    <row r="55" spans="1:7" ht="20.25">
      <c r="A55" s="574" t="s">
        <v>399</v>
      </c>
      <c r="B55" s="586" t="s">
        <v>379</v>
      </c>
      <c r="C55" s="317">
        <v>1</v>
      </c>
      <c r="D55" s="571" t="s">
        <v>27</v>
      </c>
      <c r="E55" s="584"/>
      <c r="F55" s="397">
        <f>C55*E55</f>
        <v>0</v>
      </c>
      <c r="G55" s="576"/>
    </row>
    <row r="56" spans="1:7" ht="20.25">
      <c r="A56" s="574" t="s">
        <v>400</v>
      </c>
      <c r="B56" s="586" t="s">
        <v>381</v>
      </c>
      <c r="C56" s="317">
        <v>3</v>
      </c>
      <c r="D56" s="571" t="s">
        <v>27</v>
      </c>
      <c r="E56" s="584"/>
      <c r="F56" s="397">
        <f>C56*E56</f>
        <v>0</v>
      </c>
      <c r="G56" s="576"/>
    </row>
    <row r="57" spans="1:7" ht="20.25">
      <c r="A57" s="574"/>
      <c r="B57" s="585"/>
      <c r="C57" s="317"/>
      <c r="D57" s="571"/>
      <c r="E57" s="584"/>
      <c r="F57" s="397"/>
      <c r="G57" s="576"/>
    </row>
    <row r="58" spans="1:7" ht="20.25">
      <c r="A58" s="569" t="s">
        <v>401</v>
      </c>
      <c r="B58" s="587" t="s">
        <v>382</v>
      </c>
      <c r="C58" s="317"/>
      <c r="D58" s="571"/>
      <c r="E58" s="584"/>
      <c r="F58" s="397"/>
      <c r="G58" s="576"/>
    </row>
    <row r="59" spans="1:7" ht="20.25">
      <c r="A59" s="588" t="s">
        <v>402</v>
      </c>
      <c r="B59" s="585" t="s">
        <v>384</v>
      </c>
      <c r="C59" s="317">
        <v>3</v>
      </c>
      <c r="D59" s="571" t="s">
        <v>27</v>
      </c>
      <c r="E59" s="584"/>
      <c r="F59" s="397">
        <f>C59*E59</f>
        <v>0</v>
      </c>
      <c r="G59" s="576"/>
    </row>
    <row r="60" spans="1:7" ht="20.25">
      <c r="A60" s="569"/>
      <c r="B60" s="582"/>
      <c r="C60" s="317"/>
      <c r="D60" s="571"/>
      <c r="E60" s="584"/>
      <c r="F60" s="397"/>
      <c r="G60" s="576"/>
    </row>
    <row r="61" spans="1:7" ht="20.25">
      <c r="A61" s="569" t="s">
        <v>403</v>
      </c>
      <c r="B61" s="587" t="s">
        <v>388</v>
      </c>
      <c r="C61" s="317"/>
      <c r="D61" s="571"/>
      <c r="E61" s="584"/>
      <c r="F61" s="397"/>
      <c r="G61" s="576"/>
    </row>
    <row r="62" spans="1:7" ht="37.5">
      <c r="A62" s="483" t="s">
        <v>404</v>
      </c>
      <c r="B62" s="579" t="s">
        <v>389</v>
      </c>
      <c r="C62" s="591">
        <v>1</v>
      </c>
      <c r="D62" s="485" t="s">
        <v>27</v>
      </c>
      <c r="E62" s="592"/>
      <c r="F62" s="600">
        <f>C62*E62</f>
        <v>0</v>
      </c>
      <c r="G62" s="576"/>
    </row>
    <row r="63" spans="1:7" ht="20.25">
      <c r="A63" s="574" t="s">
        <v>405</v>
      </c>
      <c r="B63" s="585" t="s">
        <v>390</v>
      </c>
      <c r="C63" s="317">
        <v>1</v>
      </c>
      <c r="D63" s="571" t="s">
        <v>27</v>
      </c>
      <c r="E63" s="584"/>
      <c r="F63" s="397">
        <f>C63*E63</f>
        <v>0</v>
      </c>
      <c r="G63" s="601">
        <f>SUM(F47:F63)</f>
        <v>0</v>
      </c>
    </row>
    <row r="64" spans="1:7" ht="20.25">
      <c r="A64" s="574"/>
      <c r="B64" s="585"/>
      <c r="C64" s="317"/>
      <c r="D64" s="571"/>
      <c r="E64" s="584"/>
      <c r="F64" s="397"/>
      <c r="G64" s="576"/>
    </row>
    <row r="65" spans="1:7" ht="20.25">
      <c r="A65" s="602" t="s">
        <v>159</v>
      </c>
      <c r="B65" s="582" t="s">
        <v>406</v>
      </c>
      <c r="C65" s="400">
        <v>1</v>
      </c>
      <c r="D65" s="571" t="s">
        <v>407</v>
      </c>
      <c r="E65" s="584"/>
      <c r="F65" s="397">
        <f>ROUND(C65*E65,2)</f>
        <v>0</v>
      </c>
      <c r="G65" s="601">
        <f>SUM(F65)</f>
        <v>0</v>
      </c>
    </row>
    <row r="66" spans="1:7" ht="20.25">
      <c r="A66" s="574"/>
      <c r="B66" s="585"/>
      <c r="C66" s="317"/>
      <c r="D66" s="571"/>
      <c r="E66" s="584"/>
      <c r="F66" s="397"/>
      <c r="G66" s="576"/>
    </row>
    <row r="67" spans="1:7" ht="20.25">
      <c r="A67" s="569" t="s">
        <v>161</v>
      </c>
      <c r="B67" s="582" t="s">
        <v>408</v>
      </c>
      <c r="C67" s="400">
        <v>2</v>
      </c>
      <c r="D67" s="571" t="s">
        <v>409</v>
      </c>
      <c r="E67" s="584"/>
      <c r="F67" s="397">
        <f>ROUND(C67*E67,2)</f>
        <v>0</v>
      </c>
      <c r="G67" s="601">
        <f>SUM(F67)</f>
        <v>0</v>
      </c>
    </row>
    <row r="68" spans="1:7" ht="20.25">
      <c r="A68" s="574"/>
      <c r="B68" s="585"/>
      <c r="C68" s="317"/>
      <c r="D68" s="571"/>
      <c r="E68" s="584"/>
      <c r="F68" s="397"/>
      <c r="G68" s="576"/>
    </row>
    <row r="69" spans="1:7" ht="37.5">
      <c r="A69" s="480" t="s">
        <v>163</v>
      </c>
      <c r="B69" s="603" t="s">
        <v>410</v>
      </c>
      <c r="C69" s="591">
        <v>1</v>
      </c>
      <c r="D69" s="485" t="s">
        <v>123</v>
      </c>
      <c r="E69" s="591"/>
      <c r="F69" s="591">
        <f>ROUND(C69*E69,2)</f>
        <v>0</v>
      </c>
      <c r="G69" s="467">
        <f>SUM(F69)</f>
        <v>0</v>
      </c>
    </row>
    <row r="70" spans="1:7" ht="20.25">
      <c r="A70" s="480"/>
      <c r="B70" s="603"/>
      <c r="C70" s="591"/>
      <c r="D70" s="485"/>
      <c r="E70" s="591"/>
      <c r="F70" s="591"/>
      <c r="G70" s="467"/>
    </row>
    <row r="71" spans="1:7" ht="20.25">
      <c r="A71" s="480" t="s">
        <v>411</v>
      </c>
      <c r="B71" s="603" t="s">
        <v>412</v>
      </c>
      <c r="C71" s="591"/>
      <c r="D71" s="485"/>
      <c r="E71" s="591"/>
      <c r="F71" s="591"/>
      <c r="G71" s="467"/>
    </row>
    <row r="72" spans="1:7" ht="37.5">
      <c r="A72" s="604" t="s">
        <v>413</v>
      </c>
      <c r="B72" s="586" t="s">
        <v>414</v>
      </c>
      <c r="C72" s="605">
        <v>70</v>
      </c>
      <c r="D72" s="606" t="s">
        <v>27</v>
      </c>
      <c r="E72" s="591"/>
      <c r="F72" s="249">
        <f>ROUND(C72*E72,2)</f>
        <v>0</v>
      </c>
      <c r="G72" s="467">
        <f>SUM(F72)</f>
        <v>0</v>
      </c>
    </row>
    <row r="73" spans="1:7" ht="21" thickBot="1">
      <c r="A73" s="607"/>
      <c r="B73" s="608"/>
      <c r="C73" s="609"/>
      <c r="D73" s="610"/>
      <c r="E73" s="611"/>
      <c r="F73" s="612"/>
      <c r="G73" s="491"/>
    </row>
    <row r="74" spans="1:7" ht="21" thickTop="1">
      <c r="A74" s="569"/>
      <c r="B74" s="344"/>
      <c r="C74" s="317"/>
      <c r="D74" s="571"/>
      <c r="E74" s="584"/>
      <c r="F74" s="249"/>
      <c r="G74" s="576"/>
    </row>
    <row r="75" spans="1:7" ht="20.25">
      <c r="A75" s="569" t="s">
        <v>415</v>
      </c>
      <c r="B75" s="582" t="s">
        <v>416</v>
      </c>
      <c r="C75" s="317"/>
      <c r="D75" s="571"/>
      <c r="E75" s="584"/>
      <c r="F75" s="249"/>
      <c r="G75" s="601"/>
    </row>
    <row r="76" spans="1:7" ht="20.25">
      <c r="A76" s="574" t="s">
        <v>417</v>
      </c>
      <c r="B76" s="315" t="s">
        <v>418</v>
      </c>
      <c r="C76" s="317">
        <v>335.54</v>
      </c>
      <c r="D76" s="571" t="s">
        <v>74</v>
      </c>
      <c r="E76" s="584"/>
      <c r="F76" s="249">
        <f>ROUND(C76*E76,2)</f>
        <v>0</v>
      </c>
      <c r="G76" s="467">
        <f>SUM(F76)</f>
        <v>0</v>
      </c>
    </row>
    <row r="77" spans="1:7" ht="20.25">
      <c r="A77" s="574"/>
      <c r="B77" s="315"/>
      <c r="C77" s="317"/>
      <c r="D77" s="571"/>
      <c r="E77" s="584"/>
      <c r="F77" s="397"/>
      <c r="G77" s="601"/>
    </row>
    <row r="78" spans="1:7" ht="20.25">
      <c r="A78" s="569" t="s">
        <v>419</v>
      </c>
      <c r="B78" s="582" t="s">
        <v>420</v>
      </c>
      <c r="C78" s="317"/>
      <c r="D78" s="571"/>
      <c r="E78" s="584"/>
      <c r="F78" s="397"/>
      <c r="G78" s="601"/>
    </row>
    <row r="79" spans="1:7" ht="20.25">
      <c r="A79" s="574" t="s">
        <v>421</v>
      </c>
      <c r="B79" s="315" t="s">
        <v>418</v>
      </c>
      <c r="C79" s="317">
        <v>331</v>
      </c>
      <c r="D79" s="571" t="s">
        <v>74</v>
      </c>
      <c r="E79" s="584"/>
      <c r="F79" s="397">
        <f>C79*E79</f>
        <v>0</v>
      </c>
      <c r="G79" s="467">
        <f>SUM(F79)</f>
        <v>0</v>
      </c>
    </row>
    <row r="80" spans="1:7" ht="20.25">
      <c r="A80" s="574"/>
      <c r="B80" s="315"/>
      <c r="C80" s="317"/>
      <c r="D80" s="571"/>
      <c r="E80" s="584"/>
      <c r="F80" s="397"/>
      <c r="G80" s="576"/>
    </row>
    <row r="81" spans="1:7" ht="37.5">
      <c r="A81" s="613" t="s">
        <v>422</v>
      </c>
      <c r="B81" s="614" t="s">
        <v>130</v>
      </c>
      <c r="C81" s="615">
        <v>1</v>
      </c>
      <c r="D81" s="616" t="s">
        <v>123</v>
      </c>
      <c r="E81" s="592"/>
      <c r="F81" s="617">
        <f>+E81*C81</f>
        <v>0</v>
      </c>
      <c r="G81" s="618">
        <f>SUM(F81)</f>
        <v>0</v>
      </c>
    </row>
    <row r="82" spans="1:7" ht="21" thickBot="1">
      <c r="A82" s="574"/>
      <c r="B82" s="582"/>
      <c r="C82" s="317"/>
      <c r="D82" s="571"/>
      <c r="E82" s="397"/>
      <c r="F82" s="397"/>
      <c r="G82" s="601"/>
    </row>
    <row r="83" spans="1:7" ht="21.75" thickTop="1" thickBot="1">
      <c r="A83" s="619"/>
      <c r="B83" s="620" t="s">
        <v>423</v>
      </c>
      <c r="C83" s="621"/>
      <c r="D83" s="622"/>
      <c r="E83" s="623"/>
      <c r="F83" s="624"/>
      <c r="G83" s="625">
        <f>SUM(G10:G81)</f>
        <v>0</v>
      </c>
    </row>
    <row r="84" spans="1:7" ht="21" thickTop="1">
      <c r="A84" s="626"/>
      <c r="B84" s="627"/>
      <c r="C84" s="628"/>
      <c r="D84" s="629"/>
      <c r="E84" s="630"/>
      <c r="F84" s="631"/>
      <c r="G84" s="542"/>
    </row>
    <row r="85" spans="1:7" ht="20.25">
      <c r="A85" s="632"/>
      <c r="B85" s="539" t="s">
        <v>50</v>
      </c>
      <c r="C85" s="633"/>
      <c r="D85" s="540">
        <v>0.1</v>
      </c>
      <c r="E85" s="634"/>
      <c r="F85" s="541">
        <f t="shared" ref="F85:F90" si="0">ROUND(D85*$G$83,2)</f>
        <v>0</v>
      </c>
      <c r="G85" s="542"/>
    </row>
    <row r="86" spans="1:7" ht="20.25">
      <c r="A86" s="635"/>
      <c r="B86" s="539" t="s">
        <v>51</v>
      </c>
      <c r="C86" s="633"/>
      <c r="D86" s="636">
        <v>2.5000000000000001E-2</v>
      </c>
      <c r="E86" s="539"/>
      <c r="F86" s="541">
        <f t="shared" si="0"/>
        <v>0</v>
      </c>
      <c r="G86" s="542"/>
    </row>
    <row r="87" spans="1:7" ht="20.25">
      <c r="A87" s="635"/>
      <c r="B87" s="539" t="s">
        <v>53</v>
      </c>
      <c r="C87" s="633"/>
      <c r="D87" s="636">
        <v>3.5000000000000003E-2</v>
      </c>
      <c r="E87" s="539"/>
      <c r="F87" s="541">
        <f t="shared" si="0"/>
        <v>0</v>
      </c>
      <c r="G87" s="542"/>
    </row>
    <row r="88" spans="1:7" ht="20.25">
      <c r="A88" s="632"/>
      <c r="B88" s="539" t="s">
        <v>424</v>
      </c>
      <c r="C88" s="633"/>
      <c r="D88" s="637">
        <v>5.3499999999999999E-2</v>
      </c>
      <c r="E88" s="539"/>
      <c r="F88" s="541">
        <f t="shared" si="0"/>
        <v>0</v>
      </c>
      <c r="G88" s="542"/>
    </row>
    <row r="89" spans="1:7" ht="20.25">
      <c r="A89" s="632"/>
      <c r="B89" s="539" t="s">
        <v>54</v>
      </c>
      <c r="C89" s="633"/>
      <c r="D89" s="540">
        <v>0.01</v>
      </c>
      <c r="E89" s="539"/>
      <c r="F89" s="541">
        <f t="shared" si="0"/>
        <v>0</v>
      </c>
      <c r="G89" s="542"/>
    </row>
    <row r="90" spans="1:7" ht="20.25">
      <c r="A90" s="632"/>
      <c r="B90" s="539" t="s">
        <v>254</v>
      </c>
      <c r="C90" s="633"/>
      <c r="D90" s="540">
        <v>0.05</v>
      </c>
      <c r="E90" s="539"/>
      <c r="F90" s="541">
        <f t="shared" si="0"/>
        <v>0</v>
      </c>
      <c r="G90" s="542" t="s">
        <v>76</v>
      </c>
    </row>
    <row r="91" spans="1:7" ht="21" thickBot="1">
      <c r="A91" s="638"/>
      <c r="B91" s="364" t="s">
        <v>76</v>
      </c>
      <c r="C91" s="639" t="s">
        <v>76</v>
      </c>
      <c r="D91" s="365" t="s">
        <v>76</v>
      </c>
      <c r="E91" s="364" t="s">
        <v>76</v>
      </c>
      <c r="F91" s="366" t="s">
        <v>76</v>
      </c>
      <c r="G91" s="542" t="s">
        <v>76</v>
      </c>
    </row>
    <row r="92" spans="1:7" ht="21.75" thickTop="1" thickBot="1">
      <c r="A92" s="640"/>
      <c r="B92" s="641" t="s">
        <v>56</v>
      </c>
      <c r="C92" s="642"/>
      <c r="D92" s="643"/>
      <c r="E92" s="643"/>
      <c r="F92" s="643"/>
      <c r="G92" s="625">
        <f>SUM(F85:F90)</f>
        <v>0</v>
      </c>
    </row>
    <row r="93" spans="1:7" ht="21" thickTop="1">
      <c r="A93" s="644"/>
      <c r="B93" s="645" t="s">
        <v>49</v>
      </c>
      <c r="C93" s="646"/>
      <c r="D93" s="645"/>
      <c r="E93" s="645"/>
      <c r="F93" s="645"/>
      <c r="G93" s="542">
        <f>SUM(G83+G92)</f>
        <v>0</v>
      </c>
    </row>
    <row r="94" spans="1:7" ht="40.5">
      <c r="A94" s="647"/>
      <c r="B94" s="648" t="s">
        <v>168</v>
      </c>
      <c r="C94" s="649"/>
      <c r="D94" s="650">
        <v>0.03</v>
      </c>
      <c r="E94" s="515"/>
      <c r="F94" s="651"/>
      <c r="G94" s="538">
        <f>+D94*G92</f>
        <v>0</v>
      </c>
    </row>
    <row r="95" spans="1:7" ht="20.25">
      <c r="A95" s="652"/>
      <c r="B95" s="653" t="s">
        <v>59</v>
      </c>
      <c r="C95" s="654"/>
      <c r="D95" s="655">
        <v>0.06</v>
      </c>
      <c r="E95" s="653"/>
      <c r="F95" s="653"/>
      <c r="G95" s="656">
        <f>+D95*G83</f>
        <v>0</v>
      </c>
    </row>
    <row r="96" spans="1:7" ht="21" thickBot="1">
      <c r="A96" s="657"/>
      <c r="B96" s="658" t="s">
        <v>60</v>
      </c>
      <c r="C96" s="659"/>
      <c r="D96" s="660">
        <v>0.05</v>
      </c>
      <c r="E96" s="658"/>
      <c r="F96" s="658"/>
      <c r="G96" s="661">
        <f>D96*G93</f>
        <v>0</v>
      </c>
    </row>
    <row r="97" spans="1:7" ht="21.75" thickTop="1" thickBot="1">
      <c r="A97" s="640"/>
      <c r="B97" s="493" t="s">
        <v>61</v>
      </c>
      <c r="C97" s="662"/>
      <c r="D97" s="663"/>
      <c r="E97" s="530"/>
      <c r="F97" s="530"/>
      <c r="G97" s="497">
        <f>SUM(G93:G96)</f>
        <v>0</v>
      </c>
    </row>
    <row r="98" spans="1:7" ht="21.75" thickTop="1" thickBot="1">
      <c r="A98" s="640"/>
      <c r="B98" s="493" t="s">
        <v>61</v>
      </c>
      <c r="C98" s="662"/>
      <c r="D98" s="663"/>
      <c r="E98" s="530"/>
      <c r="F98" s="530"/>
      <c r="G98" s="497">
        <f>SUM(G97)</f>
        <v>0</v>
      </c>
    </row>
    <row r="99" spans="1:7" ht="21" thickTop="1">
      <c r="A99" s="664"/>
      <c r="B99" s="665"/>
      <c r="C99" s="666"/>
      <c r="D99" s="667"/>
      <c r="E99" s="554"/>
      <c r="F99" s="554"/>
      <c r="G99" s="668"/>
    </row>
    <row r="100" spans="1:7" ht="20.25">
      <c r="A100" s="664"/>
      <c r="B100" s="669"/>
      <c r="C100" s="670"/>
      <c r="D100" s="671"/>
      <c r="E100" s="664"/>
      <c r="F100" s="664"/>
      <c r="G100" s="672"/>
    </row>
    <row r="101" spans="1:7" ht="20.25">
      <c r="A101" s="382"/>
      <c r="B101" s="673"/>
      <c r="C101" s="674"/>
      <c r="D101" s="675"/>
      <c r="E101" s="382"/>
      <c r="F101" s="382"/>
      <c r="G101" s="672"/>
    </row>
    <row r="102" spans="1:7" ht="20.25">
      <c r="A102" s="664"/>
      <c r="B102" s="676" t="s">
        <v>135</v>
      </c>
      <c r="C102" s="677"/>
      <c r="D102" s="676"/>
      <c r="E102" s="676" t="s">
        <v>169</v>
      </c>
      <c r="F102" s="664"/>
      <c r="G102" s="672"/>
    </row>
    <row r="103" spans="1:7" ht="20.25">
      <c r="A103" s="664"/>
      <c r="B103" s="676"/>
      <c r="C103" s="677"/>
      <c r="D103" s="676"/>
      <c r="E103" s="676"/>
      <c r="F103" s="664"/>
      <c r="G103" s="672"/>
    </row>
    <row r="104" spans="1:7" ht="20.25">
      <c r="A104" s="664"/>
      <c r="B104" s="676"/>
      <c r="C104" s="677"/>
      <c r="D104" s="676"/>
      <c r="E104" s="676"/>
      <c r="F104" s="664"/>
      <c r="G104" s="672"/>
    </row>
    <row r="105" spans="1:7" ht="20.25">
      <c r="A105" s="664"/>
      <c r="B105" s="676" t="s">
        <v>170</v>
      </c>
      <c r="C105" s="677"/>
      <c r="D105" s="676"/>
      <c r="E105" s="676" t="s">
        <v>170</v>
      </c>
      <c r="F105" s="676"/>
      <c r="G105" s="678"/>
    </row>
    <row r="106" spans="1:7" ht="15.75">
      <c r="A106" s="559"/>
      <c r="B106" s="559"/>
      <c r="C106" s="679"/>
      <c r="D106" s="559"/>
      <c r="E106" s="680"/>
      <c r="F106" s="559"/>
      <c r="G106" s="681"/>
    </row>
  </sheetData>
  <mergeCells count="4">
    <mergeCell ref="A1:G1"/>
    <mergeCell ref="A2:G2"/>
    <mergeCell ref="A4:G4"/>
    <mergeCell ref="B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85"/>
  <sheetViews>
    <sheetView workbookViewId="0">
      <selection activeCell="C9" sqref="C9"/>
    </sheetView>
  </sheetViews>
  <sheetFormatPr baseColWidth="10" defaultRowHeight="15"/>
  <cols>
    <col min="1" max="1" width="11.28515625" customWidth="1"/>
    <col min="2" max="2" width="53.42578125" customWidth="1"/>
    <col min="3" max="3" width="13.42578125" customWidth="1"/>
    <col min="4" max="4" width="9.140625" customWidth="1"/>
    <col min="5" max="5" width="18.28515625" customWidth="1"/>
    <col min="6" max="6" width="22.85546875" customWidth="1"/>
    <col min="7" max="7" width="25.7109375" customWidth="1"/>
  </cols>
  <sheetData>
    <row r="1" spans="1:7" ht="20.25">
      <c r="A1" s="682" t="s">
        <v>172</v>
      </c>
      <c r="B1" s="682"/>
      <c r="C1" s="682"/>
      <c r="D1" s="682"/>
      <c r="E1" s="682"/>
      <c r="F1" s="682"/>
      <c r="G1" s="682"/>
    </row>
    <row r="2" spans="1:7" ht="20.25">
      <c r="A2" s="683" t="s">
        <v>138</v>
      </c>
      <c r="B2" s="683"/>
      <c r="C2" s="683"/>
      <c r="D2" s="683"/>
      <c r="E2" s="683"/>
      <c r="F2" s="683"/>
      <c r="G2" s="683"/>
    </row>
    <row r="3" spans="1:7" ht="66" customHeight="1">
      <c r="A3" s="558" t="s">
        <v>425</v>
      </c>
      <c r="B3" s="558"/>
      <c r="C3" s="558"/>
      <c r="D3" s="558"/>
      <c r="E3" s="558"/>
      <c r="F3" s="558"/>
      <c r="G3" s="558"/>
    </row>
    <row r="4" spans="1:7" ht="16.5" thickBot="1">
      <c r="A4" s="684"/>
      <c r="B4" s="685"/>
      <c r="C4" s="685"/>
      <c r="D4" s="685"/>
      <c r="E4" s="685"/>
      <c r="F4" s="685"/>
      <c r="G4" s="685"/>
    </row>
    <row r="5" spans="1:7" ht="20.25" thickTop="1" thickBot="1">
      <c r="A5" s="561" t="s">
        <v>24</v>
      </c>
      <c r="B5" s="562" t="s">
        <v>142</v>
      </c>
      <c r="C5" s="562" t="s">
        <v>143</v>
      </c>
      <c r="D5" s="562" t="s">
        <v>144</v>
      </c>
      <c r="E5" s="563" t="s">
        <v>145</v>
      </c>
      <c r="F5" s="562" t="s">
        <v>146</v>
      </c>
      <c r="G5" s="564" t="s">
        <v>147</v>
      </c>
    </row>
    <row r="6" spans="1:7" ht="19.5" thickTop="1">
      <c r="A6" s="464"/>
      <c r="B6" s="686"/>
      <c r="C6" s="457"/>
      <c r="D6" s="458"/>
      <c r="E6" s="512"/>
      <c r="F6" s="687"/>
      <c r="G6" s="688"/>
    </row>
    <row r="7" spans="1:7" ht="18.75">
      <c r="A7" s="464"/>
      <c r="B7" s="686"/>
      <c r="C7" s="457"/>
      <c r="D7" s="458"/>
      <c r="E7" s="512"/>
      <c r="F7" s="687"/>
      <c r="G7" s="688"/>
    </row>
    <row r="8" spans="1:7" ht="18.75">
      <c r="A8" s="464"/>
      <c r="B8" s="686"/>
      <c r="C8" s="457"/>
      <c r="D8" s="458"/>
      <c r="E8" s="512"/>
      <c r="F8" s="687"/>
      <c r="G8" s="688"/>
    </row>
    <row r="9" spans="1:7" ht="37.5">
      <c r="A9" s="464" t="s">
        <v>150</v>
      </c>
      <c r="B9" s="689" t="s">
        <v>426</v>
      </c>
      <c r="C9" s="457">
        <v>1</v>
      </c>
      <c r="D9" s="458" t="s">
        <v>123</v>
      </c>
      <c r="E9" s="512"/>
      <c r="F9" s="687">
        <f>C9*E9</f>
        <v>0</v>
      </c>
      <c r="G9" s="461">
        <f>F9</f>
        <v>0</v>
      </c>
    </row>
    <row r="10" spans="1:7" ht="18.75">
      <c r="A10" s="464"/>
      <c r="B10" s="689"/>
      <c r="C10" s="457"/>
      <c r="D10" s="458"/>
      <c r="E10" s="512"/>
      <c r="F10" s="687"/>
      <c r="G10" s="688"/>
    </row>
    <row r="11" spans="1:7" ht="37.5">
      <c r="A11" s="464" t="s">
        <v>153</v>
      </c>
      <c r="B11" s="689" t="s">
        <v>427</v>
      </c>
      <c r="C11" s="457">
        <v>172.5</v>
      </c>
      <c r="D11" s="458" t="s">
        <v>74</v>
      </c>
      <c r="E11" s="512"/>
      <c r="F11" s="687">
        <f>C11*E11</f>
        <v>0</v>
      </c>
      <c r="G11" s="461">
        <f>F11</f>
        <v>0</v>
      </c>
    </row>
    <row r="12" spans="1:7" ht="18.75">
      <c r="A12" s="464"/>
      <c r="B12" s="686"/>
      <c r="C12" s="457"/>
      <c r="D12" s="458"/>
      <c r="E12" s="512"/>
      <c r="F12" s="687"/>
      <c r="G12" s="688"/>
    </row>
    <row r="13" spans="1:7" ht="37.5">
      <c r="A13" s="464" t="s">
        <v>155</v>
      </c>
      <c r="B13" s="478" t="s">
        <v>428</v>
      </c>
      <c r="C13" s="457">
        <f>70*4.6</f>
        <v>322</v>
      </c>
      <c r="D13" s="458" t="s">
        <v>126</v>
      </c>
      <c r="E13" s="512"/>
      <c r="F13" s="687">
        <f>C13*E13</f>
        <v>0</v>
      </c>
      <c r="G13" s="461">
        <f>F13</f>
        <v>0</v>
      </c>
    </row>
    <row r="14" spans="1:7" ht="18.75">
      <c r="A14" s="464"/>
      <c r="B14" s="689"/>
      <c r="C14" s="457"/>
      <c r="D14" s="458"/>
      <c r="E14" s="512"/>
      <c r="F14" s="687"/>
      <c r="G14" s="688"/>
    </row>
    <row r="15" spans="1:7" ht="37.5">
      <c r="A15" s="464" t="s">
        <v>157</v>
      </c>
      <c r="B15" s="478" t="s">
        <v>429</v>
      </c>
      <c r="C15" s="457"/>
      <c r="D15" s="458"/>
      <c r="E15" s="512"/>
      <c r="F15" s="687"/>
      <c r="G15" s="688"/>
    </row>
    <row r="16" spans="1:7" ht="18.75">
      <c r="A16" s="468" t="s">
        <v>392</v>
      </c>
      <c r="B16" s="690" t="s">
        <v>430</v>
      </c>
      <c r="C16" s="457">
        <v>450</v>
      </c>
      <c r="D16" s="458" t="s">
        <v>152</v>
      </c>
      <c r="E16" s="512"/>
      <c r="F16" s="687">
        <f t="shared" ref="F16:F24" si="0">C16*E16</f>
        <v>0</v>
      </c>
      <c r="G16" s="688"/>
    </row>
    <row r="17" spans="1:7" ht="18.75">
      <c r="A17" s="468" t="s">
        <v>394</v>
      </c>
      <c r="B17" s="690" t="s">
        <v>431</v>
      </c>
      <c r="C17" s="457">
        <v>2</v>
      </c>
      <c r="D17" s="458" t="s">
        <v>27</v>
      </c>
      <c r="E17" s="512"/>
      <c r="F17" s="687">
        <f t="shared" si="0"/>
        <v>0</v>
      </c>
      <c r="G17" s="688"/>
    </row>
    <row r="18" spans="1:7" ht="18.75">
      <c r="A18" s="468" t="s">
        <v>398</v>
      </c>
      <c r="B18" s="691" t="s">
        <v>432</v>
      </c>
      <c r="C18" s="457">
        <v>2</v>
      </c>
      <c r="D18" s="458" t="s">
        <v>27</v>
      </c>
      <c r="E18" s="512"/>
      <c r="F18" s="687">
        <f t="shared" si="0"/>
        <v>0</v>
      </c>
      <c r="G18" s="688"/>
    </row>
    <row r="19" spans="1:7" ht="56.25">
      <c r="A19" s="468" t="s">
        <v>401</v>
      </c>
      <c r="B19" s="692" t="s">
        <v>433</v>
      </c>
      <c r="C19" s="457">
        <v>130</v>
      </c>
      <c r="D19" s="458" t="s">
        <v>152</v>
      </c>
      <c r="E19" s="512"/>
      <c r="F19" s="687">
        <f t="shared" si="0"/>
        <v>0</v>
      </c>
      <c r="G19" s="688"/>
    </row>
    <row r="20" spans="1:7" ht="37.5">
      <c r="A20" s="468" t="s">
        <v>403</v>
      </c>
      <c r="B20" s="690" t="s">
        <v>434</v>
      </c>
      <c r="C20" s="457">
        <v>1</v>
      </c>
      <c r="D20" s="458" t="s">
        <v>27</v>
      </c>
      <c r="E20" s="512"/>
      <c r="F20" s="687">
        <f t="shared" si="0"/>
        <v>0</v>
      </c>
      <c r="G20" s="688"/>
    </row>
    <row r="21" spans="1:7" ht="37.5">
      <c r="A21" s="468" t="s">
        <v>435</v>
      </c>
      <c r="B21" s="690" t="s">
        <v>436</v>
      </c>
      <c r="C21" s="457">
        <v>1</v>
      </c>
      <c r="D21" s="458" t="s">
        <v>123</v>
      </c>
      <c r="E21" s="512"/>
      <c r="F21" s="687">
        <f t="shared" si="0"/>
        <v>0</v>
      </c>
      <c r="G21" s="461"/>
    </row>
    <row r="22" spans="1:7" ht="18.75">
      <c r="A22" s="468" t="s">
        <v>437</v>
      </c>
      <c r="B22" s="693" t="s">
        <v>438</v>
      </c>
      <c r="C22" s="457">
        <v>1</v>
      </c>
      <c r="D22" s="458" t="s">
        <v>123</v>
      </c>
      <c r="E22" s="512"/>
      <c r="F22" s="687">
        <f t="shared" si="0"/>
        <v>0</v>
      </c>
      <c r="G22" s="461"/>
    </row>
    <row r="23" spans="1:7" ht="18.75">
      <c r="A23" s="468" t="s">
        <v>439</v>
      </c>
      <c r="B23" s="693" t="s">
        <v>440</v>
      </c>
      <c r="C23" s="457">
        <v>2</v>
      </c>
      <c r="D23" s="458" t="s">
        <v>27</v>
      </c>
      <c r="E23" s="512"/>
      <c r="F23" s="687">
        <f t="shared" si="0"/>
        <v>0</v>
      </c>
      <c r="G23" s="461"/>
    </row>
    <row r="24" spans="1:7" ht="18.75">
      <c r="A24" s="468" t="s">
        <v>441</v>
      </c>
      <c r="B24" s="693" t="s">
        <v>442</v>
      </c>
      <c r="C24" s="457">
        <v>1</v>
      </c>
      <c r="D24" s="458" t="s">
        <v>345</v>
      </c>
      <c r="E24" s="512"/>
      <c r="F24" s="687">
        <f t="shared" si="0"/>
        <v>0</v>
      </c>
      <c r="G24" s="461">
        <f>SUM(F16:F24)</f>
        <v>0</v>
      </c>
    </row>
    <row r="25" spans="1:7" ht="18.75">
      <c r="A25" s="468"/>
      <c r="B25" s="693"/>
      <c r="C25" s="457"/>
      <c r="D25" s="458"/>
      <c r="E25" s="512"/>
      <c r="F25" s="687"/>
      <c r="G25" s="461"/>
    </row>
    <row r="26" spans="1:7" ht="18.75">
      <c r="A26" s="464" t="s">
        <v>159</v>
      </c>
      <c r="B26" s="694" t="s">
        <v>443</v>
      </c>
      <c r="C26" s="457"/>
      <c r="D26" s="458"/>
      <c r="E26" s="512"/>
      <c r="F26" s="687"/>
      <c r="G26" s="461"/>
    </row>
    <row r="27" spans="1:7" ht="75">
      <c r="A27" s="468" t="s">
        <v>444</v>
      </c>
      <c r="B27" s="695" t="s">
        <v>445</v>
      </c>
      <c r="C27" s="457">
        <v>1</v>
      </c>
      <c r="D27" s="458" t="s">
        <v>27</v>
      </c>
      <c r="E27" s="460"/>
      <c r="F27" s="687">
        <f>C27*E27</f>
        <v>0</v>
      </c>
      <c r="G27" s="461"/>
    </row>
    <row r="28" spans="1:7" ht="18.75">
      <c r="A28" s="468" t="s">
        <v>446</v>
      </c>
      <c r="B28" s="690" t="s">
        <v>447</v>
      </c>
      <c r="C28" s="457">
        <v>1</v>
      </c>
      <c r="D28" s="458" t="s">
        <v>123</v>
      </c>
      <c r="E28" s="512"/>
      <c r="F28" s="687">
        <f>C28*E28</f>
        <v>0</v>
      </c>
      <c r="G28" s="461">
        <f>SUM(F27:F28)</f>
        <v>0</v>
      </c>
    </row>
    <row r="29" spans="1:7" ht="18.75">
      <c r="A29" s="468"/>
      <c r="B29" s="690"/>
      <c r="C29" s="457"/>
      <c r="D29" s="458"/>
      <c r="E29" s="512"/>
      <c r="F29" s="687"/>
      <c r="G29" s="688"/>
    </row>
    <row r="30" spans="1:7" ht="18.75">
      <c r="A30" s="464" t="s">
        <v>161</v>
      </c>
      <c r="B30" s="689" t="s">
        <v>448</v>
      </c>
      <c r="C30" s="457">
        <v>1</v>
      </c>
      <c r="D30" s="458" t="s">
        <v>27</v>
      </c>
      <c r="E30" s="512"/>
      <c r="F30" s="687">
        <f>C30*E30</f>
        <v>0</v>
      </c>
      <c r="G30" s="461">
        <f>F30</f>
        <v>0</v>
      </c>
    </row>
    <row r="31" spans="1:7" ht="18.75">
      <c r="A31" s="464"/>
      <c r="B31" s="686"/>
      <c r="C31" s="457"/>
      <c r="D31" s="458"/>
      <c r="E31" s="512"/>
      <c r="F31" s="687"/>
      <c r="G31" s="688"/>
    </row>
    <row r="32" spans="1:7" ht="37.5">
      <c r="A32" s="455" t="s">
        <v>163</v>
      </c>
      <c r="B32" s="478" t="s">
        <v>449</v>
      </c>
      <c r="C32" s="457"/>
      <c r="D32" s="458"/>
      <c r="E32" s="460"/>
      <c r="F32" s="696"/>
      <c r="G32" s="697"/>
    </row>
    <row r="33" spans="1:7" ht="20.25">
      <c r="A33" s="455" t="s">
        <v>450</v>
      </c>
      <c r="B33" s="481" t="s">
        <v>370</v>
      </c>
      <c r="C33" s="698"/>
      <c r="D33" s="458"/>
      <c r="E33" s="460"/>
      <c r="F33" s="696"/>
      <c r="G33" s="697"/>
    </row>
    <row r="34" spans="1:7" ht="20.25">
      <c r="A34" s="498" t="s">
        <v>451</v>
      </c>
      <c r="B34" s="586" t="s">
        <v>452</v>
      </c>
      <c r="C34" s="698">
        <v>1</v>
      </c>
      <c r="D34" s="458" t="s">
        <v>27</v>
      </c>
      <c r="E34" s="460"/>
      <c r="F34" s="696">
        <f>C34*E34</f>
        <v>0</v>
      </c>
      <c r="G34" s="697"/>
    </row>
    <row r="35" spans="1:7" ht="20.25">
      <c r="A35" s="498" t="s">
        <v>453</v>
      </c>
      <c r="B35" s="586" t="s">
        <v>454</v>
      </c>
      <c r="C35" s="698">
        <v>1</v>
      </c>
      <c r="D35" s="458" t="s">
        <v>27</v>
      </c>
      <c r="E35" s="460"/>
      <c r="F35" s="696">
        <f>C35*E35</f>
        <v>0</v>
      </c>
      <c r="G35" s="697"/>
    </row>
    <row r="36" spans="1:7" ht="21" thickBot="1">
      <c r="A36" s="498"/>
      <c r="B36" s="586"/>
      <c r="C36" s="698"/>
      <c r="D36" s="458"/>
      <c r="E36" s="460"/>
      <c r="F36" s="696"/>
      <c r="G36" s="697"/>
    </row>
    <row r="37" spans="1:7" ht="21" thickTop="1">
      <c r="A37" s="699"/>
      <c r="B37" s="700"/>
      <c r="C37" s="701"/>
      <c r="D37" s="702"/>
      <c r="E37" s="506"/>
      <c r="F37" s="703"/>
      <c r="G37" s="704"/>
    </row>
    <row r="38" spans="1:7" ht="20.25">
      <c r="A38" s="455" t="s">
        <v>455</v>
      </c>
      <c r="B38" s="481" t="s">
        <v>456</v>
      </c>
      <c r="C38" s="698"/>
      <c r="D38" s="458"/>
      <c r="E38" s="460"/>
      <c r="F38" s="696"/>
      <c r="G38" s="697"/>
    </row>
    <row r="39" spans="1:7" ht="20.25">
      <c r="A39" s="498" t="s">
        <v>457</v>
      </c>
      <c r="B39" s="586" t="s">
        <v>458</v>
      </c>
      <c r="C39" s="698">
        <v>1</v>
      </c>
      <c r="D39" s="458" t="s">
        <v>27</v>
      </c>
      <c r="E39" s="460"/>
      <c r="F39" s="696">
        <f>C39*E39</f>
        <v>0</v>
      </c>
      <c r="G39" s="697"/>
    </row>
    <row r="40" spans="1:7" ht="20.25">
      <c r="A40" s="498"/>
      <c r="B40" s="586"/>
      <c r="C40" s="698"/>
      <c r="D40" s="458"/>
      <c r="E40" s="460"/>
      <c r="F40" s="696"/>
      <c r="G40" s="697"/>
    </row>
    <row r="41" spans="1:7" ht="20.25">
      <c r="A41" s="455" t="s">
        <v>459</v>
      </c>
      <c r="B41" s="481" t="s">
        <v>333</v>
      </c>
      <c r="C41" s="698"/>
      <c r="D41" s="458"/>
      <c r="E41" s="460"/>
      <c r="F41" s="696"/>
      <c r="G41" s="697"/>
    </row>
    <row r="42" spans="1:7" ht="20.25">
      <c r="A42" s="498" t="s">
        <v>460</v>
      </c>
      <c r="B42" s="586" t="s">
        <v>461</v>
      </c>
      <c r="C42" s="698">
        <v>3</v>
      </c>
      <c r="D42" s="458" t="s">
        <v>27</v>
      </c>
      <c r="E42" s="460"/>
      <c r="F42" s="696">
        <f>C42*E42</f>
        <v>0</v>
      </c>
      <c r="G42" s="697"/>
    </row>
    <row r="43" spans="1:7" ht="20.25">
      <c r="A43" s="498" t="s">
        <v>462</v>
      </c>
      <c r="B43" s="586" t="s">
        <v>102</v>
      </c>
      <c r="C43" s="698">
        <v>3</v>
      </c>
      <c r="D43" s="458" t="s">
        <v>27</v>
      </c>
      <c r="E43" s="460"/>
      <c r="F43" s="696">
        <f>C43*E43</f>
        <v>0</v>
      </c>
      <c r="G43" s="697"/>
    </row>
    <row r="44" spans="1:7" ht="20.25">
      <c r="A44" s="498"/>
      <c r="B44" s="586"/>
      <c r="C44" s="698"/>
      <c r="D44" s="458"/>
      <c r="E44" s="460"/>
      <c r="F44" s="696"/>
      <c r="G44" s="697"/>
    </row>
    <row r="45" spans="1:7" ht="37.5">
      <c r="A45" s="455" t="s">
        <v>463</v>
      </c>
      <c r="B45" s="481" t="s">
        <v>464</v>
      </c>
      <c r="C45" s="698"/>
      <c r="D45" s="458"/>
      <c r="E45" s="460"/>
      <c r="F45" s="696"/>
      <c r="G45" s="697"/>
    </row>
    <row r="46" spans="1:7" ht="20.25">
      <c r="A46" s="498" t="s">
        <v>465</v>
      </c>
      <c r="B46" s="586" t="s">
        <v>466</v>
      </c>
      <c r="C46" s="698">
        <v>1</v>
      </c>
      <c r="D46" s="458" t="s">
        <v>27</v>
      </c>
      <c r="E46" s="460"/>
      <c r="F46" s="696">
        <f>C46*E46</f>
        <v>0</v>
      </c>
      <c r="G46" s="697"/>
    </row>
    <row r="47" spans="1:7" ht="20.25">
      <c r="A47" s="455"/>
      <c r="B47" s="586"/>
      <c r="C47" s="698"/>
      <c r="D47" s="458"/>
      <c r="E47" s="460"/>
      <c r="F47" s="696"/>
      <c r="G47" s="697"/>
    </row>
    <row r="48" spans="1:7" ht="20.25">
      <c r="A48" s="455" t="s">
        <v>467</v>
      </c>
      <c r="B48" s="481" t="s">
        <v>352</v>
      </c>
      <c r="C48" s="698">
        <v>1</v>
      </c>
      <c r="D48" s="458" t="s">
        <v>123</v>
      </c>
      <c r="E48" s="460"/>
      <c r="F48" s="696">
        <f>C48*E48</f>
        <v>0</v>
      </c>
      <c r="G48" s="697">
        <f>SUM(F34:F48)</f>
        <v>0</v>
      </c>
    </row>
    <row r="49" spans="1:7" ht="20.25">
      <c r="A49" s="455"/>
      <c r="B49" s="586"/>
      <c r="C49" s="698"/>
      <c r="D49" s="458"/>
      <c r="E49" s="460"/>
      <c r="F49" s="696"/>
      <c r="G49" s="697"/>
    </row>
    <row r="50" spans="1:7" ht="20.25">
      <c r="A50" s="455" t="s">
        <v>411</v>
      </c>
      <c r="B50" s="705" t="s">
        <v>468</v>
      </c>
      <c r="C50" s="457">
        <v>6</v>
      </c>
      <c r="D50" s="458" t="s">
        <v>27</v>
      </c>
      <c r="E50" s="460"/>
      <c r="F50" s="696">
        <f>C50*E50</f>
        <v>0</v>
      </c>
      <c r="G50" s="697">
        <f>F50</f>
        <v>0</v>
      </c>
    </row>
    <row r="51" spans="1:7" ht="20.25">
      <c r="A51" s="455"/>
      <c r="B51" s="706"/>
      <c r="C51" s="457"/>
      <c r="D51" s="458"/>
      <c r="E51" s="460"/>
      <c r="F51" s="696"/>
      <c r="G51" s="697"/>
    </row>
    <row r="52" spans="1:7" ht="20.25">
      <c r="A52" s="464" t="s">
        <v>415</v>
      </c>
      <c r="B52" s="707" t="s">
        <v>469</v>
      </c>
      <c r="C52" s="457"/>
      <c r="D52" s="458"/>
      <c r="E52" s="460"/>
      <c r="F52" s="696"/>
      <c r="G52" s="697"/>
    </row>
    <row r="53" spans="1:7" ht="20.25">
      <c r="A53" s="468" t="s">
        <v>417</v>
      </c>
      <c r="B53" s="469" t="s">
        <v>470</v>
      </c>
      <c r="C53" s="457">
        <v>1200</v>
      </c>
      <c r="D53" s="458" t="s">
        <v>126</v>
      </c>
      <c r="E53" s="460"/>
      <c r="F53" s="696">
        <f>ROUND(C53*E53,2)</f>
        <v>0</v>
      </c>
      <c r="G53" s="697">
        <f>F53</f>
        <v>0</v>
      </c>
    </row>
    <row r="54" spans="1:7" ht="20.25">
      <c r="A54" s="468"/>
      <c r="B54" s="469"/>
      <c r="C54" s="457"/>
      <c r="D54" s="458"/>
      <c r="E54" s="460"/>
      <c r="F54" s="696"/>
      <c r="G54" s="697"/>
    </row>
    <row r="55" spans="1:7" ht="20.25">
      <c r="A55" s="464" t="s">
        <v>419</v>
      </c>
      <c r="B55" s="465" t="s">
        <v>471</v>
      </c>
      <c r="C55" s="457"/>
      <c r="D55" s="458"/>
      <c r="E55" s="460"/>
      <c r="F55" s="696"/>
      <c r="G55" s="697"/>
    </row>
    <row r="56" spans="1:7" ht="56.25">
      <c r="A56" s="468" t="s">
        <v>421</v>
      </c>
      <c r="B56" s="469" t="s">
        <v>472</v>
      </c>
      <c r="C56" s="457">
        <v>133</v>
      </c>
      <c r="D56" s="458" t="s">
        <v>27</v>
      </c>
      <c r="E56" s="460"/>
      <c r="F56" s="696">
        <f>C56*E56</f>
        <v>0</v>
      </c>
      <c r="G56" s="697">
        <f>SUM(F56)</f>
        <v>0</v>
      </c>
    </row>
    <row r="57" spans="1:7" ht="20.25">
      <c r="A57" s="468"/>
      <c r="B57" s="469"/>
      <c r="C57" s="457"/>
      <c r="D57" s="458"/>
      <c r="E57" s="460"/>
      <c r="F57" s="696"/>
      <c r="G57" s="697"/>
    </row>
    <row r="58" spans="1:7" ht="20.25">
      <c r="A58" s="464" t="s">
        <v>422</v>
      </c>
      <c r="B58" s="465" t="s">
        <v>473</v>
      </c>
      <c r="C58" s="457"/>
      <c r="D58" s="458"/>
      <c r="E58" s="460"/>
      <c r="F58" s="696"/>
      <c r="G58" s="697"/>
    </row>
    <row r="59" spans="1:7" ht="20.25">
      <c r="A59" s="468" t="s">
        <v>474</v>
      </c>
      <c r="B59" s="690" t="s">
        <v>475</v>
      </c>
      <c r="C59" s="457">
        <v>58.08</v>
      </c>
      <c r="D59" s="458" t="s">
        <v>126</v>
      </c>
      <c r="E59" s="460"/>
      <c r="F59" s="696">
        <f>C59*E59</f>
        <v>0</v>
      </c>
      <c r="G59" s="697"/>
    </row>
    <row r="60" spans="1:7" ht="20.25">
      <c r="A60" s="468" t="s">
        <v>476</v>
      </c>
      <c r="B60" s="470" t="s">
        <v>477</v>
      </c>
      <c r="C60" s="457">
        <v>1</v>
      </c>
      <c r="D60" s="458" t="s">
        <v>123</v>
      </c>
      <c r="E60" s="460"/>
      <c r="F60" s="696">
        <f>C60*E60</f>
        <v>0</v>
      </c>
      <c r="G60" s="697"/>
    </row>
    <row r="61" spans="1:7" ht="20.25">
      <c r="A61" s="468" t="s">
        <v>478</v>
      </c>
      <c r="B61" s="470" t="s">
        <v>479</v>
      </c>
      <c r="C61" s="457">
        <v>16.760000000000002</v>
      </c>
      <c r="D61" s="458" t="s">
        <v>126</v>
      </c>
      <c r="E61" s="460"/>
      <c r="F61" s="696">
        <f>C61*E61</f>
        <v>0</v>
      </c>
      <c r="G61" s="697"/>
    </row>
    <row r="62" spans="1:7" ht="20.25">
      <c r="A62" s="468" t="s">
        <v>480</v>
      </c>
      <c r="B62" s="690" t="s">
        <v>481</v>
      </c>
      <c r="C62" s="457">
        <v>21.9</v>
      </c>
      <c r="D62" s="458" t="s">
        <v>126</v>
      </c>
      <c r="E62" s="460"/>
      <c r="F62" s="696">
        <f>C62*E62</f>
        <v>0</v>
      </c>
      <c r="G62" s="697"/>
    </row>
    <row r="63" spans="1:7" ht="20.25">
      <c r="A63" s="468" t="s">
        <v>482</v>
      </c>
      <c r="B63" s="690" t="s">
        <v>483</v>
      </c>
      <c r="C63" s="457">
        <v>1</v>
      </c>
      <c r="D63" s="458" t="s">
        <v>27</v>
      </c>
      <c r="E63" s="460"/>
      <c r="F63" s="696">
        <f>C63*E63</f>
        <v>0</v>
      </c>
      <c r="G63" s="697">
        <f>SUM(F59:F63)</f>
        <v>0</v>
      </c>
    </row>
    <row r="64" spans="1:7" ht="21" thickBot="1">
      <c r="A64" s="500"/>
      <c r="B64" s="708"/>
      <c r="C64" s="709"/>
      <c r="D64" s="489"/>
      <c r="E64" s="490"/>
      <c r="F64" s="710"/>
      <c r="G64" s="711"/>
    </row>
    <row r="65" spans="1:7" ht="21.75" thickTop="1" thickBot="1">
      <c r="A65" s="509"/>
      <c r="B65" s="712" t="s">
        <v>484</v>
      </c>
      <c r="C65" s="713"/>
      <c r="D65" s="714"/>
      <c r="E65" s="715"/>
      <c r="F65" s="716"/>
      <c r="G65" s="531">
        <f>SUM(G9:G63)</f>
        <v>0</v>
      </c>
    </row>
    <row r="66" spans="1:7" ht="21.75" thickTop="1" thickBot="1">
      <c r="A66" s="509"/>
      <c r="B66" s="712" t="s">
        <v>484</v>
      </c>
      <c r="C66" s="713"/>
      <c r="D66" s="714"/>
      <c r="E66" s="715"/>
      <c r="F66" s="716"/>
      <c r="G66" s="531">
        <f>G65</f>
        <v>0</v>
      </c>
    </row>
    <row r="67" spans="1:7" ht="21" thickTop="1">
      <c r="A67" s="464"/>
      <c r="B67" s="717"/>
      <c r="C67" s="718"/>
      <c r="D67" s="719"/>
      <c r="E67" s="720"/>
      <c r="F67" s="721"/>
      <c r="G67" s="513"/>
    </row>
    <row r="68" spans="1:7" ht="20.25">
      <c r="A68" s="543"/>
      <c r="B68" s="515" t="s">
        <v>133</v>
      </c>
      <c r="C68" s="516"/>
      <c r="D68" s="722">
        <v>0.1</v>
      </c>
      <c r="E68" s="518"/>
      <c r="F68" s="519">
        <f>G65*D68</f>
        <v>0</v>
      </c>
      <c r="G68" s="688"/>
    </row>
    <row r="69" spans="1:7" ht="20.25">
      <c r="A69" s="468"/>
      <c r="B69" s="515" t="s">
        <v>51</v>
      </c>
      <c r="C69" s="516"/>
      <c r="D69" s="723">
        <v>2.5000000000000001E-2</v>
      </c>
      <c r="E69" s="515"/>
      <c r="F69" s="519">
        <f>G65*D69</f>
        <v>0</v>
      </c>
      <c r="G69" s="688"/>
    </row>
    <row r="70" spans="1:7" ht="20.25">
      <c r="A70" s="543"/>
      <c r="B70" s="515" t="s">
        <v>53</v>
      </c>
      <c r="C70" s="724"/>
      <c r="D70" s="725">
        <v>3.5000000000000003E-2</v>
      </c>
      <c r="E70" s="515"/>
      <c r="F70" s="519">
        <f>G65*D70</f>
        <v>0</v>
      </c>
      <c r="G70" s="726"/>
    </row>
    <row r="71" spans="1:7" ht="20.25">
      <c r="A71" s="543"/>
      <c r="B71" s="515" t="s">
        <v>165</v>
      </c>
      <c r="C71" s="724"/>
      <c r="D71" s="727">
        <v>5.3499999999999999E-2</v>
      </c>
      <c r="E71" s="515"/>
      <c r="F71" s="519">
        <f>G65*D71</f>
        <v>0</v>
      </c>
      <c r="G71" s="726"/>
    </row>
    <row r="72" spans="1:7" ht="20.25">
      <c r="A72" s="543"/>
      <c r="B72" s="515" t="s">
        <v>54</v>
      </c>
      <c r="C72" s="724"/>
      <c r="D72" s="722">
        <v>0.01</v>
      </c>
      <c r="E72" s="515"/>
      <c r="F72" s="519">
        <f>G65*D72</f>
        <v>0</v>
      </c>
      <c r="G72" s="726"/>
    </row>
    <row r="73" spans="1:7" ht="20.25">
      <c r="A73" s="543"/>
      <c r="B73" s="515" t="s">
        <v>166</v>
      </c>
      <c r="C73" s="724"/>
      <c r="D73" s="722">
        <v>0.05</v>
      </c>
      <c r="E73" s="515"/>
      <c r="F73" s="519">
        <f>G65*D73</f>
        <v>0</v>
      </c>
      <c r="G73" s="726"/>
    </row>
    <row r="74" spans="1:7" ht="21" thickBot="1">
      <c r="A74" s="543"/>
      <c r="B74" s="515"/>
      <c r="C74" s="724"/>
      <c r="D74" s="728"/>
      <c r="E74" s="515"/>
      <c r="F74" s="519"/>
      <c r="G74" s="726"/>
    </row>
    <row r="75" spans="1:7" ht="21.75" thickTop="1" thickBot="1">
      <c r="A75" s="529"/>
      <c r="B75" s="493" t="s">
        <v>56</v>
      </c>
      <c r="C75" s="729"/>
      <c r="D75" s="714"/>
      <c r="E75" s="730"/>
      <c r="F75" s="730"/>
      <c r="G75" s="531">
        <f>SUM(F68:F73)</f>
        <v>0</v>
      </c>
    </row>
    <row r="76" spans="1:7" ht="21.75" thickTop="1" thickBot="1">
      <c r="A76" s="731"/>
      <c r="B76" s="732" t="s">
        <v>167</v>
      </c>
      <c r="C76" s="733"/>
      <c r="D76" s="734"/>
      <c r="E76" s="735"/>
      <c r="F76" s="735"/>
      <c r="G76" s="736">
        <f>G75+G65</f>
        <v>0</v>
      </c>
    </row>
    <row r="77" spans="1:7" ht="41.25" thickTop="1">
      <c r="A77" s="737"/>
      <c r="B77" s="738" t="s">
        <v>357</v>
      </c>
      <c r="C77" s="533"/>
      <c r="D77" s="739">
        <v>0.03</v>
      </c>
      <c r="E77" s="740"/>
      <c r="F77" s="740"/>
      <c r="G77" s="741">
        <f>ROUND(D77*G75,2)</f>
        <v>0</v>
      </c>
    </row>
    <row r="78" spans="1:7" ht="20.25">
      <c r="A78" s="652"/>
      <c r="B78" s="653" t="s">
        <v>485</v>
      </c>
      <c r="C78" s="651"/>
      <c r="D78" s="742">
        <v>0.06</v>
      </c>
      <c r="E78" s="653"/>
      <c r="F78" s="743"/>
      <c r="G78" s="656">
        <f>ROUND(D78*G65,2)</f>
        <v>0</v>
      </c>
    </row>
    <row r="79" spans="1:7" ht="21" thickBot="1">
      <c r="A79" s="744"/>
      <c r="B79" s="544" t="s">
        <v>60</v>
      </c>
      <c r="C79" s="745"/>
      <c r="D79" s="746">
        <v>0.05</v>
      </c>
      <c r="E79" s="747"/>
      <c r="F79" s="747"/>
      <c r="G79" s="736">
        <f>ROUND(D79*G76,2)</f>
        <v>0</v>
      </c>
    </row>
    <row r="80" spans="1:7" ht="21.75" thickTop="1" thickBot="1">
      <c r="A80" s="529"/>
      <c r="B80" s="493" t="s">
        <v>61</v>
      </c>
      <c r="C80" s="729"/>
      <c r="D80" s="714"/>
      <c r="E80" s="730"/>
      <c r="F80" s="730"/>
      <c r="G80" s="531">
        <f>SUM(G76:G79)</f>
        <v>0</v>
      </c>
    </row>
    <row r="81" spans="1:7" ht="19.5" thickTop="1">
      <c r="A81" s="748"/>
      <c r="B81" s="749"/>
      <c r="C81" s="750"/>
      <c r="D81" s="751"/>
      <c r="E81" s="752"/>
      <c r="F81" s="753"/>
      <c r="G81" s="754"/>
    </row>
    <row r="82" spans="1:7" ht="20.25">
      <c r="A82" s="552"/>
      <c r="B82" s="554" t="s">
        <v>135</v>
      </c>
      <c r="C82" s="755"/>
      <c r="D82" s="554" t="s">
        <v>169</v>
      </c>
      <c r="E82" s="554"/>
      <c r="F82" s="554"/>
      <c r="G82" s="554"/>
    </row>
    <row r="83" spans="1:7" ht="20.25">
      <c r="A83" s="552"/>
      <c r="B83" s="554"/>
      <c r="C83" s="755"/>
      <c r="D83" s="554"/>
      <c r="E83" s="554"/>
      <c r="F83" s="554"/>
      <c r="G83" s="554"/>
    </row>
    <row r="84" spans="1:7" ht="20.25">
      <c r="A84" s="552"/>
      <c r="B84" s="554"/>
      <c r="C84" s="755"/>
      <c r="D84" s="554"/>
      <c r="E84" s="554"/>
      <c r="F84" s="554"/>
      <c r="G84" s="554"/>
    </row>
    <row r="85" spans="1:7" ht="20.25">
      <c r="A85" s="552"/>
      <c r="B85" s="554" t="s">
        <v>170</v>
      </c>
      <c r="C85" s="755"/>
      <c r="D85" s="554" t="s">
        <v>170</v>
      </c>
      <c r="E85" s="554"/>
      <c r="F85" s="554"/>
      <c r="G85" s="554"/>
    </row>
  </sheetData>
  <mergeCells count="6">
    <mergeCell ref="A1:G1"/>
    <mergeCell ref="A2:G2"/>
    <mergeCell ref="A3:G3"/>
    <mergeCell ref="B4:G4"/>
    <mergeCell ref="B65:C65"/>
    <mergeCell ref="B66:C6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83"/>
  <sheetViews>
    <sheetView workbookViewId="0">
      <selection activeCell="C10" sqref="C10"/>
    </sheetView>
  </sheetViews>
  <sheetFormatPr baseColWidth="10" defaultRowHeight="15"/>
  <cols>
    <col min="1" max="1" width="13" customWidth="1"/>
    <col min="2" max="2" width="58.85546875" customWidth="1"/>
    <col min="3" max="3" width="14.42578125" customWidth="1"/>
    <col min="4" max="4" width="10.7109375" customWidth="1"/>
    <col min="5" max="5" width="15.140625" customWidth="1"/>
    <col min="6" max="6" width="16.140625" customWidth="1"/>
    <col min="7" max="7" width="22.5703125" customWidth="1"/>
  </cols>
  <sheetData>
    <row r="1" spans="1:7" ht="20.25">
      <c r="A1" s="448" t="s">
        <v>172</v>
      </c>
      <c r="B1" s="448"/>
      <c r="C1" s="448"/>
      <c r="D1" s="448"/>
      <c r="E1" s="448"/>
      <c r="F1" s="448"/>
      <c r="G1" s="448"/>
    </row>
    <row r="2" spans="1:7" ht="20.25">
      <c r="A2" s="449" t="s">
        <v>138</v>
      </c>
      <c r="B2" s="449"/>
      <c r="C2" s="449"/>
      <c r="D2" s="449"/>
      <c r="E2" s="449"/>
      <c r="F2" s="449"/>
      <c r="G2" s="449"/>
    </row>
    <row r="3" spans="1:7" ht="75" customHeight="1">
      <c r="A3" s="450" t="s">
        <v>486</v>
      </c>
      <c r="B3" s="450"/>
      <c r="C3" s="450"/>
      <c r="D3" s="450"/>
      <c r="E3" s="450"/>
      <c r="F3" s="450"/>
      <c r="G3" s="450"/>
    </row>
    <row r="4" spans="1:7" ht="21" thickBot="1">
      <c r="A4" s="451"/>
      <c r="B4" s="451"/>
      <c r="C4" s="451"/>
      <c r="D4" s="451"/>
      <c r="E4" s="451"/>
      <c r="F4" s="451"/>
      <c r="G4" s="451"/>
    </row>
    <row r="5" spans="1:7" ht="20.25" thickTop="1" thickBot="1">
      <c r="A5" s="452" t="s">
        <v>24</v>
      </c>
      <c r="B5" s="453" t="s">
        <v>142</v>
      </c>
      <c r="C5" s="453" t="s">
        <v>143</v>
      </c>
      <c r="D5" s="453" t="s">
        <v>144</v>
      </c>
      <c r="E5" s="453" t="s">
        <v>145</v>
      </c>
      <c r="F5" s="453" t="s">
        <v>146</v>
      </c>
      <c r="G5" s="454" t="s">
        <v>315</v>
      </c>
    </row>
    <row r="6" spans="1:7" ht="19.5" thickTop="1">
      <c r="A6" s="455"/>
      <c r="B6" s="456"/>
      <c r="C6" s="457"/>
      <c r="D6" s="458"/>
      <c r="E6" s="459"/>
      <c r="F6" s="460"/>
      <c r="G6" s="461"/>
    </row>
    <row r="7" spans="1:7" ht="20.25">
      <c r="A7" s="462" t="s">
        <v>150</v>
      </c>
      <c r="B7" s="756" t="s">
        <v>487</v>
      </c>
      <c r="C7" s="457"/>
      <c r="D7" s="458"/>
      <c r="E7" s="460"/>
      <c r="F7" s="460"/>
      <c r="G7" s="467"/>
    </row>
    <row r="8" spans="1:7" ht="20.25">
      <c r="A8" s="757" t="s">
        <v>265</v>
      </c>
      <c r="B8" s="758" t="s">
        <v>344</v>
      </c>
      <c r="C8" s="466">
        <v>236.35</v>
      </c>
      <c r="D8" s="458" t="s">
        <v>74</v>
      </c>
      <c r="E8" s="460"/>
      <c r="F8" s="460"/>
      <c r="G8" s="467"/>
    </row>
    <row r="9" spans="1:7" ht="20.25">
      <c r="A9" s="757" t="s">
        <v>267</v>
      </c>
      <c r="B9" s="758" t="s">
        <v>488</v>
      </c>
      <c r="C9" s="466">
        <v>1</v>
      </c>
      <c r="D9" s="458" t="s">
        <v>123</v>
      </c>
      <c r="E9" s="460"/>
      <c r="F9" s="460"/>
      <c r="G9" s="467"/>
    </row>
    <row r="10" spans="1:7" ht="20.25">
      <c r="A10" s="462"/>
      <c r="B10" s="756"/>
      <c r="C10" s="466"/>
      <c r="D10" s="458"/>
      <c r="E10" s="460"/>
      <c r="F10" s="460"/>
      <c r="G10" s="467"/>
    </row>
    <row r="11" spans="1:7" ht="20.25">
      <c r="A11" s="464" t="s">
        <v>153</v>
      </c>
      <c r="B11" s="465" t="s">
        <v>75</v>
      </c>
      <c r="C11" s="466"/>
      <c r="D11" s="458"/>
      <c r="E11" s="460"/>
      <c r="F11" s="460"/>
      <c r="G11" s="467"/>
    </row>
    <row r="12" spans="1:7" ht="20.25">
      <c r="A12" s="468" t="s">
        <v>177</v>
      </c>
      <c r="B12" s="470" t="s">
        <v>489</v>
      </c>
      <c r="C12" s="466">
        <v>156.47</v>
      </c>
      <c r="D12" s="458" t="s">
        <v>79</v>
      </c>
      <c r="E12" s="460"/>
      <c r="F12" s="460"/>
      <c r="G12" s="467"/>
    </row>
    <row r="13" spans="1:7" ht="20.25">
      <c r="A13" s="468" t="s">
        <v>179</v>
      </c>
      <c r="B13" s="470" t="s">
        <v>320</v>
      </c>
      <c r="C13" s="466">
        <v>9.3000000000000007</v>
      </c>
      <c r="D13" s="458" t="s">
        <v>79</v>
      </c>
      <c r="E13" s="460"/>
      <c r="F13" s="460"/>
      <c r="G13" s="467"/>
    </row>
    <row r="14" spans="1:7" ht="20.25">
      <c r="A14" s="468" t="s">
        <v>181</v>
      </c>
      <c r="B14" s="470" t="s">
        <v>321</v>
      </c>
      <c r="C14" s="466">
        <v>144.65</v>
      </c>
      <c r="D14" s="471" t="s">
        <v>79</v>
      </c>
      <c r="E14" s="460"/>
      <c r="F14" s="460"/>
      <c r="G14" s="467"/>
    </row>
    <row r="15" spans="1:7" ht="20.25">
      <c r="A15" s="468" t="s">
        <v>183</v>
      </c>
      <c r="B15" s="470" t="s">
        <v>322</v>
      </c>
      <c r="C15" s="466">
        <v>32.119999999999997</v>
      </c>
      <c r="D15" s="458" t="s">
        <v>79</v>
      </c>
      <c r="E15" s="460"/>
      <c r="F15" s="460"/>
      <c r="G15" s="467"/>
    </row>
    <row r="16" spans="1:7" ht="20.25">
      <c r="A16" s="468" t="s">
        <v>185</v>
      </c>
      <c r="B16" s="470" t="s">
        <v>323</v>
      </c>
      <c r="C16" s="466">
        <v>49.68</v>
      </c>
      <c r="D16" s="458" t="s">
        <v>79</v>
      </c>
      <c r="E16" s="460"/>
      <c r="F16" s="460"/>
      <c r="G16" s="467"/>
    </row>
    <row r="17" spans="1:7" ht="20.25">
      <c r="A17" s="468" t="s">
        <v>187</v>
      </c>
      <c r="B17" s="470" t="s">
        <v>490</v>
      </c>
      <c r="C17" s="242">
        <v>472.7</v>
      </c>
      <c r="D17" s="458" t="s">
        <v>74</v>
      </c>
      <c r="E17" s="460"/>
      <c r="F17" s="460"/>
      <c r="G17" s="467"/>
    </row>
    <row r="18" spans="1:7" ht="20.25">
      <c r="A18" s="468"/>
      <c r="B18" s="470"/>
      <c r="C18" s="466"/>
      <c r="D18" s="458"/>
      <c r="E18" s="460"/>
      <c r="F18" s="460"/>
      <c r="G18" s="467"/>
    </row>
    <row r="19" spans="1:7" ht="20.25">
      <c r="A19" s="464" t="s">
        <v>155</v>
      </c>
      <c r="B19" s="759" t="s">
        <v>324</v>
      </c>
      <c r="C19" s="466"/>
      <c r="D19" s="458"/>
      <c r="E19" s="460"/>
      <c r="F19" s="460"/>
      <c r="G19" s="467"/>
    </row>
    <row r="20" spans="1:7" ht="20.25">
      <c r="A20" s="464" t="s">
        <v>223</v>
      </c>
      <c r="B20" s="465" t="s">
        <v>325</v>
      </c>
      <c r="C20" s="466"/>
      <c r="D20" s="458"/>
      <c r="E20" s="460"/>
      <c r="F20" s="460"/>
      <c r="G20" s="467"/>
    </row>
    <row r="21" spans="1:7" ht="20.25">
      <c r="A21" s="468" t="s">
        <v>348</v>
      </c>
      <c r="B21" s="470" t="s">
        <v>491</v>
      </c>
      <c r="C21" s="466">
        <v>51.7</v>
      </c>
      <c r="D21" s="458" t="s">
        <v>74</v>
      </c>
      <c r="E21" s="460"/>
      <c r="F21" s="460"/>
      <c r="G21" s="467"/>
    </row>
    <row r="22" spans="1:7" ht="20.25">
      <c r="A22" s="468" t="s">
        <v>492</v>
      </c>
      <c r="B22" s="470" t="s">
        <v>493</v>
      </c>
      <c r="C22" s="466">
        <v>108.97</v>
      </c>
      <c r="D22" s="458" t="s">
        <v>74</v>
      </c>
      <c r="E22" s="460"/>
      <c r="F22" s="460"/>
      <c r="G22" s="467"/>
    </row>
    <row r="23" spans="1:7" ht="20.25">
      <c r="A23" s="468" t="s">
        <v>494</v>
      </c>
      <c r="B23" s="470" t="s">
        <v>495</v>
      </c>
      <c r="C23" s="466">
        <v>80.209999999999994</v>
      </c>
      <c r="D23" s="458" t="s">
        <v>74</v>
      </c>
      <c r="E23" s="460"/>
      <c r="F23" s="460"/>
      <c r="G23" s="467"/>
    </row>
    <row r="24" spans="1:7" ht="20.25">
      <c r="A24" s="464" t="s">
        <v>226</v>
      </c>
      <c r="B24" s="465" t="s">
        <v>370</v>
      </c>
      <c r="C24" s="466"/>
      <c r="D24" s="458"/>
      <c r="E24" s="460"/>
      <c r="F24" s="460"/>
      <c r="G24" s="467"/>
    </row>
    <row r="25" spans="1:7" ht="20.25">
      <c r="A25" s="468" t="s">
        <v>371</v>
      </c>
      <c r="B25" s="470" t="s">
        <v>496</v>
      </c>
      <c r="C25" s="466">
        <v>1</v>
      </c>
      <c r="D25" s="458" t="s">
        <v>27</v>
      </c>
      <c r="E25" s="760"/>
      <c r="F25" s="460"/>
      <c r="G25" s="467"/>
    </row>
    <row r="26" spans="1:7" ht="20.25">
      <c r="A26" s="468" t="s">
        <v>373</v>
      </c>
      <c r="B26" s="470" t="s">
        <v>497</v>
      </c>
      <c r="C26" s="466">
        <v>1</v>
      </c>
      <c r="D26" s="458" t="s">
        <v>27</v>
      </c>
      <c r="E26" s="460"/>
      <c r="F26" s="460"/>
      <c r="G26" s="467"/>
    </row>
    <row r="27" spans="1:7" ht="20.25">
      <c r="A27" s="464" t="s">
        <v>228</v>
      </c>
      <c r="B27" s="472" t="s">
        <v>382</v>
      </c>
      <c r="C27" s="466"/>
      <c r="D27" s="473"/>
      <c r="E27" s="460"/>
      <c r="F27" s="474"/>
      <c r="G27" s="475"/>
    </row>
    <row r="28" spans="1:7" ht="20.25">
      <c r="A28" s="468" t="s">
        <v>378</v>
      </c>
      <c r="B28" s="476" t="s">
        <v>498</v>
      </c>
      <c r="C28" s="466">
        <v>1</v>
      </c>
      <c r="D28" s="458" t="s">
        <v>27</v>
      </c>
      <c r="E28" s="460"/>
      <c r="F28" s="460"/>
      <c r="G28" s="475"/>
    </row>
    <row r="29" spans="1:7" ht="20.25">
      <c r="A29" s="468" t="s">
        <v>380</v>
      </c>
      <c r="B29" s="476" t="s">
        <v>499</v>
      </c>
      <c r="C29" s="466">
        <v>1</v>
      </c>
      <c r="D29" s="458" t="s">
        <v>27</v>
      </c>
      <c r="E29" s="460"/>
      <c r="F29" s="460"/>
      <c r="G29" s="475"/>
    </row>
    <row r="30" spans="1:7" ht="20.25">
      <c r="A30" s="464" t="s">
        <v>230</v>
      </c>
      <c r="B30" s="472" t="s">
        <v>333</v>
      </c>
      <c r="C30" s="466"/>
      <c r="D30" s="473"/>
      <c r="E30" s="460"/>
      <c r="F30" s="474"/>
      <c r="G30" s="475"/>
    </row>
    <row r="31" spans="1:7" ht="20.25">
      <c r="A31" s="468" t="s">
        <v>383</v>
      </c>
      <c r="B31" s="476" t="s">
        <v>500</v>
      </c>
      <c r="C31" s="466">
        <v>2</v>
      </c>
      <c r="D31" s="473" t="s">
        <v>27</v>
      </c>
      <c r="E31" s="460"/>
      <c r="F31" s="460"/>
      <c r="G31" s="475"/>
    </row>
    <row r="32" spans="1:7" ht="20.25">
      <c r="A32" s="468" t="s">
        <v>501</v>
      </c>
      <c r="B32" s="476" t="s">
        <v>502</v>
      </c>
      <c r="C32" s="466">
        <v>5</v>
      </c>
      <c r="D32" s="473" t="s">
        <v>27</v>
      </c>
      <c r="E32" s="460"/>
      <c r="F32" s="460"/>
      <c r="G32" s="475"/>
    </row>
    <row r="33" spans="1:7" ht="20.25">
      <c r="A33" s="464" t="s">
        <v>232</v>
      </c>
      <c r="B33" s="472" t="s">
        <v>503</v>
      </c>
      <c r="C33" s="466"/>
      <c r="D33" s="473"/>
      <c r="E33" s="460"/>
      <c r="F33" s="474"/>
      <c r="G33" s="475"/>
    </row>
    <row r="34" spans="1:7" ht="20.25">
      <c r="A34" s="468"/>
      <c r="B34" s="484" t="s">
        <v>504</v>
      </c>
      <c r="C34" s="466">
        <v>1</v>
      </c>
      <c r="D34" s="473" t="s">
        <v>27</v>
      </c>
      <c r="E34" s="460"/>
      <c r="F34" s="460"/>
      <c r="G34" s="467"/>
    </row>
    <row r="35" spans="1:7" ht="20.25">
      <c r="A35" s="483" t="s">
        <v>385</v>
      </c>
      <c r="B35" s="484" t="s">
        <v>505</v>
      </c>
      <c r="C35" s="466">
        <v>1</v>
      </c>
      <c r="D35" s="473" t="s">
        <v>27</v>
      </c>
      <c r="E35" s="460"/>
      <c r="F35" s="482"/>
      <c r="G35" s="475"/>
    </row>
    <row r="36" spans="1:7" ht="20.25">
      <c r="A36" s="480" t="s">
        <v>234</v>
      </c>
      <c r="B36" s="761" t="s">
        <v>388</v>
      </c>
      <c r="C36" s="466"/>
      <c r="D36" s="485"/>
      <c r="E36" s="460"/>
      <c r="F36" s="482"/>
      <c r="G36" s="475"/>
    </row>
    <row r="37" spans="1:7" ht="37.5">
      <c r="A37" s="498" t="s">
        <v>506</v>
      </c>
      <c r="B37" s="762" t="s">
        <v>507</v>
      </c>
      <c r="C37" s="763">
        <v>1</v>
      </c>
      <c r="D37" s="485" t="s">
        <v>27</v>
      </c>
      <c r="E37" s="764"/>
      <c r="F37" s="765"/>
      <c r="G37" s="467"/>
    </row>
    <row r="38" spans="1:7" ht="20.25">
      <c r="A38" s="498" t="s">
        <v>508</v>
      </c>
      <c r="B38" s="762" t="s">
        <v>509</v>
      </c>
      <c r="C38" s="763">
        <v>1</v>
      </c>
      <c r="D38" s="485" t="s">
        <v>27</v>
      </c>
      <c r="E38" s="457"/>
      <c r="F38" s="765"/>
      <c r="G38" s="467"/>
    </row>
    <row r="39" spans="1:7" ht="20.25">
      <c r="A39" s="468"/>
      <c r="B39" s="465"/>
      <c r="C39" s="466"/>
      <c r="D39" s="458"/>
      <c r="E39" s="460"/>
      <c r="F39" s="460"/>
      <c r="G39" s="467"/>
    </row>
    <row r="40" spans="1:7" ht="20.25">
      <c r="A40" s="464" t="s">
        <v>157</v>
      </c>
      <c r="B40" s="465" t="s">
        <v>352</v>
      </c>
      <c r="C40" s="466">
        <v>1</v>
      </c>
      <c r="D40" s="458" t="s">
        <v>123</v>
      </c>
      <c r="E40" s="460"/>
      <c r="F40" s="460"/>
      <c r="G40" s="467"/>
    </row>
    <row r="41" spans="1:7" ht="21" thickBot="1">
      <c r="A41" s="500"/>
      <c r="B41" s="766"/>
      <c r="C41" s="488"/>
      <c r="D41" s="489"/>
      <c r="E41" s="490"/>
      <c r="F41" s="490"/>
      <c r="G41" s="491"/>
    </row>
    <row r="42" spans="1:7" ht="21" thickTop="1">
      <c r="A42" s="468"/>
      <c r="B42" s="465"/>
      <c r="C42" s="466"/>
      <c r="D42" s="458"/>
      <c r="E42" s="460"/>
      <c r="F42" s="460"/>
      <c r="G42" s="467"/>
    </row>
    <row r="43" spans="1:7" ht="20.25">
      <c r="A43" s="464" t="s">
        <v>159</v>
      </c>
      <c r="B43" s="465" t="s">
        <v>510</v>
      </c>
      <c r="C43" s="466">
        <v>1</v>
      </c>
      <c r="D43" s="458" t="s">
        <v>123</v>
      </c>
      <c r="E43" s="460"/>
      <c r="F43" s="460"/>
      <c r="G43" s="467"/>
    </row>
    <row r="44" spans="1:7" ht="20.25">
      <c r="A44" s="468"/>
      <c r="B44" s="465"/>
      <c r="C44" s="466"/>
      <c r="D44" s="458"/>
      <c r="E44" s="460"/>
      <c r="F44" s="460"/>
      <c r="G44" s="467"/>
    </row>
    <row r="45" spans="1:7" ht="20.25">
      <c r="A45" s="464" t="s">
        <v>161</v>
      </c>
      <c r="B45" s="465" t="s">
        <v>511</v>
      </c>
      <c r="C45" s="466">
        <v>139.47</v>
      </c>
      <c r="D45" s="458" t="s">
        <v>126</v>
      </c>
      <c r="E45" s="460"/>
      <c r="F45" s="460"/>
      <c r="G45" s="467"/>
    </row>
    <row r="46" spans="1:7" ht="20.25">
      <c r="A46" s="468"/>
      <c r="B46" s="465"/>
      <c r="C46" s="466"/>
      <c r="D46" s="458"/>
      <c r="E46" s="460"/>
      <c r="F46" s="460"/>
      <c r="G46" s="467"/>
    </row>
    <row r="47" spans="1:7" ht="37.5">
      <c r="A47" s="464" t="s">
        <v>163</v>
      </c>
      <c r="B47" s="478" t="s">
        <v>512</v>
      </c>
      <c r="C47" s="466">
        <v>1</v>
      </c>
      <c r="D47" s="458" t="s">
        <v>123</v>
      </c>
      <c r="E47" s="460"/>
      <c r="F47" s="460"/>
      <c r="G47" s="467"/>
    </row>
    <row r="48" spans="1:7" ht="20.25">
      <c r="A48" s="464"/>
      <c r="B48" s="465"/>
      <c r="C48" s="466"/>
      <c r="D48" s="458"/>
      <c r="E48" s="460"/>
      <c r="F48" s="460"/>
      <c r="G48" s="467"/>
    </row>
    <row r="49" spans="1:7" ht="20.25">
      <c r="A49" s="480" t="s">
        <v>411</v>
      </c>
      <c r="B49" s="767" t="s">
        <v>513</v>
      </c>
      <c r="C49" s="466"/>
      <c r="D49" s="485"/>
      <c r="E49" s="460"/>
      <c r="F49" s="482"/>
      <c r="G49" s="475"/>
    </row>
    <row r="50" spans="1:7" ht="20.25">
      <c r="A50" s="483" t="s">
        <v>413</v>
      </c>
      <c r="B50" s="484" t="s">
        <v>514</v>
      </c>
      <c r="C50" s="466">
        <v>51.7</v>
      </c>
      <c r="D50" s="485" t="s">
        <v>74</v>
      </c>
      <c r="E50" s="460"/>
      <c r="F50" s="482"/>
      <c r="G50" s="475"/>
    </row>
    <row r="51" spans="1:7" ht="20.25">
      <c r="A51" s="483" t="s">
        <v>515</v>
      </c>
      <c r="B51" s="484" t="s">
        <v>516</v>
      </c>
      <c r="C51" s="466">
        <v>108.97</v>
      </c>
      <c r="D51" s="485" t="s">
        <v>74</v>
      </c>
      <c r="E51" s="460"/>
      <c r="F51" s="482"/>
      <c r="G51" s="475"/>
    </row>
    <row r="52" spans="1:7" ht="20.25">
      <c r="A52" s="483" t="s">
        <v>517</v>
      </c>
      <c r="B52" s="484" t="s">
        <v>518</v>
      </c>
      <c r="C52" s="466">
        <v>80.209999999999994</v>
      </c>
      <c r="D52" s="485" t="s">
        <v>74</v>
      </c>
      <c r="E52" s="460"/>
      <c r="F52" s="482"/>
      <c r="G52" s="475"/>
    </row>
    <row r="53" spans="1:7" ht="20.25">
      <c r="A53" s="468"/>
      <c r="B53" s="465"/>
      <c r="C53" s="466"/>
      <c r="D53" s="458"/>
      <c r="E53" s="460"/>
      <c r="F53" s="460"/>
      <c r="G53" s="467"/>
    </row>
    <row r="54" spans="1:7" ht="20.25">
      <c r="A54" s="480" t="s">
        <v>415</v>
      </c>
      <c r="B54" s="767" t="s">
        <v>519</v>
      </c>
      <c r="C54" s="466"/>
      <c r="D54" s="485"/>
      <c r="E54" s="460"/>
      <c r="F54" s="482"/>
      <c r="G54" s="475"/>
    </row>
    <row r="55" spans="1:7" ht="20.25">
      <c r="A55" s="483" t="s">
        <v>417</v>
      </c>
      <c r="B55" s="484" t="s">
        <v>514</v>
      </c>
      <c r="C55" s="466">
        <v>51</v>
      </c>
      <c r="D55" s="485" t="s">
        <v>74</v>
      </c>
      <c r="E55" s="460"/>
      <c r="F55" s="482"/>
      <c r="G55" s="475"/>
    </row>
    <row r="56" spans="1:7" ht="20.25">
      <c r="A56" s="483" t="s">
        <v>520</v>
      </c>
      <c r="B56" s="484" t="s">
        <v>516</v>
      </c>
      <c r="C56" s="466">
        <v>107</v>
      </c>
      <c r="D56" s="485" t="s">
        <v>74</v>
      </c>
      <c r="E56" s="460"/>
      <c r="F56" s="482"/>
      <c r="G56" s="475"/>
    </row>
    <row r="57" spans="1:7" ht="20.25">
      <c r="A57" s="483" t="s">
        <v>521</v>
      </c>
      <c r="B57" s="484" t="s">
        <v>518</v>
      </c>
      <c r="C57" s="466">
        <v>78</v>
      </c>
      <c r="D57" s="485" t="s">
        <v>74</v>
      </c>
      <c r="E57" s="460"/>
      <c r="F57" s="482"/>
      <c r="G57" s="475"/>
    </row>
    <row r="58" spans="1:7" ht="20.25">
      <c r="A58" s="468"/>
      <c r="B58" s="465"/>
      <c r="C58" s="466"/>
      <c r="D58" s="458"/>
      <c r="E58" s="460"/>
      <c r="F58" s="460"/>
      <c r="G58" s="467"/>
    </row>
    <row r="59" spans="1:7" ht="56.25">
      <c r="A59" s="464" t="s">
        <v>419</v>
      </c>
      <c r="B59" s="478" t="s">
        <v>522</v>
      </c>
      <c r="C59" s="466">
        <v>1</v>
      </c>
      <c r="D59" s="458" t="s">
        <v>123</v>
      </c>
      <c r="E59" s="460"/>
      <c r="F59" s="460"/>
      <c r="G59" s="467"/>
    </row>
    <row r="60" spans="1:7" ht="21" thickBot="1">
      <c r="A60" s="468"/>
      <c r="B60" s="465"/>
      <c r="C60" s="768"/>
      <c r="D60" s="458"/>
      <c r="E60" s="460"/>
      <c r="F60" s="460"/>
      <c r="G60" s="467"/>
    </row>
    <row r="61" spans="1:7" ht="21.75" thickTop="1" thickBot="1">
      <c r="A61" s="492"/>
      <c r="B61" s="493" t="s">
        <v>423</v>
      </c>
      <c r="C61" s="494"/>
      <c r="D61" s="495"/>
      <c r="E61" s="496"/>
      <c r="F61" s="496"/>
      <c r="G61" s="497"/>
    </row>
    <row r="62" spans="1:7" ht="21.75" thickTop="1" thickBot="1">
      <c r="A62" s="509"/>
      <c r="B62" s="493" t="s">
        <v>423</v>
      </c>
      <c r="C62" s="493"/>
      <c r="D62" s="493"/>
      <c r="E62" s="510"/>
      <c r="F62" s="490"/>
      <c r="G62" s="497"/>
    </row>
    <row r="63" spans="1:7" ht="21" thickTop="1">
      <c r="A63" s="468"/>
      <c r="B63" s="511"/>
      <c r="C63" s="241"/>
      <c r="D63" s="458"/>
      <c r="E63" s="512"/>
      <c r="F63" s="460"/>
      <c r="G63" s="513"/>
    </row>
    <row r="64" spans="1:7" ht="20.25">
      <c r="A64" s="514"/>
      <c r="B64" s="515" t="s">
        <v>50</v>
      </c>
      <c r="C64" s="516"/>
      <c r="D64" s="517">
        <v>0.1</v>
      </c>
      <c r="E64" s="518"/>
      <c r="F64" s="519"/>
      <c r="G64" s="520"/>
    </row>
    <row r="65" spans="1:7" ht="20.25">
      <c r="A65" s="521"/>
      <c r="B65" s="515" t="s">
        <v>51</v>
      </c>
      <c r="C65" s="516"/>
      <c r="D65" s="522">
        <v>2.5000000000000001E-2</v>
      </c>
      <c r="E65" s="515"/>
      <c r="F65" s="519"/>
      <c r="G65" s="520"/>
    </row>
    <row r="66" spans="1:7" ht="20.25">
      <c r="A66" s="514"/>
      <c r="B66" s="515" t="s">
        <v>165</v>
      </c>
      <c r="C66" s="515"/>
      <c r="D66" s="523">
        <v>5.3499999999999999E-2</v>
      </c>
      <c r="E66" s="515"/>
      <c r="F66" s="519"/>
      <c r="G66" s="524"/>
    </row>
    <row r="67" spans="1:7" ht="20.25">
      <c r="A67" s="514"/>
      <c r="B67" s="515" t="s">
        <v>53</v>
      </c>
      <c r="C67" s="515"/>
      <c r="D67" s="522">
        <v>3.5000000000000003E-2</v>
      </c>
      <c r="E67" s="515"/>
      <c r="F67" s="519"/>
      <c r="G67" s="525"/>
    </row>
    <row r="68" spans="1:7" ht="20.25">
      <c r="A68" s="514"/>
      <c r="B68" s="515" t="s">
        <v>54</v>
      </c>
      <c r="C68" s="515"/>
      <c r="D68" s="517">
        <v>0.01</v>
      </c>
      <c r="E68" s="515"/>
      <c r="F68" s="519"/>
      <c r="G68" s="524"/>
    </row>
    <row r="69" spans="1:7" ht="20.25">
      <c r="A69" s="514"/>
      <c r="B69" s="515" t="s">
        <v>254</v>
      </c>
      <c r="C69" s="515"/>
      <c r="D69" s="517">
        <v>0.05</v>
      </c>
      <c r="E69" s="515"/>
      <c r="F69" s="519"/>
      <c r="G69" s="524"/>
    </row>
    <row r="70" spans="1:7" ht="19.5" thickBot="1">
      <c r="A70" s="526"/>
      <c r="B70" s="527"/>
      <c r="C70" s="527"/>
      <c r="D70" s="527"/>
      <c r="E70" s="527"/>
      <c r="F70" s="527"/>
      <c r="G70" s="528"/>
    </row>
    <row r="71" spans="1:7" ht="21.75" thickTop="1" thickBot="1">
      <c r="A71" s="529"/>
      <c r="B71" s="493" t="s">
        <v>56</v>
      </c>
      <c r="C71" s="530"/>
      <c r="D71" s="530"/>
      <c r="E71" s="530"/>
      <c r="F71" s="530"/>
      <c r="G71" s="531"/>
    </row>
    <row r="72" spans="1:7" ht="21" thickTop="1">
      <c r="A72" s="532"/>
      <c r="B72" s="533" t="s">
        <v>58</v>
      </c>
      <c r="C72" s="515"/>
      <c r="D72" s="515"/>
      <c r="E72" s="515"/>
      <c r="F72" s="515"/>
      <c r="G72" s="513"/>
    </row>
    <row r="73" spans="1:7" ht="40.5">
      <c r="A73" s="534"/>
      <c r="B73" s="535" t="s">
        <v>357</v>
      </c>
      <c r="C73" s="536"/>
      <c r="D73" s="537">
        <v>0.03</v>
      </c>
      <c r="E73" s="536"/>
      <c r="F73" s="536"/>
      <c r="G73" s="538"/>
    </row>
    <row r="74" spans="1:7" ht="20.25">
      <c r="A74" s="534"/>
      <c r="B74" s="539" t="s">
        <v>358</v>
      </c>
      <c r="C74" s="539"/>
      <c r="D74" s="540">
        <v>0.06</v>
      </c>
      <c r="E74" s="539"/>
      <c r="F74" s="541"/>
      <c r="G74" s="542"/>
    </row>
    <row r="75" spans="1:7" ht="21" thickBot="1">
      <c r="A75" s="543"/>
      <c r="B75" s="544" t="s">
        <v>60</v>
      </c>
      <c r="C75" s="544"/>
      <c r="D75" s="545">
        <v>0.05</v>
      </c>
      <c r="E75" s="544"/>
      <c r="F75" s="544"/>
      <c r="G75" s="546"/>
    </row>
    <row r="76" spans="1:7" ht="21.75" thickTop="1" thickBot="1">
      <c r="A76" s="529"/>
      <c r="B76" s="547" t="s">
        <v>61</v>
      </c>
      <c r="C76" s="530"/>
      <c r="D76" s="530"/>
      <c r="E76" s="530"/>
      <c r="F76" s="530"/>
      <c r="G76" s="531"/>
    </row>
    <row r="77" spans="1:7" ht="21.75" thickTop="1" thickBot="1">
      <c r="A77" s="529"/>
      <c r="B77" s="547" t="s">
        <v>61</v>
      </c>
      <c r="C77" s="530"/>
      <c r="D77" s="530"/>
      <c r="E77" s="530"/>
      <c r="F77" s="530"/>
      <c r="G77" s="531"/>
    </row>
    <row r="78" spans="1:7" ht="19.5" thickTop="1">
      <c r="A78" s="552"/>
      <c r="B78" s="553"/>
      <c r="C78" s="553"/>
      <c r="D78" s="553"/>
      <c r="E78" s="553"/>
      <c r="F78" s="553"/>
      <c r="G78" s="553"/>
    </row>
    <row r="79" spans="1:7" ht="18.75">
      <c r="A79" s="552"/>
      <c r="B79" s="553"/>
      <c r="C79" s="553"/>
      <c r="D79" s="553"/>
      <c r="E79" s="553"/>
      <c r="F79" s="553"/>
      <c r="G79" s="553"/>
    </row>
    <row r="80" spans="1:7" ht="20.25">
      <c r="A80" s="552"/>
      <c r="B80" s="554" t="s">
        <v>135</v>
      </c>
      <c r="C80" s="554"/>
      <c r="D80" s="554" t="s">
        <v>169</v>
      </c>
      <c r="E80" s="554"/>
      <c r="F80" s="554"/>
      <c r="G80" s="554"/>
    </row>
    <row r="81" spans="1:7" ht="20.25">
      <c r="A81" s="552"/>
      <c r="B81" s="554"/>
      <c r="C81" s="554"/>
      <c r="D81" s="554"/>
      <c r="E81" s="554"/>
      <c r="F81" s="554"/>
      <c r="G81" s="554"/>
    </row>
    <row r="82" spans="1:7" ht="20.25">
      <c r="A82" s="552"/>
      <c r="B82" s="554"/>
      <c r="C82" s="554"/>
      <c r="D82" s="554"/>
      <c r="E82" s="554"/>
      <c r="F82" s="554"/>
      <c r="G82" s="554"/>
    </row>
    <row r="83" spans="1:7" ht="20.25">
      <c r="A83" s="552"/>
      <c r="B83" s="554" t="s">
        <v>170</v>
      </c>
      <c r="C83" s="554"/>
      <c r="D83" s="554" t="s">
        <v>359</v>
      </c>
      <c r="E83" s="554"/>
      <c r="F83" s="554"/>
      <c r="G83" s="554"/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Resumen Lote 14</vt:lpstr>
      <vt:lpstr>A</vt:lpstr>
      <vt:lpstr>B</vt:lpstr>
      <vt:lpstr>C</vt:lpstr>
      <vt:lpstr>D</vt:lpstr>
      <vt:lpstr>E</vt:lpstr>
      <vt:lpstr>F</vt:lpstr>
      <vt:lpstr>G</vt:lpstr>
      <vt:lpstr>H</vt:lpstr>
      <vt:lpstr>I</vt:lpstr>
      <vt:lpstr>J</vt:lpstr>
      <vt:lpstr>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Abelardo Reyes de la Cruz</dc:creator>
  <cp:lastModifiedBy>Abelardo Reyes de la Cruz</cp:lastModifiedBy>
  <dcterms:created xsi:type="dcterms:W3CDTF">2015-10-02T17:16:40Z</dcterms:created>
  <dcterms:modified xsi:type="dcterms:W3CDTF">2015-10-02T17:56:21Z</dcterms:modified>
</cp:coreProperties>
</file>