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19875" windowHeight="8235"/>
  </bookViews>
  <sheets>
    <sheet name="Resumen Lote 26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</sheets>
  <calcPr calcId="144525"/>
</workbook>
</file>

<file path=xl/calcChain.xml><?xml version="1.0" encoding="utf-8"?>
<calcChain xmlns="http://schemas.openxmlformats.org/spreadsheetml/2006/main">
  <c r="F45" i="8" l="1"/>
  <c r="G45" i="8" s="1"/>
  <c r="F43" i="8"/>
  <c r="G43" i="8" s="1"/>
  <c r="F41" i="8"/>
  <c r="G41" i="8" s="1"/>
  <c r="F39" i="8"/>
  <c r="G39" i="8" s="1"/>
  <c r="F37" i="8"/>
  <c r="G37" i="8" s="1"/>
  <c r="F35" i="8"/>
  <c r="G35" i="8" s="1"/>
  <c r="F33" i="8"/>
  <c r="G33" i="8" s="1"/>
  <c r="F30" i="8"/>
  <c r="G30" i="8" s="1"/>
  <c r="G28" i="8"/>
  <c r="F28" i="8"/>
  <c r="F26" i="8"/>
  <c r="G26" i="8" s="1"/>
  <c r="G24" i="8"/>
  <c r="F24" i="8"/>
  <c r="F21" i="8"/>
  <c r="G21" i="8" s="1"/>
  <c r="F18" i="8"/>
  <c r="F17" i="8"/>
  <c r="F16" i="8"/>
  <c r="F15" i="8"/>
  <c r="F14" i="8"/>
  <c r="F13" i="8"/>
  <c r="G18" i="8" s="1"/>
  <c r="G10" i="8"/>
  <c r="F10" i="8"/>
  <c r="F9" i="8"/>
  <c r="G42" i="7"/>
  <c r="G44" i="7" s="1"/>
  <c r="F42" i="7"/>
  <c r="G40" i="7"/>
  <c r="G34" i="7"/>
  <c r="F34" i="7"/>
  <c r="F32" i="7"/>
  <c r="F31" i="7"/>
  <c r="G32" i="7" s="1"/>
  <c r="G36" i="7" s="1"/>
  <c r="G25" i="7"/>
  <c r="F25" i="7"/>
  <c r="G23" i="7"/>
  <c r="F23" i="7"/>
  <c r="F21" i="7"/>
  <c r="F20" i="7"/>
  <c r="F19" i="7"/>
  <c r="F18" i="7"/>
  <c r="F17" i="7"/>
  <c r="F16" i="7"/>
  <c r="F15" i="7"/>
  <c r="F14" i="7"/>
  <c r="F13" i="7"/>
  <c r="F12" i="7"/>
  <c r="F11" i="7"/>
  <c r="F10" i="7"/>
  <c r="G21" i="7" s="1"/>
  <c r="G27" i="7" s="1"/>
  <c r="G45" i="7" s="1"/>
  <c r="F9" i="7"/>
  <c r="F87" i="2"/>
  <c r="G87" i="2" s="1"/>
  <c r="F85" i="2"/>
  <c r="G85" i="2" s="1"/>
  <c r="F83" i="2"/>
  <c r="G83" i="2" s="1"/>
  <c r="F81" i="2"/>
  <c r="G81" i="2" s="1"/>
  <c r="A81" i="2"/>
  <c r="G78" i="2"/>
  <c r="F78" i="2"/>
  <c r="A78" i="2"/>
  <c r="F75" i="2"/>
  <c r="F74" i="2"/>
  <c r="F73" i="2"/>
  <c r="F72" i="2"/>
  <c r="F70" i="2"/>
  <c r="F69" i="2"/>
  <c r="F67" i="2"/>
  <c r="F65" i="2"/>
  <c r="F62" i="2"/>
  <c r="F61" i="2"/>
  <c r="F60" i="2"/>
  <c r="F59" i="2"/>
  <c r="F58" i="2"/>
  <c r="G75" i="2" s="1"/>
  <c r="A57" i="2"/>
  <c r="A63" i="2" s="1"/>
  <c r="A64" i="2" s="1"/>
  <c r="A66" i="2" s="1"/>
  <c r="A68" i="2" s="1"/>
  <c r="A71" i="2" s="1"/>
  <c r="A74" i="2" s="1"/>
  <c r="A75" i="2" s="1"/>
  <c r="F54" i="2"/>
  <c r="G54" i="2" s="1"/>
  <c r="F52" i="2"/>
  <c r="F51" i="2"/>
  <c r="F50" i="2"/>
  <c r="F48" i="2"/>
  <c r="F46" i="2"/>
  <c r="F44" i="2"/>
  <c r="F43" i="2"/>
  <c r="F41" i="2"/>
  <c r="G52" i="2" s="1"/>
  <c r="A40" i="2"/>
  <c r="A42" i="2" s="1"/>
  <c r="A45" i="2" s="1"/>
  <c r="A47" i="2" s="1"/>
  <c r="A49" i="2" s="1"/>
  <c r="F39" i="2"/>
  <c r="A38" i="2"/>
  <c r="F35" i="2"/>
  <c r="F34" i="2"/>
  <c r="F33" i="2"/>
  <c r="F31" i="2"/>
  <c r="F29" i="2"/>
  <c r="F28" i="2"/>
  <c r="F26" i="2"/>
  <c r="F24" i="2"/>
  <c r="F23" i="2"/>
  <c r="F21" i="2"/>
  <c r="F19" i="2"/>
  <c r="G35" i="2" s="1"/>
  <c r="A18" i="2"/>
  <c r="A20" i="2" s="1"/>
  <c r="A22" i="2" s="1"/>
  <c r="A25" i="2" s="1"/>
  <c r="A27" i="2" s="1"/>
  <c r="A30" i="2" s="1"/>
  <c r="A32" i="2" s="1"/>
  <c r="G15" i="2"/>
  <c r="F15" i="2"/>
  <c r="F14" i="2"/>
  <c r="F13" i="2"/>
  <c r="F12" i="2"/>
  <c r="F11" i="2"/>
  <c r="A11" i="2"/>
  <c r="A12" i="2" s="1"/>
  <c r="A13" i="2" s="1"/>
  <c r="A14" i="2" s="1"/>
  <c r="A15" i="2" s="1"/>
  <c r="F8" i="2"/>
  <c r="G8" i="2" s="1"/>
  <c r="A8" i="2"/>
  <c r="G47" i="8" l="1"/>
  <c r="F49" i="7"/>
  <c r="F52" i="7"/>
  <c r="F48" i="7"/>
  <c r="G57" i="7"/>
  <c r="F51" i="7"/>
  <c r="F47" i="7"/>
  <c r="F50" i="7"/>
  <c r="G89" i="2"/>
  <c r="G90" i="2" s="1"/>
  <c r="F52" i="8" l="1"/>
  <c r="F51" i="8"/>
  <c r="G59" i="8"/>
  <c r="F54" i="8"/>
  <c r="F50" i="8"/>
  <c r="F53" i="8"/>
  <c r="F49" i="8"/>
  <c r="G56" i="8" s="1"/>
  <c r="G58" i="8" s="1"/>
  <c r="G54" i="7"/>
  <c r="F94" i="2"/>
  <c r="G105" i="2"/>
  <c r="F97" i="2"/>
  <c r="F93" i="2"/>
  <c r="F96" i="2"/>
  <c r="F92" i="2"/>
  <c r="G99" i="2" s="1"/>
  <c r="F95" i="2"/>
  <c r="G57" i="8" l="1"/>
  <c r="G56" i="7"/>
  <c r="G55" i="7"/>
  <c r="G103" i="2"/>
  <c r="G101" i="2"/>
  <c r="G107" i="2" s="1"/>
  <c r="G60" i="8" l="1"/>
  <c r="G61" i="8" s="1"/>
  <c r="G58" i="7"/>
  <c r="G59" i="7" s="1"/>
  <c r="F72" i="3"/>
  <c r="G72" i="3" s="1"/>
  <c r="F70" i="3"/>
  <c r="G70" i="3" s="1"/>
  <c r="F68" i="3"/>
  <c r="G68" i="3" s="1"/>
  <c r="F66" i="3"/>
  <c r="G66" i="3" s="1"/>
  <c r="F64" i="3"/>
  <c r="G64" i="3" s="1"/>
  <c r="F62" i="3"/>
  <c r="G62" i="3" s="1"/>
  <c r="F60" i="3"/>
  <c r="G60" i="3" s="1"/>
  <c r="F58" i="3"/>
  <c r="G58" i="3" s="1"/>
  <c r="F57" i="3"/>
  <c r="F54" i="3"/>
  <c r="G54" i="3" s="1"/>
  <c r="G51" i="3"/>
  <c r="F51" i="3"/>
  <c r="F48" i="3"/>
  <c r="G48" i="3" s="1"/>
  <c r="G44" i="3"/>
  <c r="F44" i="3"/>
  <c r="F43" i="3"/>
  <c r="F39" i="3"/>
  <c r="G39" i="3" s="1"/>
  <c r="F37" i="3"/>
  <c r="F36" i="3"/>
  <c r="G37" i="3" s="1"/>
  <c r="G33" i="3"/>
  <c r="F33" i="3"/>
  <c r="F30" i="3"/>
  <c r="G30" i="3" s="1"/>
  <c r="G27" i="3"/>
  <c r="F27" i="3"/>
  <c r="F24" i="3"/>
  <c r="G24" i="3" s="1"/>
  <c r="G21" i="3"/>
  <c r="F21" i="3"/>
  <c r="F20" i="3"/>
  <c r="F16" i="3"/>
  <c r="F15" i="3"/>
  <c r="F14" i="3"/>
  <c r="F13" i="3"/>
  <c r="F12" i="3"/>
  <c r="G16" i="3" s="1"/>
  <c r="F11" i="3"/>
  <c r="F8" i="3"/>
  <c r="G8" i="3" s="1"/>
  <c r="F44" i="4"/>
  <c r="G44" i="4" s="1"/>
  <c r="F42" i="4"/>
  <c r="G42" i="4" s="1"/>
  <c r="F39" i="4"/>
  <c r="G39" i="4" s="1"/>
  <c r="F36" i="4"/>
  <c r="G36" i="4" s="1"/>
  <c r="F34" i="4"/>
  <c r="G34" i="4" s="1"/>
  <c r="F32" i="4"/>
  <c r="G32" i="4" s="1"/>
  <c r="F30" i="4"/>
  <c r="F28" i="4"/>
  <c r="G30" i="4" s="1"/>
  <c r="G24" i="4"/>
  <c r="F24" i="4"/>
  <c r="F22" i="4"/>
  <c r="F20" i="4"/>
  <c r="F16" i="4"/>
  <c r="F15" i="4"/>
  <c r="F14" i="4"/>
  <c r="F13" i="4"/>
  <c r="G16" i="4" s="1"/>
  <c r="F12" i="4"/>
  <c r="F11" i="4"/>
  <c r="F8" i="4"/>
  <c r="G8" i="4" s="1"/>
  <c r="G82" i="5"/>
  <c r="F82" i="5"/>
  <c r="F80" i="5"/>
  <c r="G80" i="5" s="1"/>
  <c r="G77" i="5"/>
  <c r="F77" i="5"/>
  <c r="F75" i="5"/>
  <c r="F74" i="5"/>
  <c r="G75" i="5" s="1"/>
  <c r="F71" i="5"/>
  <c r="F70" i="5"/>
  <c r="G71" i="5" s="1"/>
  <c r="G67" i="5"/>
  <c r="F67" i="5"/>
  <c r="F65" i="5"/>
  <c r="G65" i="5" s="1"/>
  <c r="G63" i="5"/>
  <c r="F63" i="5"/>
  <c r="F61" i="5"/>
  <c r="F60" i="5"/>
  <c r="F59" i="5"/>
  <c r="F57" i="5"/>
  <c r="F55" i="5"/>
  <c r="F53" i="5"/>
  <c r="F51" i="5"/>
  <c r="F50" i="5"/>
  <c r="F49" i="5"/>
  <c r="F47" i="5"/>
  <c r="F46" i="5"/>
  <c r="G61" i="5" s="1"/>
  <c r="F41" i="5"/>
  <c r="F40" i="5"/>
  <c r="F39" i="5"/>
  <c r="F37" i="5"/>
  <c r="F36" i="5"/>
  <c r="F35" i="5"/>
  <c r="F34" i="5"/>
  <c r="F32" i="5"/>
  <c r="F30" i="5"/>
  <c r="F28" i="5"/>
  <c r="F26" i="5"/>
  <c r="F25" i="5"/>
  <c r="F24" i="5"/>
  <c r="F22" i="5"/>
  <c r="F21" i="5"/>
  <c r="G41" i="5" s="1"/>
  <c r="F17" i="5"/>
  <c r="F16" i="5"/>
  <c r="F15" i="5"/>
  <c r="F14" i="5"/>
  <c r="F13" i="5"/>
  <c r="F12" i="5"/>
  <c r="G17" i="5" s="1"/>
  <c r="F9" i="5"/>
  <c r="F8" i="5"/>
  <c r="G9" i="5" s="1"/>
  <c r="G98" i="6"/>
  <c r="F98" i="6"/>
  <c r="F96" i="6"/>
  <c r="G96" i="6" s="1"/>
  <c r="G93" i="6"/>
  <c r="F93" i="6"/>
  <c r="F90" i="6"/>
  <c r="G90" i="6" s="1"/>
  <c r="G88" i="6"/>
  <c r="F88" i="6"/>
  <c r="F86" i="6"/>
  <c r="F85" i="6"/>
  <c r="F84" i="6"/>
  <c r="F82" i="6"/>
  <c r="F81" i="6"/>
  <c r="F79" i="6"/>
  <c r="F78" i="6"/>
  <c r="F77" i="6"/>
  <c r="G86" i="6" s="1"/>
  <c r="F73" i="6"/>
  <c r="F72" i="6"/>
  <c r="F71" i="6"/>
  <c r="F70" i="6"/>
  <c r="F69" i="6"/>
  <c r="F68" i="6"/>
  <c r="F67" i="6"/>
  <c r="F66" i="6"/>
  <c r="G73" i="6" s="1"/>
  <c r="F63" i="6"/>
  <c r="F62" i="6"/>
  <c r="F61" i="6"/>
  <c r="F60" i="6"/>
  <c r="G63" i="6" s="1"/>
  <c r="F59" i="6"/>
  <c r="F58" i="6"/>
  <c r="G55" i="6"/>
  <c r="F55" i="6"/>
  <c r="F54" i="6"/>
  <c r="F53" i="6"/>
  <c r="G50" i="6"/>
  <c r="F50" i="6"/>
  <c r="F43" i="6"/>
  <c r="G43" i="6" s="1"/>
  <c r="G41" i="6"/>
  <c r="F41" i="6"/>
  <c r="F39" i="6"/>
  <c r="G39" i="6" s="1"/>
  <c r="G37" i="6"/>
  <c r="F37" i="6"/>
  <c r="F36" i="6"/>
  <c r="G33" i="6"/>
  <c r="F33" i="6"/>
  <c r="F31" i="6"/>
  <c r="G31" i="6" s="1"/>
  <c r="G29" i="6"/>
  <c r="F29" i="6"/>
  <c r="F27" i="6"/>
  <c r="F26" i="6"/>
  <c r="G27" i="6" s="1"/>
  <c r="G23" i="6"/>
  <c r="F23" i="6"/>
  <c r="F22" i="6"/>
  <c r="F19" i="6"/>
  <c r="F18" i="6"/>
  <c r="F17" i="6"/>
  <c r="F16" i="6"/>
  <c r="F15" i="6"/>
  <c r="G19" i="6" s="1"/>
  <c r="F12" i="6"/>
  <c r="F11" i="6"/>
  <c r="G12" i="6" s="1"/>
  <c r="G75" i="3" l="1"/>
  <c r="G74" i="3"/>
  <c r="G46" i="4"/>
  <c r="G47" i="4" s="1"/>
  <c r="G83" i="5"/>
  <c r="G45" i="6"/>
  <c r="G100" i="6"/>
  <c r="G101" i="6" s="1"/>
  <c r="F80" i="3" l="1"/>
  <c r="F79" i="3"/>
  <c r="G87" i="3"/>
  <c r="F82" i="3"/>
  <c r="F78" i="3"/>
  <c r="F81" i="3"/>
  <c r="F77" i="3"/>
  <c r="G59" i="4"/>
  <c r="F54" i="4"/>
  <c r="F50" i="4"/>
  <c r="F52" i="4"/>
  <c r="F51" i="4"/>
  <c r="F53" i="4"/>
  <c r="F49" i="4"/>
  <c r="G95" i="5"/>
  <c r="F90" i="5"/>
  <c r="F86" i="5"/>
  <c r="F88" i="5"/>
  <c r="F87" i="5"/>
  <c r="F89" i="5"/>
  <c r="F85" i="5"/>
  <c r="G92" i="5" s="1"/>
  <c r="G94" i="5" s="1"/>
  <c r="F107" i="6"/>
  <c r="F103" i="6"/>
  <c r="F106" i="6"/>
  <c r="F105" i="6"/>
  <c r="G113" i="6"/>
  <c r="F108" i="6"/>
  <c r="F104" i="6"/>
  <c r="G84" i="3" l="1"/>
  <c r="G56" i="4"/>
  <c r="G93" i="5"/>
  <c r="G110" i="6"/>
  <c r="G86" i="3" l="1"/>
  <c r="G85" i="3"/>
  <c r="G58" i="4"/>
  <c r="G57" i="4"/>
  <c r="G96" i="5"/>
  <c r="G97" i="5" s="1"/>
  <c r="G112" i="6"/>
  <c r="G111" i="6"/>
  <c r="G88" i="3" l="1"/>
  <c r="G89" i="3" s="1"/>
  <c r="G60" i="4"/>
  <c r="G61" i="4" s="1"/>
  <c r="G114" i="6"/>
  <c r="G115" i="6" s="1"/>
  <c r="G116" i="6" s="1"/>
</calcChain>
</file>

<file path=xl/sharedStrings.xml><?xml version="1.0" encoding="utf-8"?>
<sst xmlns="http://schemas.openxmlformats.org/spreadsheetml/2006/main" count="1064" uniqueCount="436">
  <si>
    <t>A</t>
  </si>
  <si>
    <t>Colocación línea de refuerzo Ø8" PVC en Av. Independencia, sector 30 de mayo.</t>
  </si>
  <si>
    <t>B</t>
  </si>
  <si>
    <t>Colocación línea de servicio de Agua Potable en tuberías de Ø 6” PVC SDR-21 y empalme de Ø 6”xØ 4”, para el barrio La Unión de Pedro Brand, Km.22 de la autopista Duarte, Sto. Dgo. Oeste (Gerencia Noroeste).</t>
  </si>
  <si>
    <t>C</t>
  </si>
  <si>
    <t>Desvío de tubería de 4" PVC agua potable en edificio en construcción, ubicado en Av. Rómulo Betancourt, sector Renacimiento, D.N.</t>
  </si>
  <si>
    <t>D</t>
  </si>
  <si>
    <t>Empalmes Ø16” x Ø4” y Ø8” x Ø3”, PVC y colocación tubería de  Ø3” y  Ø4” PVC SDR-21, para abastecer las calles Proyecto, Santa Rita y los Reyes, sector Mandinga, Sto. Dgo. Este.</t>
  </si>
  <si>
    <t>E</t>
  </si>
  <si>
    <t>Solución alcantarillado sanitario ubicado en calle Los Manguitos, Esq. Av. Circunvalación, sector Los Ríos, D.N. Gerencia Suroeste</t>
  </si>
  <si>
    <t>F</t>
  </si>
  <si>
    <t>Suministro e instalación equipos de bombeo, electrificación y aspersores para el sistema de riego de las áreas verde y rehabilitación de fuentes en el Faro a Colon, ubicado en la Av. Mirador del Este (Entre la Av. Estados Unidos y Ave. Faro a Colon) sector Villa Duarte, Sto. Dgo. Este.</t>
  </si>
  <si>
    <t>G</t>
  </si>
  <si>
    <t>Sustitución de tubería de  Ø8" HS por tubería de  Ø8" PVC SDR-32.5, en la calle Hostos (entre Calle Mercedes y Calle Juan Isidro Pérez), Zona Colonial.</t>
  </si>
  <si>
    <t>CORPORACION DEL ACUEDUCTO Y ALCANTARILLADO DE SANTO DOMINGO</t>
  </si>
  <si>
    <t>* * * C. A. A. S. D. * * *</t>
  </si>
  <si>
    <t>PRESUPUESTO: SOLUCION ALCANTARILLADO SANITARIO UBICADO EN LA C/ LOS MANGUITOS ESQ. AVE. CIRCUNVALACION, SECTOR LOS RIOS, DISTRITO NACIONAL (Gerenca Noroeste).</t>
  </si>
  <si>
    <t>No.</t>
  </si>
  <si>
    <t>Descripción</t>
  </si>
  <si>
    <t>Cantidad</t>
  </si>
  <si>
    <t>Unidad</t>
  </si>
  <si>
    <t>Precio RD$</t>
  </si>
  <si>
    <t>Costo RD$</t>
  </si>
  <si>
    <t>Sub-Total</t>
  </si>
  <si>
    <t>FASE A.-</t>
  </si>
  <si>
    <t>SISTEMA DE RECOLECCION Y DISPOSICION DE AGUAS RESIDUALES</t>
  </si>
  <si>
    <t>1.-</t>
  </si>
  <si>
    <t>TRABAJOS PRELIMINARES:</t>
  </si>
  <si>
    <t>1.1.-</t>
  </si>
  <si>
    <t xml:space="preserve"> Replanteo y Control Topografico.</t>
  </si>
  <si>
    <t>ML</t>
  </si>
  <si>
    <t>1.2.-</t>
  </si>
  <si>
    <t>Caseta Materiales</t>
  </si>
  <si>
    <t>PA</t>
  </si>
  <si>
    <t>2.-</t>
  </si>
  <si>
    <t>MOVIMIENTO DE TIERRA:</t>
  </si>
  <si>
    <t>2.1.-</t>
  </si>
  <si>
    <t xml:space="preserve">Excavación con Retroexcavadora  en Material no Clasificado </t>
  </si>
  <si>
    <t>M3</t>
  </si>
  <si>
    <t>2.2.-</t>
  </si>
  <si>
    <t>Suministro y Colocación Asiento de Arena</t>
  </si>
  <si>
    <t>2.3.-</t>
  </si>
  <si>
    <t>Relleno Compactado con Maquito  ( 3 capas )</t>
  </si>
  <si>
    <t>2.4.-</t>
  </si>
  <si>
    <t xml:space="preserve">Suministro de Material Para Relleno </t>
  </si>
  <si>
    <t>2.5.-</t>
  </si>
  <si>
    <t xml:space="preserve">Bote de Material Sobrante </t>
  </si>
  <si>
    <t>3.-</t>
  </si>
  <si>
    <t>SUMINISTRO DE TUBERIAS DE:</t>
  </si>
  <si>
    <t>3.1.1.-</t>
  </si>
  <si>
    <t>Ø6" PVC SDR-32.5</t>
  </si>
  <si>
    <t>3.1.2.-</t>
  </si>
  <si>
    <t>Ø8" PVC SDR-32.5</t>
  </si>
  <si>
    <t>4.-</t>
  </si>
  <si>
    <t>COLOCACION DE TUBERIAS DE:</t>
  </si>
  <si>
    <t>4.1.1.-</t>
  </si>
  <si>
    <t>4.1.2.-</t>
  </si>
  <si>
    <t>5.-</t>
  </si>
  <si>
    <t>CEMENTO SOLVENTE</t>
  </si>
  <si>
    <t>KG</t>
  </si>
  <si>
    <t>6.-</t>
  </si>
  <si>
    <t>CONSTRUCCION  REGISTO EN LADRILLO DESDE 1.00 HASTA 1.50</t>
  </si>
  <si>
    <t>UD</t>
  </si>
  <si>
    <t>7.-</t>
  </si>
  <si>
    <t xml:space="preserve">CONSTRUCCION CAMARA DE INSPECCION (DE 0.80 x 0.80 x 1.00) </t>
  </si>
  <si>
    <t>8.-</t>
  </si>
  <si>
    <t>TRANSPORTE INTERNO TUBERIAS DE :</t>
  </si>
  <si>
    <t>8.1.-</t>
  </si>
  <si>
    <t>8.2.-</t>
  </si>
  <si>
    <t>9.-</t>
  </si>
  <si>
    <t>ACOMETIDAS SANITARIAS EN PVC PROMEDIO</t>
  </si>
  <si>
    <t>10.-</t>
  </si>
  <si>
    <t>ROTURA Y REPOSICION DE REVESTIMIENTO EN H.S.</t>
  </si>
  <si>
    <t>M2</t>
  </si>
  <si>
    <t>11.-</t>
  </si>
  <si>
    <t xml:space="preserve">REPARACION DE SERVICIOS EXISTENTES (Cubicar desglosado) </t>
  </si>
  <si>
    <t>SUB-TOTAL COSTOS DIRECTOS (FASE A)</t>
  </si>
  <si>
    <t>FASE-B.-</t>
  </si>
  <si>
    <r>
      <t>CONSTRUCCION DE UNIDAD DE TRATAMIENTO DE AGUAS RESIDUALES              ( L</t>
    </r>
    <r>
      <rPr>
        <b/>
        <sz val="16"/>
        <rFont val="Calibri"/>
        <family val="2"/>
      </rPr>
      <t>=8.20,  A=1.9 y  H=2.7)</t>
    </r>
  </si>
  <si>
    <t>Topografía y Replanteo</t>
  </si>
  <si>
    <t>Excavación Material no Clasificado</t>
  </si>
  <si>
    <t>Mt3.</t>
  </si>
  <si>
    <t>Relleno Compactado</t>
  </si>
  <si>
    <t>3.--</t>
  </si>
  <si>
    <t>HORMIGON ARMADO EN:</t>
  </si>
  <si>
    <t>3.1.-</t>
  </si>
  <si>
    <t>Torta de 0.05 mts.</t>
  </si>
  <si>
    <t>3.2.-</t>
  </si>
  <si>
    <t>Losa de Fondo ( Ø3/8 @0.20 AD, Doble Camada,  e=0.15)</t>
  </si>
  <si>
    <t>3.3.-</t>
  </si>
  <si>
    <t xml:space="preserve">Losa de Techo  (Ø1/2@0.15 AD, Doble Camada,e=0.25) </t>
  </si>
  <si>
    <t>3.4.-</t>
  </si>
  <si>
    <t>Muros de Hormigón  (Ø3/8 @0.15 AD, Doble Camada,e=0.20)</t>
  </si>
  <si>
    <t>3.5.-</t>
  </si>
  <si>
    <t>Losa de filtro e=0.15</t>
  </si>
  <si>
    <t>M3.</t>
  </si>
  <si>
    <t>3.6.-</t>
  </si>
  <si>
    <t>Vibrador de Hormigón</t>
  </si>
  <si>
    <t>TERMINACION DE SUPERFICIE:</t>
  </si>
  <si>
    <t>4.1.-</t>
  </si>
  <si>
    <t>Fino Losa de Techo</t>
  </si>
  <si>
    <t>M2.</t>
  </si>
  <si>
    <t>4.2-</t>
  </si>
  <si>
    <t>Pañete Interior Muros</t>
  </si>
  <si>
    <t>4.3.-</t>
  </si>
  <si>
    <t>Zabaletas</t>
  </si>
  <si>
    <t>4.5.-</t>
  </si>
  <si>
    <t>Pañete Losa de Techo</t>
  </si>
  <si>
    <t>4.6.-</t>
  </si>
  <si>
    <t>Tapas Circulares D=0.70, HF</t>
  </si>
  <si>
    <t>4.7.-</t>
  </si>
  <si>
    <t>Escalera</t>
  </si>
  <si>
    <t>4.8.-</t>
  </si>
  <si>
    <t>Cantos</t>
  </si>
  <si>
    <t>4.9.-</t>
  </si>
  <si>
    <t>Impermeabilizante Losa de Techo</t>
  </si>
  <si>
    <t xml:space="preserve"> </t>
  </si>
  <si>
    <t>SUMINISTRO TUBERIAS Y PIEZAS DE:</t>
  </si>
  <si>
    <t>5.1.-</t>
  </si>
  <si>
    <t>Tuberías Para:</t>
  </si>
  <si>
    <t>5.1.1.-</t>
  </si>
  <si>
    <t>Ventilacion de 3¨ PVC SDR-41</t>
  </si>
  <si>
    <t>5.1.2.-</t>
  </si>
  <si>
    <t>Efluentes de 8¨ PVC SDR -41</t>
  </si>
  <si>
    <t>5.1.3.-</t>
  </si>
  <si>
    <t>Para Interconexion de Registros de 8¨ PVC SDR 41</t>
  </si>
  <si>
    <t>5.2.-</t>
  </si>
  <si>
    <t>Codo De:</t>
  </si>
  <si>
    <t>5.2.1.-</t>
  </si>
  <si>
    <t>Ø8"x45°Acero</t>
  </si>
  <si>
    <t>5.2.2.-</t>
  </si>
  <si>
    <t>Ø3"x 90° pvc</t>
  </si>
  <si>
    <t>5.3.-</t>
  </si>
  <si>
    <t>Tee De:</t>
  </si>
  <si>
    <t>5.3.1-</t>
  </si>
  <si>
    <t xml:space="preserve">Ø8"x Ø8" PVC </t>
  </si>
  <si>
    <t>5.3.2.-</t>
  </si>
  <si>
    <t xml:space="preserve">Ø6"x Ø6" PVC </t>
  </si>
  <si>
    <t>5.3.3.-</t>
  </si>
  <si>
    <t xml:space="preserve">Ø3"x Ø3" PVC </t>
  </si>
  <si>
    <t>REGISTRO DE 1 a 1.50</t>
  </si>
  <si>
    <t>MANO DE OBRA DE TUBERIAS Y PIEZAS</t>
  </si>
  <si>
    <t>AGREGADOS PARA FILTRO:</t>
  </si>
  <si>
    <t>Agregado: 2" @ 4"</t>
  </si>
  <si>
    <t>FILTRANTE DE 8"</t>
  </si>
  <si>
    <t>ENCAMIZADO EN ACERO</t>
  </si>
  <si>
    <t>LIMPIEZA FINAL</t>
  </si>
  <si>
    <t>SUB-TOTAL COSTOS DIRECTOS (FASE B)</t>
  </si>
  <si>
    <t>SUB-TOTAL COSTOS DIRECTOS (FASE A+B)</t>
  </si>
  <si>
    <t>DIRECCION TECNICA</t>
  </si>
  <si>
    <t>GASTOS ADMINISTRATIVOS</t>
  </si>
  <si>
    <t>SEGURO Y FIANZA</t>
  </si>
  <si>
    <t>TRANSPORTE</t>
  </si>
  <si>
    <t>LEY # 6/86</t>
  </si>
  <si>
    <t>SUPERVISION C.A.A.S.D.</t>
  </si>
  <si>
    <t>TOTAL DE GASTOS INDIRECTOS</t>
  </si>
  <si>
    <t>SUB-TOTAL GENERAL EN RD$</t>
  </si>
  <si>
    <t>PRESERVACION, MANTENIMIENTO Y CONSERVACION  DE CUENCAS</t>
  </si>
  <si>
    <t>EQUIPAMIENTO C.A.A.S.D.</t>
  </si>
  <si>
    <t>IMPREVISTOS</t>
  </si>
  <si>
    <t>TOTAL GENERAL A CONTRATAR</t>
  </si>
  <si>
    <t>Preparado por:</t>
  </si>
  <si>
    <t>Revisado por:</t>
  </si>
  <si>
    <t>__________________________________</t>
  </si>
  <si>
    <t>_______________________________</t>
  </si>
  <si>
    <t>PRESUPUESTO : EMPALMES DE Ø16" X Ø4" , Ø8" X Ø3" PVC Y COLOCACION DE TUBERIAS Ø3" y Ø4" PVC, SDR-21 , PARA ABASTECER LAS C/ PROYECTO , C/ SANTA RITA Y LA C/ LOS REYES . SECTOR MANDINGA , SANTO DOMINGO ESTE. ( GerenciaEste )</t>
  </si>
  <si>
    <t>Sub-Total RD$</t>
  </si>
  <si>
    <t>TRABAJOS PRELIMINARES</t>
  </si>
  <si>
    <t>Replanteo</t>
  </si>
  <si>
    <t>Caseta de Materiales</t>
  </si>
  <si>
    <t>Excavación con Retroexcavadora  en Material no Clasificado</t>
  </si>
  <si>
    <t>Relleno Compactado C/Maquito</t>
  </si>
  <si>
    <t>Suministro Material para Relleno</t>
  </si>
  <si>
    <t>2.6.-</t>
  </si>
  <si>
    <t>Corte de Asfalto con Máquina , e = 2"</t>
  </si>
  <si>
    <t>SUMINISTRO DE TUBERIAS Y PIEZAS:</t>
  </si>
  <si>
    <t>TUBERIAS DE:</t>
  </si>
  <si>
    <t>Ø 3" PVC SDR-21 CON J/G.</t>
  </si>
  <si>
    <t>Ø 4" PVC SDR-21 CON J/G.</t>
  </si>
  <si>
    <t>TEE DE:</t>
  </si>
  <si>
    <t>3.2.1.-</t>
  </si>
  <si>
    <t>Ø16" X Ø4" ACERO</t>
  </si>
  <si>
    <t>3.2.2.-</t>
  </si>
  <si>
    <t>Ø8" X Ø3" ACERO</t>
  </si>
  <si>
    <t>3.2.3.-</t>
  </si>
  <si>
    <t>Ø4" X Ø3" PVC</t>
  </si>
  <si>
    <t>CODO DE:</t>
  </si>
  <si>
    <t>3.3.1.-</t>
  </si>
  <si>
    <t>Ø4" X 90° PVC</t>
  </si>
  <si>
    <t>REDUCCION DE:</t>
  </si>
  <si>
    <t>3.4.1.-</t>
  </si>
  <si>
    <t>Ø4"@ Ø3" PVC</t>
  </si>
  <si>
    <t>TAPON DE:</t>
  </si>
  <si>
    <t>3.5.1.-</t>
  </si>
  <si>
    <t>Ø3" PVC</t>
  </si>
  <si>
    <t>JUNTAS DRESSER DE:</t>
  </si>
  <si>
    <t>3.6.1.-</t>
  </si>
  <si>
    <t>Ø3"</t>
  </si>
  <si>
    <t>3.6.2.-</t>
  </si>
  <si>
    <t>Ø4"</t>
  </si>
  <si>
    <t>3.6.3.-</t>
  </si>
  <si>
    <t>Ø8"</t>
  </si>
  <si>
    <t>3.6.4.-</t>
  </si>
  <si>
    <t>Ø16"</t>
  </si>
  <si>
    <t>3.7.-</t>
  </si>
  <si>
    <t>VALVULAS DE COMPUERTAS DE:</t>
  </si>
  <si>
    <t>3.7.1.-</t>
  </si>
  <si>
    <t>Ø3" H. F. Platillada, Completa (Marca Mueller, AVK, o Similar)</t>
  </si>
  <si>
    <t>3.7.2.-</t>
  </si>
  <si>
    <t>Ø4" H. F. Platillada, Completa (Marca Mueller, AVK, o Similar)</t>
  </si>
  <si>
    <t>3.7.3.-</t>
  </si>
  <si>
    <t>Caja Telecospica Con Proteccion</t>
  </si>
  <si>
    <t xml:space="preserve">COLOCACION DE TUBERIAS Y PIEZAS                             </t>
  </si>
  <si>
    <t>4.2.-</t>
  </si>
  <si>
    <t>4.2.1.-</t>
  </si>
  <si>
    <t>4.2.2.-</t>
  </si>
  <si>
    <t>4.2.3.-</t>
  </si>
  <si>
    <t>4.3.1.-</t>
  </si>
  <si>
    <t>4.4.-</t>
  </si>
  <si>
    <t>4.4.1.-</t>
  </si>
  <si>
    <t>4.5.1.-</t>
  </si>
  <si>
    <t>4.6.1.-</t>
  </si>
  <si>
    <t>4.6.2.-</t>
  </si>
  <si>
    <t>4.6.3.-</t>
  </si>
  <si>
    <t>ANCLAJE P/PIEZAS EN H.S.</t>
  </si>
  <si>
    <t>ACOMETIDAS  DOMICILIARIAS PROMEDIO Ø3/4"                              ( con Clamps de Acero y Caja Ovalada en Polietileno )</t>
  </si>
  <si>
    <t>REPARACION DE SERVICIOS EXISTENTES                                                              (Cubicar Desglosado)</t>
  </si>
  <si>
    <t xml:space="preserve">PA </t>
  </si>
  <si>
    <t>TRANSPORTE INTERNO DE TUBERIA DE:</t>
  </si>
  <si>
    <t>PRUEBA HIDROSTATICA DE TUBERIA DE:</t>
  </si>
  <si>
    <t>9.1.-</t>
  </si>
  <si>
    <t>9.2.-</t>
  </si>
  <si>
    <t>REPOSICION DE ASFALTO  e = 2"</t>
  </si>
  <si>
    <t>PRUEBAS DE COMPACTACION                                   (Pago Contrafactura)</t>
  </si>
  <si>
    <t>12.-</t>
  </si>
  <si>
    <t>SEÑALIZACION (Incluye : Letrero, Luces, Cinta Aviso de Peligro,  Cinta Reflectiva , Personal, Banderoleo, Alquiler de Muros New Jersey , Etc.) Cubicar Desglosado</t>
  </si>
  <si>
    <t xml:space="preserve">SUB-TOTAL COSTOS DIRECTOS </t>
  </si>
  <si>
    <t>PRESERVACION, MANTENIMIENTO Y CONSERVACION DE CUENCAS</t>
  </si>
  <si>
    <t>EQUIPAMIENTO CAASD</t>
  </si>
  <si>
    <t xml:space="preserve">                       Revisado por:</t>
  </si>
  <si>
    <t xml:space="preserve">              _______________________________</t>
  </si>
  <si>
    <t xml:space="preserve"> PRESUPUESTO: DESVIO DE TUBERIA   DE Ø4" PVC AGUA POTABLE EN EDIFICIO EN CONSTRUCCION, UBICADO EN LA LA AV. ROMULO BETANCOURT, SECTOR RENACIMIENTO,  SANTO DOMINGO, DISTRITO NACIONAL.  (Gerencia Soroeste)                                          </t>
  </si>
  <si>
    <t>Costos RD$</t>
  </si>
  <si>
    <t>PRELIMINARES:</t>
  </si>
  <si>
    <t xml:space="preserve">Replanteo </t>
  </si>
  <si>
    <t>Excavación a  Compresor</t>
  </si>
  <si>
    <t>1.3.-</t>
  </si>
  <si>
    <t xml:space="preserve">Relleno Compactado C/ Maquito </t>
  </si>
  <si>
    <t>1.4.-</t>
  </si>
  <si>
    <t>Suministro Material P/Relleno</t>
  </si>
  <si>
    <t>1.5.-</t>
  </si>
  <si>
    <t>1.6.-</t>
  </si>
  <si>
    <t>Corte de Asfalto C/Maquina</t>
  </si>
  <si>
    <t>3.1.1-</t>
  </si>
  <si>
    <t>Ø4" PVC SDR-21</t>
  </si>
  <si>
    <t>CODO DE :</t>
  </si>
  <si>
    <t>Ø4" x  45° Acero</t>
  </si>
  <si>
    <t>JUNTA DRESSER DE:</t>
  </si>
  <si>
    <t>3.3.1-</t>
  </si>
  <si>
    <t xml:space="preserve">  Ø4" </t>
  </si>
  <si>
    <t>COLOCACION DE TUBERIAS Y PIEZAS:</t>
  </si>
  <si>
    <t>CODOS DE:</t>
  </si>
  <si>
    <t>Ø4" x 45° Acero</t>
  </si>
  <si>
    <t>ANCLAJE DE PIEZAS EN H. S.</t>
  </si>
  <si>
    <t>REPOSICION DE ASFALTO, e = 2"</t>
  </si>
  <si>
    <t>TRANSPORTE INTERNO TUBERIAS DE:</t>
  </si>
  <si>
    <t>PRUEBA HIDROSTATICA TUBERIAS DE:</t>
  </si>
  <si>
    <t>SEÑALIZACION (Incluye: Luces, Personal, Letreros, Cinta aviso de peligro, Banderolero, etc.) (Cubicar Desglosados).</t>
  </si>
  <si>
    <t>SUB-TOTAL COSTOS DIRECTOS</t>
  </si>
  <si>
    <t>PRESUPUESTO : COLOCACION LINEA DE SERVICIO DE AGUA POTABLE EN TUBERIAS DE                                                             Ø6"  PVC SDR-21 , Y EMPALME Ø6"x Ø4"  PARA  REFORZAMIENTO DEL  Bo. LA UNION DE PEDRO BRAND , KM 22  AUTOPISTA  DUARTE ,  SANTO DOMINGO. ( Gerencia Noroeste )</t>
  </si>
  <si>
    <t xml:space="preserve"> Replanteo</t>
  </si>
  <si>
    <t xml:space="preserve">Excavacion Con Retroexcavadora </t>
  </si>
  <si>
    <t>Suministro Material Para Relleno</t>
  </si>
  <si>
    <t>Rotura de asfalto con Maquina , e = 2"</t>
  </si>
  <si>
    <t>Ø6" PVC SDR-26 Con Junta de Goma</t>
  </si>
  <si>
    <t>Ø4" PVC SDR-21 Con Junta de Goma</t>
  </si>
  <si>
    <t>Ø6" x  Ø4" Acero</t>
  </si>
  <si>
    <t>Ø6" x 45º Acero</t>
  </si>
  <si>
    <t>Ø6"  Acero</t>
  </si>
  <si>
    <t xml:space="preserve">Ø6" </t>
  </si>
  <si>
    <t>VALVULA DE COMPUERTA DE:</t>
  </si>
  <si>
    <t>Ø4" H.F. Platillada  (Completa) Marca Muller , AVK     ó Similar</t>
  </si>
  <si>
    <t>Caja Telescopica</t>
  </si>
  <si>
    <t>UNION  Ø4" PVC</t>
  </si>
  <si>
    <t>Ø4" H.F. Platillada  (Completa)</t>
  </si>
  <si>
    <t>4.5.2.-</t>
  </si>
  <si>
    <t>REPARACION DE SERVICIOS EXISTENTES; (Cubicar  Desglosado) .</t>
  </si>
  <si>
    <t>ALQUILER  BOMBA DE ACHIQUE Ø3"</t>
  </si>
  <si>
    <t>HRS</t>
  </si>
  <si>
    <t>REPOSICION DE ASFALTO ,e = 2"</t>
  </si>
  <si>
    <t>TRANSPORTE INTERNO TUBERIAS  :</t>
  </si>
  <si>
    <t>SEÑALIZACION (Incluye: luces, letrero, personal, Cinta aviso de Peligro, Cinta Reflectiva, Banderolero, etc.) ( Cubicar Desglosado)</t>
  </si>
  <si>
    <t>SEGUROS Y FIANZA</t>
  </si>
  <si>
    <t>SUB-TOTAL GENERAL</t>
  </si>
  <si>
    <t>NOTA. Las partidas contenidas en este presupuesto seran pagadas deacuerdo a mediciones hechas en campo, y los precios a pagar seran los revisados y aprovados por las partes.</t>
  </si>
  <si>
    <t xml:space="preserve">CORPORACION DEL ACUEDUCTO Y ALCANTARILLADO DE SANTO DOMINGO </t>
  </si>
  <si>
    <t>***C.A.A.S.D.***</t>
  </si>
  <si>
    <t>PRESUPUESTO COLOCACION LINEA DE REFUERZO Ø8" PVC EN AVENIDA INDEPENDENCIA, SECTOR 30 DE MAYO</t>
  </si>
  <si>
    <t>DESCRIPCION</t>
  </si>
  <si>
    <t>CANTIDAD</t>
  </si>
  <si>
    <t>P.U. RD$</t>
  </si>
  <si>
    <t>COSTO RD$</t>
  </si>
  <si>
    <t>SUB-TOTAL</t>
  </si>
  <si>
    <t>Trabajos Preliminares:</t>
  </si>
  <si>
    <t>Movimiento de Tierra:</t>
  </si>
  <si>
    <t>Excavación a Compresor</t>
  </si>
  <si>
    <t>m3</t>
  </si>
  <si>
    <t>Asiento de Arena</t>
  </si>
  <si>
    <t>Material de Relleno (Caliche)</t>
  </si>
  <si>
    <t>Relleno Compactado con Maquito</t>
  </si>
  <si>
    <t>Bote de Material Sobrante</t>
  </si>
  <si>
    <t>3</t>
  </si>
  <si>
    <t>Suministro de Tubería y Piezas:</t>
  </si>
  <si>
    <t>Tubería de:</t>
  </si>
  <si>
    <t>3.1.1</t>
  </si>
  <si>
    <t>Ø8" PVC SDR-26 C. J. G.</t>
  </si>
  <si>
    <t>Codo de:</t>
  </si>
  <si>
    <t>3.2.1</t>
  </si>
  <si>
    <t>Ø8" x 90 Acero</t>
  </si>
  <si>
    <t>Tee de:</t>
  </si>
  <si>
    <t>3.3.1</t>
  </si>
  <si>
    <t>Ø16" x 8" Acero</t>
  </si>
  <si>
    <t>3.3.2</t>
  </si>
  <si>
    <t>Ø8" x 4" Acero</t>
  </si>
  <si>
    <t>Reducción de:</t>
  </si>
  <si>
    <t>3.4.1</t>
  </si>
  <si>
    <t>Junta Dresser de:</t>
  </si>
  <si>
    <t>3.5.1</t>
  </si>
  <si>
    <t>Ø16" Acero</t>
  </si>
  <si>
    <t>3.5.2</t>
  </si>
  <si>
    <t>Ø8" Acero</t>
  </si>
  <si>
    <t>Tapón de:</t>
  </si>
  <si>
    <t>Válvula de Compuerta de:</t>
  </si>
  <si>
    <t>3.7.1</t>
  </si>
  <si>
    <t>Ø8"  H. F. Completa</t>
  </si>
  <si>
    <t>3.7.2</t>
  </si>
  <si>
    <t>Ø4"  H. F. Completa</t>
  </si>
  <si>
    <t>3.7.3</t>
  </si>
  <si>
    <t>Caja Telescópica</t>
  </si>
  <si>
    <t>4</t>
  </si>
  <si>
    <t>Colocación de Tubería y Piezas:</t>
  </si>
  <si>
    <t>4.1.1</t>
  </si>
  <si>
    <t>4.2.1</t>
  </si>
  <si>
    <t>4.3.1</t>
  </si>
  <si>
    <t>4.3.2</t>
  </si>
  <si>
    <t>4.4.1</t>
  </si>
  <si>
    <t>4.5.1</t>
  </si>
  <si>
    <t>4.6.1</t>
  </si>
  <si>
    <t>4.6.2</t>
  </si>
  <si>
    <t>4.6.3</t>
  </si>
  <si>
    <t>5</t>
  </si>
  <si>
    <t>Anclaje de Piezas Especiales</t>
  </si>
  <si>
    <t>6</t>
  </si>
  <si>
    <t>Reforzamiento Línea de Ø4 en Calle TH Arvelo (Honduras)</t>
  </si>
  <si>
    <t>6.1.1</t>
  </si>
  <si>
    <t>6.1.2</t>
  </si>
  <si>
    <t>6.1.3</t>
  </si>
  <si>
    <t>6.1.4</t>
  </si>
  <si>
    <t>6.1.5</t>
  </si>
  <si>
    <t>6.3.1</t>
  </si>
  <si>
    <t>Ø4" PVC SDR-21 C. J. G.</t>
  </si>
  <si>
    <t>Cruz de:</t>
  </si>
  <si>
    <t>6.4.1</t>
  </si>
  <si>
    <t>Ø16" x 4 Acero</t>
  </si>
  <si>
    <t>6.5.1</t>
  </si>
  <si>
    <t>6.5.2</t>
  </si>
  <si>
    <t>Ø4" Acero</t>
  </si>
  <si>
    <t>6.6.1</t>
  </si>
  <si>
    <t>Mano de Obra Plomería</t>
  </si>
  <si>
    <t>Prueba Hidrostática de Tubería:</t>
  </si>
  <si>
    <t>Transporte de Tubería:</t>
  </si>
  <si>
    <t>Reposición de Servicio Existente</t>
  </si>
  <si>
    <t>Manejo de Agua</t>
  </si>
  <si>
    <t>Señalización y Manejo de Tránsito</t>
  </si>
  <si>
    <t xml:space="preserve">SUB-TOTAL  GENERAL </t>
  </si>
  <si>
    <t xml:space="preserve">DIRECCION TECNICA </t>
  </si>
  <si>
    <t xml:space="preserve">GASTOS ADMINISTRATIVOS </t>
  </si>
  <si>
    <t xml:space="preserve">SEGURO Y FIANZAS </t>
  </si>
  <si>
    <t xml:space="preserve">TRANSPORTE </t>
  </si>
  <si>
    <t xml:space="preserve">LEY # 6/86 </t>
  </si>
  <si>
    <t xml:space="preserve">SUPERVISION </t>
  </si>
  <si>
    <t>CUENCA HIDROGRAFICA</t>
  </si>
  <si>
    <t>Sometido por :</t>
  </si>
  <si>
    <t>___________________________</t>
  </si>
  <si>
    <t>PRESUPUESTO : SUMINISTRO E INSTALACION EQUIPOS DE BOMBEO ELECTRIFICACION Y ASPERSORES PARA EL SISTEMA DE RIEGO DE LAS AREAS VERDE Y REHABILITACION DE FUENTES EN EL FARO A COLON  UBICADO EN LA AVENIDA MIRADOR DEL ESTE,ENTRE LA AV. ESTADOS UNIDOS Y AV.FARO A COLON ,  DEL SECTOR DE VILLA DUARTE MUNICIPIO SANTO DOMINGO ESTE</t>
  </si>
  <si>
    <t>FASE A</t>
  </si>
  <si>
    <t>CONSTRUCCION DE DESCARGA</t>
  </si>
  <si>
    <t>SUMINISTRO DE  :</t>
  </si>
  <si>
    <t>Valvula check horizontal de  Ø3"</t>
  </si>
  <si>
    <t>Valvula de compuerta de   Ø3"</t>
  </si>
  <si>
    <r>
      <t>Valvula de Aire  ( Ventosa ) de Ø3</t>
    </r>
    <r>
      <rPr>
        <b/>
        <sz val="14"/>
        <rFont val="Times New Roman"/>
        <family val="1"/>
      </rPr>
      <t>"</t>
    </r>
  </si>
  <si>
    <r>
      <t>Union Universal de Acero  de Ø3</t>
    </r>
    <r>
      <rPr>
        <b/>
        <sz val="14"/>
        <rFont val="Times New Roman"/>
        <family val="1"/>
      </rPr>
      <t>"</t>
    </r>
  </si>
  <si>
    <t>Tuberia de   de Ø3" x 20 ´ x 1/4"  galvanizada</t>
  </si>
  <si>
    <t xml:space="preserve">Codo Ø3" 90 de  de Acero </t>
  </si>
  <si>
    <t>1.10.-</t>
  </si>
  <si>
    <r>
      <t xml:space="preserve"> Check vertical de  Ø3</t>
    </r>
    <r>
      <rPr>
        <b/>
        <sz val="14"/>
        <rFont val="Times New Roman"/>
        <family val="1"/>
      </rPr>
      <t>"</t>
    </r>
  </si>
  <si>
    <t>1.11.-</t>
  </si>
  <si>
    <t xml:space="preserve"> Bomba Centrifuga de 15 HP 3 trifáfica a 240V, 60 HZ  de 285 GPM , 76 PSI  ( presentar factura )</t>
  </si>
  <si>
    <t>1.12.-</t>
  </si>
  <si>
    <t>Panel electrico para arranque directo de Motor electrico de 15 HP,3Ø ,240V 60 HZ, con,Contactore 65 Aps. Reactivo  ,Protección 37-50Aps. , Breaker 80A/3 Industrial,Flota de nivel  ( todos de fabricación Europea o Americana )  ,240V,  Caja Nema -1 ( presentar factura )</t>
  </si>
  <si>
    <t>1.13.-</t>
  </si>
  <si>
    <t>Tape de goma 3M , Schoth 23</t>
  </si>
  <si>
    <t>1.14.-</t>
  </si>
  <si>
    <t>Tape de plàstico 3M , Schoth 33</t>
  </si>
  <si>
    <t>1.15.-</t>
  </si>
  <si>
    <t>Conector tipo Ojo  para alambre #4</t>
  </si>
  <si>
    <t>1.16.-</t>
  </si>
  <si>
    <t>Alimentador de Motor de 15 HP 220V, trifásico formado por;3 alambre THHN No. 4 S.T y una tuberia Liquid tihtg de 1 6 1 1/2"</t>
  </si>
  <si>
    <t>PL</t>
  </si>
  <si>
    <t xml:space="preserve">MANO DE OBRA DE INSTALACION </t>
  </si>
  <si>
    <t xml:space="preserve">TAPA DE METAL  (tola Galvanizada de                   0.80 x0.80 Mts. ) </t>
  </si>
  <si>
    <t>SUB TOTAL FASE  " A "</t>
  </si>
  <si>
    <t>FASE B</t>
  </si>
  <si>
    <t xml:space="preserve"> REPARACION DE SISTEMA DE ASPERSORES</t>
  </si>
  <si>
    <t xml:space="preserve">Suministro de Aspersores de  tipo 360 Grado, 10 GLS /M y un Radio de acción de 6 mts. </t>
  </si>
  <si>
    <t>Materiales miscelaneos para instalación de Aspersores                                                ( cubicar desglosado )</t>
  </si>
  <si>
    <t>MANO DE OBRA DE REPARACION</t>
  </si>
  <si>
    <t>SUB TOTAL FASE  " B "</t>
  </si>
  <si>
    <t>SUB TOTAL  FASE  " C "</t>
  </si>
  <si>
    <t>FASE C</t>
  </si>
  <si>
    <t>REHABILITACION DE SEIS FUENTES EXISTENTE ( incluye reparación electrica,limpieza,resane,pintura, etc.)  cubicar desglosado</t>
  </si>
  <si>
    <t>SUB TOTAL FASE  " C "</t>
  </si>
  <si>
    <t>TOTAL GENERAL  FASEA "A+B+C"</t>
  </si>
  <si>
    <t>PRESUPUESTO: SUSTITUCION  DE TUBERIA DE Ø8" HS  POR TUBERIA DE  Ø8" PVC SDR-32.5 EN LA                                   C/ HOSTOS ENTRE C/ MERCEDES Y C/ JUAN ISIDRO PEREZ, ZONA COLONIAL, DISTRITO NACIONAL (Gerencia Suroeste).</t>
  </si>
  <si>
    <t>Relleno Compactado con Maquito (3 Capas)</t>
  </si>
  <si>
    <t>REPARACION DE SERVICIOS EXISTENTES</t>
  </si>
  <si>
    <t>P.A</t>
  </si>
  <si>
    <t>REPOSICION DE ASFALTO, e=2"</t>
  </si>
  <si>
    <t>USO DE BOMBA DE ACHIQUE Ø3"</t>
  </si>
  <si>
    <t>DIAS</t>
  </si>
  <si>
    <t>PRUEBA DE COMPACTACION (Cubicar desglozados)</t>
  </si>
  <si>
    <t>P.A.</t>
  </si>
  <si>
    <t>ACOMETIDAS PROMEDIO ( Ø8"X Ø4")</t>
  </si>
  <si>
    <t>13.-</t>
  </si>
  <si>
    <t>14.-</t>
  </si>
  <si>
    <t>SEÑALIZACION (Incluye: luces, letrero, personal, Cinta aviso de Peligro, Cinta Reflectiva, Banderolero,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</si>
</sst>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D$&quot;* #,##0.00_-;\-&quot;RD$&quot;* #,##0.00_-;_-&quot;RD$&quot;* &quot;-&quot;??_-;_-@_-"/>
    <numFmt numFmtId="43" formatCode="_-* #,##0.00_-;\-* #,##0.00_-;_-* &quot;-&quot;??_-;_-@_-"/>
    <numFmt numFmtId="168" formatCode="_(* #,##0.00_);_(* \(#,##0.00\);_(* &quot;-&quot;??_);_(@_)"/>
    <numFmt numFmtId="170" formatCode="0.00_);\(0.00\)"/>
    <numFmt numFmtId="171" formatCode="_(* #,##0.000000_);_(* \(#,##0.000000\);_(* &quot;-&quot;??????_);_(@_)"/>
    <numFmt numFmtId="172" formatCode="0.0%"/>
    <numFmt numFmtId="173" formatCode="&quot;RD$&quot;#,##0.00_);\(&quot;RD$&quot;#,##0.00\)"/>
    <numFmt numFmtId="174" formatCode="0.00_)"/>
    <numFmt numFmtId="175" formatCode="0.0"/>
    <numFmt numFmtId="176" formatCode="#,##0.0_);\(#,##0.0\)"/>
    <numFmt numFmtId="177" formatCode="[$$-80A]#,##0.00;\-[$$-80A]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rgb="FF000000"/>
      <name val="Calibri"/>
      <family val="2"/>
    </font>
    <font>
      <sz val="14"/>
      <color rgb="FF000000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4"/>
      <color indexed="10"/>
      <name val="Times New Roman"/>
      <family val="1"/>
    </font>
    <font>
      <b/>
      <sz val="16"/>
      <name val="Calibri"/>
      <family val="2"/>
    </font>
    <font>
      <sz val="10"/>
      <name val="Times New Roman"/>
      <family val="1"/>
    </font>
    <font>
      <sz val="14"/>
      <name val="Arial"/>
      <family val="2"/>
    </font>
    <font>
      <b/>
      <sz val="14"/>
      <color rgb="FFFF000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14"/>
      <color theme="4" tint="-0.249977111117893"/>
      <name val="Arial"/>
      <family val="2"/>
    </font>
    <font>
      <sz val="14"/>
      <color rgb="FF92D050"/>
      <name val="Arial"/>
      <family val="2"/>
    </font>
    <font>
      <b/>
      <sz val="14"/>
      <color theme="4" tint="-0.249977111117893"/>
      <name val="Arial"/>
      <family val="2"/>
    </font>
    <font>
      <b/>
      <sz val="16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double">
        <color indexed="8"/>
      </right>
      <top style="dotted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  <xf numFmtId="168" fontId="11" fillId="0" borderId="0" applyFont="0" applyFill="0" applyBorder="0" applyAlignment="0" applyProtection="0"/>
    <xf numFmtId="0" fontId="11" fillId="0" borderId="0"/>
    <xf numFmtId="168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4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7" fillId="0" borderId="8" xfId="0" quotePrefix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quotePrefix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0" fillId="0" borderId="9" xfId="0" applyFont="1" applyBorder="1" applyAlignment="1">
      <alignment horizontal="right" vertical="center" wrapText="1"/>
    </xf>
    <xf numFmtId="168" fontId="10" fillId="0" borderId="10" xfId="4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4" fillId="0" borderId="11" xfId="0" quotePrefix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8" fontId="4" fillId="0" borderId="11" xfId="0" applyNumberFormat="1" applyFont="1" applyBorder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4" fontId="10" fillId="0" borderId="10" xfId="4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8" fontId="15" fillId="0" borderId="10" xfId="4" applyFont="1" applyBorder="1" applyAlignment="1">
      <alignment vertical="center" wrapText="1"/>
    </xf>
    <xf numFmtId="168" fontId="10" fillId="0" borderId="12" xfId="4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0" fontId="10" fillId="0" borderId="16" xfId="0" applyNumberFormat="1" applyFont="1" applyBorder="1" applyAlignment="1">
      <alignment vertical="center"/>
    </xf>
    <xf numFmtId="44" fontId="4" fillId="0" borderId="17" xfId="2" applyFont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0" fontId="10" fillId="0" borderId="10" xfId="0" applyNumberFormat="1" applyFont="1" applyBorder="1" applyAlignment="1">
      <alignment vertical="center"/>
    </xf>
    <xf numFmtId="44" fontId="4" fillId="0" borderId="11" xfId="2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" fontId="10" fillId="0" borderId="10" xfId="5" applyNumberFormat="1" applyFont="1" applyFill="1" applyBorder="1" applyAlignment="1">
      <alignment horizontal="right" vertical="center"/>
    </xf>
    <xf numFmtId="0" fontId="10" fillId="0" borderId="10" xfId="6" applyFont="1" applyBorder="1" applyAlignment="1">
      <alignment horizontal="center" vertical="center"/>
    </xf>
    <xf numFmtId="4" fontId="10" fillId="0" borderId="10" xfId="6" applyNumberFormat="1" applyFont="1" applyFill="1" applyBorder="1" applyAlignment="1">
      <alignment vertical="center"/>
    </xf>
    <xf numFmtId="40" fontId="10" fillId="0" borderId="10" xfId="6" applyNumberFormat="1" applyFont="1" applyBorder="1" applyAlignment="1">
      <alignment vertical="center"/>
    </xf>
    <xf numFmtId="0" fontId="9" fillId="0" borderId="9" xfId="6" applyFont="1" applyBorder="1" applyAlignment="1">
      <alignment horizontal="right"/>
    </xf>
    <xf numFmtId="0" fontId="9" fillId="0" borderId="10" xfId="6" applyFont="1" applyBorder="1"/>
    <xf numFmtId="170" fontId="10" fillId="0" borderId="10" xfId="6" applyNumberFormat="1" applyFont="1" applyBorder="1" applyAlignment="1">
      <alignment horizontal="right"/>
    </xf>
    <xf numFmtId="0" fontId="10" fillId="0" borderId="10" xfId="6" applyFont="1" applyBorder="1" applyAlignment="1">
      <alignment horizontal="center"/>
    </xf>
    <xf numFmtId="170" fontId="10" fillId="0" borderId="10" xfId="6" applyNumberFormat="1" applyFont="1" applyFill="1" applyBorder="1"/>
    <xf numFmtId="40" fontId="10" fillId="0" borderId="10" xfId="6" applyNumberFormat="1" applyFont="1" applyBorder="1"/>
    <xf numFmtId="168" fontId="10" fillId="0" borderId="11" xfId="5" applyFont="1" applyBorder="1"/>
    <xf numFmtId="0" fontId="10" fillId="0" borderId="9" xfId="6" applyFont="1" applyBorder="1" applyAlignment="1">
      <alignment horizontal="right"/>
    </xf>
    <xf numFmtId="0" fontId="10" fillId="0" borderId="10" xfId="6" applyFont="1" applyBorder="1"/>
    <xf numFmtId="4" fontId="10" fillId="0" borderId="10" xfId="5" applyNumberFormat="1" applyFont="1" applyFill="1" applyBorder="1" applyAlignment="1">
      <alignment horizontal="right"/>
    </xf>
    <xf numFmtId="4" fontId="10" fillId="0" borderId="10" xfId="6" applyNumberFormat="1" applyFont="1" applyFill="1" applyBorder="1"/>
    <xf numFmtId="168" fontId="4" fillId="0" borderId="11" xfId="5" applyFont="1" applyBorder="1"/>
    <xf numFmtId="4" fontId="10" fillId="0" borderId="10" xfId="6" applyNumberFormat="1" applyFont="1" applyFill="1" applyBorder="1" applyAlignment="1">
      <alignment horizontal="right"/>
    </xf>
    <xf numFmtId="168" fontId="5" fillId="0" borderId="11" xfId="5" applyFont="1" applyBorder="1"/>
    <xf numFmtId="4" fontId="10" fillId="0" borderId="10" xfId="0" applyNumberFormat="1" applyFont="1" applyFill="1" applyBorder="1" applyAlignment="1">
      <alignment vertical="center"/>
    </xf>
    <xf numFmtId="0" fontId="10" fillId="0" borderId="10" xfId="6" applyFont="1" applyBorder="1" applyAlignment="1">
      <alignment horizontal="left"/>
    </xf>
    <xf numFmtId="4" fontId="10" fillId="0" borderId="10" xfId="5" applyNumberFormat="1" applyFont="1" applyBorder="1" applyAlignment="1">
      <alignment horizontal="right"/>
    </xf>
    <xf numFmtId="4" fontId="10" fillId="0" borderId="10" xfId="5" applyNumberFormat="1" applyFont="1" applyFill="1" applyBorder="1"/>
    <xf numFmtId="168" fontId="10" fillId="0" borderId="10" xfId="5" applyFont="1" applyBorder="1" applyAlignment="1">
      <alignment horizontal="right"/>
    </xf>
    <xf numFmtId="0" fontId="10" fillId="0" borderId="10" xfId="6" applyFont="1" applyBorder="1" applyAlignment="1"/>
    <xf numFmtId="4" fontId="10" fillId="0" borderId="10" xfId="6" applyNumberFormat="1" applyFont="1" applyBorder="1" applyAlignment="1">
      <alignment horizontal="right"/>
    </xf>
    <xf numFmtId="0" fontId="9" fillId="0" borderId="10" xfId="6" applyFont="1" applyBorder="1" applyAlignment="1">
      <alignment horizontal="left"/>
    </xf>
    <xf numFmtId="0" fontId="10" fillId="0" borderId="6" xfId="6" applyFont="1" applyBorder="1" applyAlignment="1">
      <alignment horizontal="right"/>
    </xf>
    <xf numFmtId="0" fontId="10" fillId="0" borderId="7" xfId="6" applyFont="1" applyBorder="1" applyAlignment="1">
      <alignment horizontal="left"/>
    </xf>
    <xf numFmtId="4" fontId="10" fillId="0" borderId="7" xfId="5" applyNumberFormat="1" applyFont="1" applyBorder="1" applyAlignment="1">
      <alignment horizontal="right"/>
    </xf>
    <xf numFmtId="0" fontId="10" fillId="0" borderId="7" xfId="6" applyFont="1" applyBorder="1" applyAlignment="1">
      <alignment horizontal="center"/>
    </xf>
    <xf numFmtId="4" fontId="10" fillId="0" borderId="7" xfId="6" applyNumberFormat="1" applyFont="1" applyFill="1" applyBorder="1"/>
    <xf numFmtId="40" fontId="10" fillId="0" borderId="7" xfId="6" applyNumberFormat="1" applyFont="1" applyBorder="1"/>
    <xf numFmtId="168" fontId="5" fillId="0" borderId="8" xfId="5" applyFont="1" applyBorder="1"/>
    <xf numFmtId="0" fontId="10" fillId="0" borderId="10" xfId="6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0" fontId="9" fillId="0" borderId="10" xfId="6" applyFont="1" applyBorder="1" applyAlignment="1">
      <alignment wrapText="1"/>
    </xf>
    <xf numFmtId="4" fontId="12" fillId="0" borderId="10" xfId="5" applyNumberFormat="1" applyFont="1" applyFill="1" applyBorder="1"/>
    <xf numFmtId="0" fontId="10" fillId="0" borderId="9" xfId="0" applyFont="1" applyBorder="1" applyAlignment="1">
      <alignment horizontal="right" vertical="center"/>
    </xf>
    <xf numFmtId="0" fontId="4" fillId="0" borderId="18" xfId="0" quotePrefix="1" applyFont="1" applyBorder="1" applyAlignment="1">
      <alignment vertical="center"/>
    </xf>
    <xf numFmtId="0" fontId="4" fillId="0" borderId="4" xfId="0" quotePrefix="1" applyFont="1" applyBorder="1" applyAlignment="1">
      <alignment vertical="center"/>
    </xf>
    <xf numFmtId="170" fontId="10" fillId="0" borderId="10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0" fontId="5" fillId="0" borderId="10" xfId="0" applyNumberFormat="1" applyFont="1" applyBorder="1" applyAlignment="1">
      <alignment horizontal="right" vertical="center"/>
    </xf>
    <xf numFmtId="9" fontId="5" fillId="0" borderId="10" xfId="3" applyNumberFormat="1" applyFont="1" applyBorder="1" applyAlignment="1">
      <alignment horizontal="centerContinuous" vertical="center"/>
    </xf>
    <xf numFmtId="170" fontId="5" fillId="0" borderId="10" xfId="0" applyNumberFormat="1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172" fontId="5" fillId="0" borderId="10" xfId="3" applyNumberFormat="1" applyFont="1" applyBorder="1" applyAlignment="1">
      <alignment horizontal="centerContinuous" vertical="center"/>
    </xf>
    <xf numFmtId="10" fontId="5" fillId="0" borderId="10" xfId="3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 vertical="center"/>
    </xf>
    <xf numFmtId="168" fontId="5" fillId="0" borderId="11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4" fontId="4" fillId="0" borderId="24" xfId="2" applyFont="1" applyBorder="1" applyAlignment="1">
      <alignment vertical="center"/>
    </xf>
    <xf numFmtId="0" fontId="5" fillId="0" borderId="22" xfId="0" applyFont="1" applyBorder="1"/>
    <xf numFmtId="0" fontId="5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/>
    </xf>
    <xf numFmtId="9" fontId="5" fillId="0" borderId="25" xfId="3" applyNumberFormat="1" applyFont="1" applyBorder="1" applyAlignment="1">
      <alignment horizontal="centerContinuous" vertical="center"/>
    </xf>
    <xf numFmtId="0" fontId="5" fillId="0" borderId="25" xfId="0" applyFont="1" applyBorder="1"/>
    <xf numFmtId="0" fontId="5" fillId="0" borderId="27" xfId="0" applyFont="1" applyBorder="1"/>
    <xf numFmtId="0" fontId="5" fillId="0" borderId="1" xfId="0" applyFont="1" applyBorder="1" applyAlignment="1">
      <alignment vertical="center"/>
    </xf>
    <xf numFmtId="9" fontId="5" fillId="0" borderId="1" xfId="3" applyNumberFormat="1" applyFont="1" applyBorder="1" applyAlignment="1">
      <alignment horizontal="centerContinuous" vertical="center"/>
    </xf>
    <xf numFmtId="0" fontId="5" fillId="0" borderId="1" xfId="0" applyFont="1" applyBorder="1"/>
    <xf numFmtId="0" fontId="10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0" fillId="0" borderId="30" xfId="0" applyFont="1" applyBorder="1" applyAlignment="1">
      <alignment horizontal="right" vertical="center"/>
    </xf>
    <xf numFmtId="9" fontId="5" fillId="0" borderId="30" xfId="3" applyFont="1" applyBorder="1" applyAlignment="1">
      <alignment horizontal="distributed" vertical="center"/>
    </xf>
    <xf numFmtId="0" fontId="10" fillId="0" borderId="30" xfId="0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horizontal="distributed" vertical="center"/>
    </xf>
    <xf numFmtId="0" fontId="10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9" fontId="5" fillId="0" borderId="10" xfId="3" applyNumberFormat="1" applyFont="1" applyBorder="1" applyAlignment="1">
      <alignment horizontal="center" vertical="center"/>
    </xf>
    <xf numFmtId="168" fontId="10" fillId="0" borderId="10" xfId="5" applyFont="1" applyFill="1" applyBorder="1" applyAlignment="1">
      <alignment vertical="center" wrapText="1"/>
    </xf>
    <xf numFmtId="4" fontId="10" fillId="0" borderId="10" xfId="5" applyNumberFormat="1" applyFont="1" applyFill="1" applyBorder="1" applyAlignment="1">
      <alignment horizontal="center" vertical="center" wrapText="1"/>
    </xf>
    <xf numFmtId="168" fontId="10" fillId="0" borderId="10" xfId="5" applyFont="1" applyBorder="1" applyAlignment="1">
      <alignment vertical="center" wrapText="1"/>
    </xf>
    <xf numFmtId="4" fontId="10" fillId="0" borderId="10" xfId="5" applyNumberFormat="1" applyFont="1" applyBorder="1" applyAlignment="1">
      <alignment vertical="center" wrapText="1"/>
    </xf>
    <xf numFmtId="168" fontId="15" fillId="0" borderId="10" xfId="5" applyFont="1" applyFill="1" applyBorder="1" applyAlignment="1">
      <alignment vertical="center" wrapText="1"/>
    </xf>
    <xf numFmtId="168" fontId="5" fillId="0" borderId="10" xfId="5" applyFont="1" applyBorder="1" applyAlignment="1">
      <alignment vertical="center"/>
    </xf>
    <xf numFmtId="171" fontId="5" fillId="0" borderId="11" xfId="5" applyNumberFormat="1" applyFont="1" applyBorder="1" applyAlignment="1">
      <alignment vertical="center"/>
    </xf>
    <xf numFmtId="168" fontId="4" fillId="0" borderId="26" xfId="5" applyFont="1" applyBorder="1" applyAlignment="1">
      <alignment vertical="center"/>
    </xf>
    <xf numFmtId="168" fontId="5" fillId="0" borderId="1" xfId="5" applyFont="1" applyBorder="1"/>
    <xf numFmtId="168" fontId="4" fillId="0" borderId="28" xfId="5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quotePrefix="1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8" fillId="0" borderId="5" xfId="0" applyFont="1" applyBorder="1"/>
    <xf numFmtId="0" fontId="9" fillId="0" borderId="9" xfId="0" applyFont="1" applyBorder="1" applyAlignment="1">
      <alignment horizontal="right"/>
    </xf>
    <xf numFmtId="0" fontId="9" fillId="0" borderId="10" xfId="0" applyFont="1" applyBorder="1"/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0" fontId="18" fillId="0" borderId="11" xfId="0" applyFont="1" applyBorder="1"/>
    <xf numFmtId="0" fontId="10" fillId="0" borderId="9" xfId="0" applyFont="1" applyBorder="1" applyAlignment="1">
      <alignment horizontal="right"/>
    </xf>
    <xf numFmtId="168" fontId="10" fillId="0" borderId="10" xfId="5" applyFont="1" applyBorder="1"/>
    <xf numFmtId="40" fontId="10" fillId="0" borderId="10" xfId="0" applyNumberFormat="1" applyFont="1" applyBorder="1"/>
    <xf numFmtId="40" fontId="4" fillId="0" borderId="11" xfId="0" applyNumberFormat="1" applyFont="1" applyBorder="1"/>
    <xf numFmtId="0" fontId="4" fillId="0" borderId="11" xfId="0" applyFont="1" applyBorder="1"/>
    <xf numFmtId="170" fontId="10" fillId="0" borderId="10" xfId="0" applyNumberFormat="1" applyFont="1" applyBorder="1"/>
    <xf numFmtId="0" fontId="10" fillId="0" borderId="10" xfId="0" applyFont="1" applyBorder="1" applyAlignment="1">
      <alignment horizontal="left" wrapText="1"/>
    </xf>
    <xf numFmtId="168" fontId="10" fillId="0" borderId="10" xfId="5" applyFont="1" applyBorder="1" applyAlignment="1">
      <alignment horizontal="right" vertical="center"/>
    </xf>
    <xf numFmtId="0" fontId="10" fillId="0" borderId="10" xfId="0" quotePrefix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18" xfId="0" applyFont="1" applyFill="1" applyBorder="1" applyAlignment="1">
      <alignment horizontal="left" vertical="center" wrapText="1"/>
    </xf>
    <xf numFmtId="168" fontId="10" fillId="0" borderId="10" xfId="5" applyFont="1" applyBorder="1" applyAlignment="1">
      <alignment vertical="center"/>
    </xf>
    <xf numFmtId="40" fontId="4" fillId="0" borderId="11" xfId="0" applyNumberFormat="1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left"/>
    </xf>
    <xf numFmtId="4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168" fontId="10" fillId="0" borderId="7" xfId="5" applyFont="1" applyBorder="1"/>
    <xf numFmtId="40" fontId="10" fillId="0" borderId="7" xfId="0" applyNumberFormat="1" applyFont="1" applyBorder="1"/>
    <xf numFmtId="40" fontId="4" fillId="0" borderId="8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wrapText="1"/>
    </xf>
    <xf numFmtId="170" fontId="10" fillId="0" borderId="10" xfId="0" applyNumberFormat="1" applyFont="1" applyBorder="1" applyAlignment="1">
      <alignment horizontal="right"/>
    </xf>
    <xf numFmtId="0" fontId="10" fillId="0" borderId="34" xfId="0" applyFont="1" applyBorder="1" applyAlignment="1">
      <alignment horizontal="right"/>
    </xf>
    <xf numFmtId="0" fontId="9" fillId="0" borderId="34" xfId="0" applyFont="1" applyBorder="1" applyAlignment="1">
      <alignment horizontal="right"/>
    </xf>
    <xf numFmtId="0" fontId="9" fillId="0" borderId="34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center" vertical="center"/>
    </xf>
    <xf numFmtId="168" fontId="10" fillId="0" borderId="10" xfId="5" applyFont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168" fontId="20" fillId="0" borderId="11" xfId="0" applyNumberFormat="1" applyFont="1" applyFill="1" applyBorder="1" applyAlignment="1">
      <alignment vertical="center"/>
    </xf>
    <xf numFmtId="168" fontId="10" fillId="0" borderId="10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/>
    </xf>
    <xf numFmtId="170" fontId="10" fillId="0" borderId="12" xfId="0" applyNumberFormat="1" applyFont="1" applyBorder="1" applyAlignment="1">
      <alignment horizontal="right"/>
    </xf>
    <xf numFmtId="0" fontId="9" fillId="0" borderId="35" xfId="0" applyFont="1" applyFill="1" applyBorder="1" applyAlignment="1">
      <alignment horizontal="right"/>
    </xf>
    <xf numFmtId="0" fontId="9" fillId="0" borderId="7" xfId="0" applyFont="1" applyBorder="1" applyAlignment="1">
      <alignment horizontal="left"/>
    </xf>
    <xf numFmtId="170" fontId="10" fillId="0" borderId="36" xfId="0" applyNumberFormat="1" applyFont="1" applyBorder="1" applyAlignment="1">
      <alignment horizontal="right"/>
    </xf>
    <xf numFmtId="40" fontId="4" fillId="0" borderId="8" xfId="0" applyNumberFormat="1" applyFont="1" applyBorder="1"/>
    <xf numFmtId="0" fontId="9" fillId="0" borderId="3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4" fontId="10" fillId="0" borderId="10" xfId="5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8" fontId="10" fillId="0" borderId="10" xfId="5" applyFont="1" applyBorder="1" applyAlignment="1">
      <alignment horizontal="right" vertical="center" wrapText="1"/>
    </xf>
    <xf numFmtId="168" fontId="10" fillId="0" borderId="0" xfId="5" applyFont="1" applyFill="1" applyBorder="1" applyAlignment="1">
      <alignment horizontal="center" vertical="center"/>
    </xf>
    <xf numFmtId="40" fontId="4" fillId="0" borderId="11" xfId="0" applyNumberFormat="1" applyFont="1" applyBorder="1" applyAlignment="1">
      <alignment vertical="center" wrapText="1"/>
    </xf>
    <xf numFmtId="170" fontId="10" fillId="0" borderId="10" xfId="0" applyNumberFormat="1" applyFont="1" applyBorder="1" applyAlignment="1"/>
    <xf numFmtId="168" fontId="10" fillId="0" borderId="10" xfId="5" applyNumberFormat="1" applyFont="1" applyBorder="1" applyAlignment="1">
      <alignment horizontal="center" vertical="center"/>
    </xf>
    <xf numFmtId="168" fontId="4" fillId="0" borderId="11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right"/>
    </xf>
    <xf numFmtId="0" fontId="4" fillId="0" borderId="14" xfId="0" quotePrefix="1" applyFont="1" applyBorder="1" applyAlignment="1">
      <alignment horizontal="center" vertical="center"/>
    </xf>
    <xf numFmtId="0" fontId="4" fillId="0" borderId="15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170" fontId="10" fillId="0" borderId="16" xfId="0" applyNumberFormat="1" applyFont="1" applyBorder="1"/>
    <xf numFmtId="44" fontId="4" fillId="0" borderId="17" xfId="2" applyFont="1" applyBorder="1"/>
    <xf numFmtId="0" fontId="10" fillId="0" borderId="9" xfId="0" applyFont="1" applyBorder="1"/>
    <xf numFmtId="40" fontId="10" fillId="0" borderId="11" xfId="0" applyNumberFormat="1" applyFont="1" applyBorder="1"/>
    <xf numFmtId="0" fontId="5" fillId="0" borderId="10" xfId="0" applyFont="1" applyBorder="1"/>
    <xf numFmtId="9" fontId="10" fillId="0" borderId="10" xfId="3" applyNumberFormat="1" applyFont="1" applyBorder="1" applyAlignment="1">
      <alignment horizontal="centerContinuous"/>
    </xf>
    <xf numFmtId="172" fontId="10" fillId="0" borderId="10" xfId="3" applyNumberFormat="1" applyFont="1" applyBorder="1" applyAlignment="1">
      <alignment horizontal="centerContinuous"/>
    </xf>
    <xf numFmtId="10" fontId="10" fillId="0" borderId="10" xfId="3" applyNumberFormat="1" applyFont="1" applyBorder="1" applyAlignment="1">
      <alignment horizontal="centerContinuous"/>
    </xf>
    <xf numFmtId="168" fontId="10" fillId="0" borderId="8" xfId="5" applyFont="1" applyBorder="1"/>
    <xf numFmtId="0" fontId="10" fillId="0" borderId="13" xfId="0" applyFont="1" applyBorder="1"/>
    <xf numFmtId="0" fontId="4" fillId="0" borderId="16" xfId="0" applyFont="1" applyBorder="1"/>
    <xf numFmtId="0" fontId="10" fillId="0" borderId="16" xfId="0" applyFont="1" applyBorder="1"/>
    <xf numFmtId="0" fontId="10" fillId="0" borderId="22" xfId="0" applyFont="1" applyBorder="1"/>
    <xf numFmtId="0" fontId="5" fillId="0" borderId="23" xfId="0" applyFont="1" applyBorder="1"/>
    <xf numFmtId="0" fontId="10" fillId="0" borderId="23" xfId="0" applyFont="1" applyBorder="1"/>
    <xf numFmtId="44" fontId="4" fillId="0" borderId="24" xfId="2" applyFont="1" applyBorder="1"/>
    <xf numFmtId="0" fontId="5" fillId="0" borderId="27" xfId="0" applyFont="1" applyBorder="1" applyAlignment="1">
      <alignment vertical="center"/>
    </xf>
    <xf numFmtId="0" fontId="5" fillId="0" borderId="3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9" fontId="5" fillId="0" borderId="1" xfId="3" applyFont="1" applyBorder="1" applyAlignment="1">
      <alignment horizontal="center"/>
    </xf>
    <xf numFmtId="168" fontId="4" fillId="0" borderId="28" xfId="5" applyFont="1" applyBorder="1"/>
    <xf numFmtId="0" fontId="5" fillId="0" borderId="30" xfId="0" applyFont="1" applyBorder="1"/>
    <xf numFmtId="0" fontId="10" fillId="0" borderId="30" xfId="0" applyFont="1" applyBorder="1"/>
    <xf numFmtId="44" fontId="4" fillId="0" borderId="38" xfId="2" applyFont="1" applyBorder="1"/>
    <xf numFmtId="0" fontId="4" fillId="0" borderId="39" xfId="0" applyFont="1" applyBorder="1"/>
    <xf numFmtId="0" fontId="10" fillId="0" borderId="0" xfId="0" applyFont="1" applyBorder="1"/>
    <xf numFmtId="0" fontId="9" fillId="0" borderId="0" xfId="0" applyFont="1" applyBorder="1"/>
    <xf numFmtId="0" fontId="10" fillId="0" borderId="40" xfId="0" applyFont="1" applyBorder="1"/>
    <xf numFmtId="0" fontId="5" fillId="0" borderId="0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10" fillId="0" borderId="34" xfId="0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168" fontId="10" fillId="0" borderId="10" xfId="5" applyFont="1" applyFill="1" applyBorder="1" applyAlignment="1">
      <alignment vertical="center"/>
    </xf>
    <xf numFmtId="168" fontId="4" fillId="0" borderId="11" xfId="5" applyFont="1" applyBorder="1" applyAlignment="1">
      <alignment vertical="center"/>
    </xf>
    <xf numFmtId="0" fontId="9" fillId="0" borderId="9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0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quotePrefix="1" applyFont="1" applyBorder="1" applyAlignment="1">
      <alignment horizontal="left" vertical="center"/>
    </xf>
    <xf numFmtId="4" fontId="10" fillId="0" borderId="10" xfId="0" applyNumberFormat="1" applyFont="1" applyFill="1" applyBorder="1" applyAlignment="1">
      <alignment horizontal="center"/>
    </xf>
    <xf numFmtId="168" fontId="10" fillId="0" borderId="11" xfId="5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40" fontId="10" fillId="0" borderId="10" xfId="0" applyNumberFormat="1" applyFont="1" applyBorder="1" applyAlignment="1">
      <alignment horizontal="center"/>
    </xf>
    <xf numFmtId="168" fontId="9" fillId="0" borderId="11" xfId="5" applyFont="1" applyBorder="1" applyAlignment="1">
      <alignment vertical="center"/>
    </xf>
    <xf numFmtId="168" fontId="4" fillId="0" borderId="11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68" fontId="14" fillId="0" borderId="11" xfId="0" applyNumberFormat="1" applyFont="1" applyFill="1" applyBorder="1" applyAlignment="1">
      <alignment vertical="center"/>
    </xf>
    <xf numFmtId="4" fontId="10" fillId="0" borderId="10" xfId="5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68" fontId="12" fillId="0" borderId="10" xfId="5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170" fontId="12" fillId="0" borderId="10" xfId="0" applyNumberFormat="1" applyFont="1" applyBorder="1" applyAlignment="1">
      <alignment horizontal="center" vertical="center"/>
    </xf>
    <xf numFmtId="40" fontId="10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170" fontId="15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170" fontId="10" fillId="0" borderId="7" xfId="0" applyNumberFormat="1" applyFont="1" applyBorder="1" applyAlignment="1">
      <alignment vertical="center"/>
    </xf>
    <xf numFmtId="40" fontId="10" fillId="0" borderId="7" xfId="0" applyNumberFormat="1" applyFont="1" applyBorder="1" applyAlignment="1">
      <alignment vertical="center"/>
    </xf>
    <xf numFmtId="44" fontId="4" fillId="0" borderId="8" xfId="2" applyFont="1" applyBorder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9" fillId="0" borderId="17" xfId="0" quotePrefix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1" xfId="0" quotePrefix="1" applyFont="1" applyFill="1" applyBorder="1" applyAlignment="1">
      <alignment horizontal="center" vertical="center"/>
    </xf>
    <xf numFmtId="0" fontId="9" fillId="0" borderId="10" xfId="0" applyFont="1" applyFill="1" applyBorder="1"/>
    <xf numFmtId="0" fontId="10" fillId="0" borderId="10" xfId="0" applyFont="1" applyFill="1" applyBorder="1"/>
    <xf numFmtId="4" fontId="10" fillId="0" borderId="10" xfId="0" applyNumberFormat="1" applyFont="1" applyFill="1" applyBorder="1"/>
    <xf numFmtId="0" fontId="10" fillId="0" borderId="11" xfId="0" applyFont="1" applyFill="1" applyBorder="1"/>
    <xf numFmtId="0" fontId="10" fillId="0" borderId="9" xfId="0" applyFont="1" applyFill="1" applyBorder="1" applyAlignment="1">
      <alignment horizontal="right"/>
    </xf>
    <xf numFmtId="4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168" fontId="10" fillId="0" borderId="10" xfId="5" applyFont="1" applyFill="1" applyBorder="1"/>
    <xf numFmtId="168" fontId="4" fillId="0" borderId="11" xfId="0" applyNumberFormat="1" applyFont="1" applyFill="1" applyBorder="1"/>
    <xf numFmtId="0" fontId="14" fillId="0" borderId="11" xfId="0" quotePrefix="1" applyFont="1" applyFill="1" applyBorder="1" applyAlignment="1">
      <alignment horizontal="center" vertical="center"/>
    </xf>
    <xf numFmtId="0" fontId="5" fillId="0" borderId="11" xfId="0" applyFont="1" applyFill="1" applyBorder="1"/>
    <xf numFmtId="0" fontId="10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9" xfId="0" applyFont="1" applyBorder="1" applyAlignment="1" applyProtection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168" fontId="10" fillId="0" borderId="7" xfId="5" applyFont="1" applyFill="1" applyBorder="1"/>
    <xf numFmtId="0" fontId="10" fillId="0" borderId="7" xfId="0" applyFont="1" applyFill="1" applyBorder="1" applyAlignment="1">
      <alignment horizontal="center"/>
    </xf>
    <xf numFmtId="4" fontId="10" fillId="0" borderId="7" xfId="5" applyNumberFormat="1" applyFont="1" applyFill="1" applyBorder="1" applyAlignment="1">
      <alignment horizontal="center"/>
    </xf>
    <xf numFmtId="168" fontId="4" fillId="0" borderId="8" xfId="0" applyNumberFormat="1" applyFont="1" applyFill="1" applyBorder="1"/>
    <xf numFmtId="168" fontId="4" fillId="0" borderId="11" xfId="5" applyFont="1" applyFill="1" applyBorder="1"/>
    <xf numFmtId="0" fontId="9" fillId="0" borderId="10" xfId="0" applyFont="1" applyFill="1" applyBorder="1" applyAlignment="1">
      <alignment horizontal="justify" vertical="center"/>
    </xf>
    <xf numFmtId="168" fontId="10" fillId="0" borderId="10" xfId="5" applyFont="1" applyFill="1" applyBorder="1" applyAlignment="1">
      <alignment horizontal="center" vertical="center"/>
    </xf>
    <xf numFmtId="168" fontId="4" fillId="0" borderId="11" xfId="0" applyNumberFormat="1" applyFont="1" applyBorder="1"/>
    <xf numFmtId="4" fontId="10" fillId="0" borderId="10" xfId="0" applyNumberFormat="1" applyFont="1" applyBorder="1" applyAlignment="1">
      <alignment vertical="center"/>
    </xf>
    <xf numFmtId="0" fontId="9" fillId="0" borderId="9" xfId="6" applyFont="1" applyBorder="1" applyAlignment="1">
      <alignment horizontal="right" vertical="center"/>
    </xf>
    <xf numFmtId="168" fontId="10" fillId="0" borderId="10" xfId="7" applyFont="1" applyBorder="1" applyAlignment="1">
      <alignment vertical="center" wrapText="1"/>
    </xf>
    <xf numFmtId="168" fontId="4" fillId="0" borderId="11" xfId="7" applyFont="1" applyBorder="1" applyAlignment="1">
      <alignment horizontal="right" vertical="center"/>
    </xf>
    <xf numFmtId="0" fontId="10" fillId="0" borderId="13" xfId="8" applyFont="1" applyBorder="1" applyAlignment="1">
      <alignment horizontal="right"/>
    </xf>
    <xf numFmtId="0" fontId="4" fillId="0" borderId="16" xfId="0" quotePrefix="1" applyFont="1" applyBorder="1" applyAlignment="1">
      <alignment horizontal="center"/>
    </xf>
    <xf numFmtId="170" fontId="10" fillId="0" borderId="16" xfId="8" applyNumberFormat="1" applyFont="1" applyBorder="1" applyAlignment="1">
      <alignment horizontal="right"/>
    </xf>
    <xf numFmtId="0" fontId="10" fillId="0" borderId="16" xfId="8" applyFont="1" applyBorder="1" applyAlignment="1">
      <alignment horizontal="center"/>
    </xf>
    <xf numFmtId="4" fontId="10" fillId="0" borderId="16" xfId="8" applyNumberFormat="1" applyFont="1" applyBorder="1"/>
    <xf numFmtId="40" fontId="10" fillId="0" borderId="16" xfId="8" applyNumberFormat="1" applyFont="1" applyBorder="1"/>
    <xf numFmtId="168" fontId="4" fillId="0" borderId="17" xfId="5" applyFont="1" applyBorder="1"/>
    <xf numFmtId="4" fontId="10" fillId="0" borderId="10" xfId="0" applyNumberFormat="1" applyFont="1" applyBorder="1" applyAlignment="1">
      <alignment horizontal="right"/>
    </xf>
    <xf numFmtId="0" fontId="5" fillId="0" borderId="9" xfId="0" applyFont="1" applyBorder="1"/>
    <xf numFmtId="4" fontId="5" fillId="0" borderId="10" xfId="0" applyNumberFormat="1" applyFont="1" applyBorder="1" applyAlignment="1">
      <alignment horizontal="right"/>
    </xf>
    <xf numFmtId="9" fontId="5" fillId="0" borderId="10" xfId="3" applyNumberFormat="1" applyFont="1" applyBorder="1" applyAlignment="1">
      <alignment horizontal="centerContinuous"/>
    </xf>
    <xf numFmtId="170" fontId="5" fillId="0" borderId="10" xfId="0" applyNumberFormat="1" applyFont="1" applyBorder="1"/>
    <xf numFmtId="168" fontId="5" fillId="0" borderId="10" xfId="5" applyFont="1" applyBorder="1"/>
    <xf numFmtId="0" fontId="5" fillId="0" borderId="9" xfId="0" applyFont="1" applyBorder="1" applyAlignment="1">
      <alignment horizontal="right"/>
    </xf>
    <xf numFmtId="172" fontId="5" fillId="0" borderId="10" xfId="3" applyNumberFormat="1" applyFont="1" applyBorder="1" applyAlignment="1">
      <alignment horizontal="centerContinuous"/>
    </xf>
    <xf numFmtId="4" fontId="5" fillId="0" borderId="10" xfId="0" applyNumberFormat="1" applyFont="1" applyBorder="1"/>
    <xf numFmtId="10" fontId="10" fillId="0" borderId="0" xfId="0" applyNumberFormat="1" applyFont="1" applyFill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/>
    <xf numFmtId="4" fontId="10" fillId="0" borderId="7" xfId="0" applyNumberFormat="1" applyFont="1" applyBorder="1"/>
    <xf numFmtId="9" fontId="10" fillId="0" borderId="7" xfId="3" applyNumberFormat="1" applyFont="1" applyBorder="1" applyAlignment="1">
      <alignment horizontal="centerContinuous"/>
    </xf>
    <xf numFmtId="0" fontId="5" fillId="0" borderId="41" xfId="0" applyFont="1" applyBorder="1"/>
    <xf numFmtId="0" fontId="4" fillId="0" borderId="1" xfId="0" applyFont="1" applyBorder="1"/>
    <xf numFmtId="168" fontId="4" fillId="0" borderId="5" xfId="5" applyFont="1" applyBorder="1"/>
    <xf numFmtId="4" fontId="5" fillId="0" borderId="1" xfId="0" applyNumberFormat="1" applyFont="1" applyBorder="1"/>
    <xf numFmtId="168" fontId="4" fillId="0" borderId="38" xfId="5" applyFont="1" applyBorder="1"/>
    <xf numFmtId="0" fontId="5" fillId="0" borderId="42" xfId="0" applyFont="1" applyBorder="1"/>
    <xf numFmtId="4" fontId="5" fillId="0" borderId="30" xfId="0" applyNumberFormat="1" applyFont="1" applyBorder="1"/>
    <xf numFmtId="9" fontId="5" fillId="0" borderId="30" xfId="3" applyFont="1" applyBorder="1" applyAlignment="1">
      <alignment horizontal="center"/>
    </xf>
    <xf numFmtId="0" fontId="5" fillId="0" borderId="13" xfId="0" applyFont="1" applyBorder="1"/>
    <xf numFmtId="4" fontId="5" fillId="0" borderId="16" xfId="0" applyNumberFormat="1" applyFont="1" applyBorder="1" applyAlignment="1">
      <alignment vertical="center"/>
    </xf>
    <xf numFmtId="9" fontId="5" fillId="0" borderId="16" xfId="3" applyFont="1" applyBorder="1" applyAlignment="1">
      <alignment horizontal="center" vertical="center"/>
    </xf>
    <xf numFmtId="168" fontId="4" fillId="0" borderId="17" xfId="5" applyFont="1" applyBorder="1" applyAlignment="1">
      <alignment vertical="center"/>
    </xf>
    <xf numFmtId="0" fontId="4" fillId="0" borderId="0" xfId="0" applyFont="1" applyBorder="1" applyAlignment="1">
      <alignment wrapText="1"/>
    </xf>
    <xf numFmtId="4" fontId="5" fillId="0" borderId="40" xfId="0" applyNumberFormat="1" applyFont="1" applyBorder="1"/>
    <xf numFmtId="9" fontId="5" fillId="0" borderId="40" xfId="3" applyFont="1" applyBorder="1" applyAlignment="1">
      <alignment horizontal="center"/>
    </xf>
    <xf numFmtId="0" fontId="5" fillId="0" borderId="40" xfId="0" applyFont="1" applyBorder="1"/>
    <xf numFmtId="168" fontId="4" fillId="0" borderId="0" xfId="5" applyFont="1" applyBorder="1"/>
    <xf numFmtId="4" fontId="10" fillId="0" borderId="0" xfId="0" applyNumberFormat="1" applyFont="1" applyBorder="1"/>
    <xf numFmtId="9" fontId="10" fillId="0" borderId="0" xfId="3" applyFont="1" applyBorder="1" applyAlignment="1">
      <alignment horizontal="center"/>
    </xf>
    <xf numFmtId="0" fontId="5" fillId="0" borderId="0" xfId="0" applyFont="1"/>
    <xf numFmtId="168" fontId="4" fillId="0" borderId="18" xfId="5" applyFont="1" applyBorder="1"/>
    <xf numFmtId="173" fontId="22" fillId="0" borderId="0" xfId="0" applyNumberFormat="1" applyFont="1" applyAlignment="1" applyProtection="1">
      <alignment horizontal="center" vertical="center"/>
    </xf>
    <xf numFmtId="0" fontId="23" fillId="0" borderId="0" xfId="6" applyFont="1" applyBorder="1" applyAlignment="1">
      <alignment horizontal="center" vertical="center" wrapText="1"/>
    </xf>
    <xf numFmtId="0" fontId="23" fillId="0" borderId="43" xfId="6" applyFont="1" applyBorder="1" applyAlignment="1">
      <alignment vertical="center"/>
    </xf>
    <xf numFmtId="4" fontId="23" fillId="0" borderId="43" xfId="6" applyNumberFormat="1" applyFont="1" applyBorder="1" applyAlignment="1">
      <alignment horizontal="center" vertical="center"/>
    </xf>
    <xf numFmtId="0" fontId="23" fillId="0" borderId="43" xfId="6" applyFont="1" applyBorder="1" applyAlignment="1">
      <alignment horizontal="center" vertical="center"/>
    </xf>
    <xf numFmtId="43" fontId="18" fillId="0" borderId="43" xfId="1" applyFont="1" applyBorder="1" applyAlignment="1">
      <alignment vertical="center"/>
    </xf>
    <xf numFmtId="43" fontId="23" fillId="0" borderId="43" xfId="1" applyFont="1" applyBorder="1" applyAlignment="1">
      <alignment vertical="center"/>
    </xf>
    <xf numFmtId="174" fontId="22" fillId="10" borderId="44" xfId="0" applyNumberFormat="1" applyFont="1" applyFill="1" applyBorder="1" applyAlignment="1" applyProtection="1">
      <alignment horizontal="center" vertical="center"/>
    </xf>
    <xf numFmtId="174" fontId="22" fillId="10" borderId="45" xfId="0" applyNumberFormat="1" applyFont="1" applyFill="1" applyBorder="1" applyAlignment="1" applyProtection="1">
      <alignment horizontal="center" vertical="center"/>
    </xf>
    <xf numFmtId="168" fontId="22" fillId="10" borderId="45" xfId="5" applyFont="1" applyFill="1" applyBorder="1" applyAlignment="1" applyProtection="1">
      <alignment horizontal="center" vertical="center"/>
    </xf>
    <xf numFmtId="43" fontId="22" fillId="10" borderId="45" xfId="1" applyFont="1" applyFill="1" applyBorder="1" applyAlignment="1" applyProtection="1">
      <alignment horizontal="center" vertical="center"/>
    </xf>
    <xf numFmtId="43" fontId="22" fillId="10" borderId="46" xfId="1" applyFont="1" applyFill="1" applyBorder="1" applyAlignment="1" applyProtection="1">
      <alignment horizontal="center" vertical="center"/>
    </xf>
    <xf numFmtId="0" fontId="18" fillId="0" borderId="47" xfId="0" applyFont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18" fillId="0" borderId="48" xfId="0" applyFont="1" applyBorder="1" applyAlignment="1">
      <alignment horizontal="center" vertical="center"/>
    </xf>
    <xf numFmtId="43" fontId="18" fillId="0" borderId="48" xfId="1" applyFont="1" applyBorder="1" applyAlignment="1">
      <alignment vertical="center"/>
    </xf>
    <xf numFmtId="43" fontId="23" fillId="0" borderId="49" xfId="1" applyFont="1" applyBorder="1" applyAlignment="1">
      <alignment vertical="center"/>
    </xf>
    <xf numFmtId="0" fontId="23" fillId="2" borderId="50" xfId="0" applyNumberFormat="1" applyFont="1" applyFill="1" applyBorder="1" applyAlignment="1">
      <alignment horizontal="right" vertical="center" wrapText="1"/>
    </xf>
    <xf numFmtId="0" fontId="23" fillId="2" borderId="51" xfId="0" applyNumberFormat="1" applyFont="1" applyFill="1" applyBorder="1" applyAlignment="1">
      <alignment horizontal="left" vertical="center" wrapText="1"/>
    </xf>
    <xf numFmtId="0" fontId="18" fillId="0" borderId="51" xfId="0" applyFont="1" applyBorder="1" applyAlignment="1">
      <alignment horizontal="center" vertical="center"/>
    </xf>
    <xf numFmtId="43" fontId="18" fillId="0" borderId="51" xfId="1" applyFont="1" applyBorder="1" applyAlignment="1">
      <alignment vertical="center"/>
    </xf>
    <xf numFmtId="43" fontId="23" fillId="0" borderId="52" xfId="1" applyFont="1" applyBorder="1" applyAlignment="1">
      <alignment vertical="center"/>
    </xf>
    <xf numFmtId="175" fontId="18" fillId="2" borderId="50" xfId="0" applyNumberFormat="1" applyFont="1" applyFill="1" applyBorder="1" applyAlignment="1">
      <alignment horizontal="right" vertical="center" wrapText="1"/>
    </xf>
    <xf numFmtId="0" fontId="18" fillId="2" borderId="51" xfId="0" applyNumberFormat="1" applyFont="1" applyFill="1" applyBorder="1" applyAlignment="1">
      <alignment horizontal="left" vertical="center" wrapText="1"/>
    </xf>
    <xf numFmtId="168" fontId="18" fillId="0" borderId="51" xfId="9" applyFont="1" applyFill="1" applyBorder="1" applyAlignment="1">
      <alignment horizontal="right" vertical="center" wrapText="1"/>
    </xf>
    <xf numFmtId="49" fontId="18" fillId="2" borderId="50" xfId="0" applyNumberFormat="1" applyFont="1" applyFill="1" applyBorder="1" applyAlignment="1">
      <alignment horizontal="center" vertical="center" wrapText="1"/>
    </xf>
    <xf numFmtId="43" fontId="18" fillId="2" borderId="51" xfId="1" applyFont="1" applyFill="1" applyBorder="1" applyAlignment="1">
      <alignment horizontal="center" vertical="center" wrapText="1"/>
    </xf>
    <xf numFmtId="49" fontId="23" fillId="2" borderId="50" xfId="0" applyNumberFormat="1" applyFont="1" applyFill="1" applyBorder="1" applyAlignment="1">
      <alignment horizontal="right" vertical="center" wrapText="1"/>
    </xf>
    <xf numFmtId="43" fontId="18" fillId="2" borderId="51" xfId="1" applyFont="1" applyFill="1" applyBorder="1" applyAlignment="1" applyProtection="1">
      <alignment horizontal="right" vertical="center"/>
    </xf>
    <xf numFmtId="168" fontId="18" fillId="0" borderId="51" xfId="9" applyFont="1" applyBorder="1" applyAlignment="1">
      <alignment horizontal="right" vertical="center" wrapText="1"/>
    </xf>
    <xf numFmtId="175" fontId="23" fillId="2" borderId="50" xfId="0" applyNumberFormat="1" applyFont="1" applyFill="1" applyBorder="1" applyAlignment="1">
      <alignment horizontal="right" vertical="center" wrapText="1"/>
    </xf>
    <xf numFmtId="49" fontId="18" fillId="2" borderId="50" xfId="0" applyNumberFormat="1" applyFont="1" applyFill="1" applyBorder="1" applyAlignment="1">
      <alignment horizontal="right" vertical="center" wrapText="1"/>
    </xf>
    <xf numFmtId="0" fontId="18" fillId="0" borderId="51" xfId="0" applyNumberFormat="1" applyFont="1" applyFill="1" applyBorder="1" applyAlignment="1">
      <alignment horizontal="left" vertical="center" wrapText="1"/>
    </xf>
    <xf numFmtId="168" fontId="18" fillId="0" borderId="51" xfId="9" applyFont="1" applyFill="1" applyBorder="1" applyAlignment="1" applyProtection="1">
      <alignment vertical="center"/>
    </xf>
    <xf numFmtId="43" fontId="18" fillId="0" borderId="51" xfId="1" applyFont="1" applyFill="1" applyBorder="1" applyAlignment="1" applyProtection="1">
      <alignment vertical="center"/>
    </xf>
    <xf numFmtId="175" fontId="18" fillId="2" borderId="53" xfId="0" applyNumberFormat="1" applyFont="1" applyFill="1" applyBorder="1" applyAlignment="1">
      <alignment horizontal="right" vertical="center" wrapText="1"/>
    </xf>
    <xf numFmtId="0" fontId="18" fillId="2" borderId="54" xfId="0" applyNumberFormat="1" applyFont="1" applyFill="1" applyBorder="1" applyAlignment="1">
      <alignment horizontal="left" vertical="center" wrapText="1"/>
    </xf>
    <xf numFmtId="0" fontId="18" fillId="0" borderId="54" xfId="0" applyFont="1" applyBorder="1" applyAlignment="1">
      <alignment horizontal="center" vertical="center"/>
    </xf>
    <xf numFmtId="168" fontId="18" fillId="0" borderId="54" xfId="9" applyFont="1" applyFill="1" applyBorder="1" applyAlignment="1" applyProtection="1">
      <alignment vertical="center"/>
    </xf>
    <xf numFmtId="43" fontId="18" fillId="0" borderId="54" xfId="1" applyFont="1" applyBorder="1" applyAlignment="1">
      <alignment vertical="center"/>
    </xf>
    <xf numFmtId="43" fontId="23" fillId="0" borderId="55" xfId="1" applyFont="1" applyBorder="1" applyAlignment="1">
      <alignment vertical="center"/>
    </xf>
    <xf numFmtId="0" fontId="23" fillId="2" borderId="47" xfId="0" applyNumberFormat="1" applyFont="1" applyFill="1" applyBorder="1" applyAlignment="1">
      <alignment horizontal="right" vertical="center" wrapText="1"/>
    </xf>
    <xf numFmtId="4" fontId="22" fillId="2" borderId="48" xfId="0" applyNumberFormat="1" applyFont="1" applyFill="1" applyBorder="1" applyAlignment="1">
      <alignment horizontal="left" vertical="center" wrapText="1"/>
    </xf>
    <xf numFmtId="43" fontId="18" fillId="2" borderId="48" xfId="1" applyFont="1" applyFill="1" applyBorder="1" applyAlignment="1">
      <alignment horizontal="center" vertical="center" wrapText="1"/>
    </xf>
    <xf numFmtId="4" fontId="22" fillId="2" borderId="51" xfId="0" applyNumberFormat="1" applyFont="1" applyFill="1" applyBorder="1" applyAlignment="1">
      <alignment horizontal="left" vertical="center" wrapText="1"/>
    </xf>
    <xf numFmtId="43" fontId="18" fillId="2" borderId="54" xfId="1" applyFont="1" applyFill="1" applyBorder="1" applyAlignment="1">
      <alignment horizontal="center" vertical="center" wrapText="1"/>
    </xf>
    <xf numFmtId="175" fontId="23" fillId="2" borderId="47" xfId="0" applyNumberFormat="1" applyFont="1" applyFill="1" applyBorder="1" applyAlignment="1">
      <alignment horizontal="right" vertical="center" wrapText="1"/>
    </xf>
    <xf numFmtId="0" fontId="23" fillId="2" borderId="48" xfId="0" applyNumberFormat="1" applyFont="1" applyFill="1" applyBorder="1" applyAlignment="1">
      <alignment horizontal="left" vertical="center" wrapText="1"/>
    </xf>
    <xf numFmtId="1" fontId="23" fillId="2" borderId="50" xfId="0" applyNumberFormat="1" applyFont="1" applyFill="1" applyBorder="1" applyAlignment="1">
      <alignment horizontal="right" vertical="center" wrapText="1"/>
    </xf>
    <xf numFmtId="168" fontId="18" fillId="0" borderId="51" xfId="9" applyNumberFormat="1" applyFont="1" applyFill="1" applyBorder="1" applyAlignment="1" applyProtection="1">
      <alignment vertical="center"/>
    </xf>
    <xf numFmtId="175" fontId="18" fillId="2" borderId="56" xfId="0" applyNumberFormat="1" applyFont="1" applyFill="1" applyBorder="1" applyAlignment="1">
      <alignment horizontal="right" vertical="center" wrapText="1"/>
    </xf>
    <xf numFmtId="0" fontId="18" fillId="2" borderId="57" xfId="0" applyNumberFormat="1" applyFont="1" applyFill="1" applyBorder="1" applyAlignment="1">
      <alignment horizontal="left" vertical="center" wrapText="1"/>
    </xf>
    <xf numFmtId="0" fontId="18" fillId="0" borderId="57" xfId="0" applyFont="1" applyBorder="1" applyAlignment="1">
      <alignment horizontal="center" vertical="center"/>
    </xf>
    <xf numFmtId="43" fontId="18" fillId="2" borderId="57" xfId="1" applyFont="1" applyFill="1" applyBorder="1" applyAlignment="1">
      <alignment horizontal="center" vertical="center" wrapText="1"/>
    </xf>
    <xf numFmtId="43" fontId="18" fillId="0" borderId="57" xfId="1" applyFont="1" applyBorder="1" applyAlignment="1">
      <alignment vertical="center"/>
    </xf>
    <xf numFmtId="43" fontId="23" fillId="0" borderId="58" xfId="1" applyFont="1" applyBorder="1" applyAlignment="1">
      <alignment vertical="center"/>
    </xf>
    <xf numFmtId="176" fontId="23" fillId="10" borderId="13" xfId="0" applyNumberFormat="1" applyFont="1" applyFill="1" applyBorder="1" applyAlignment="1" applyProtection="1">
      <alignment horizontal="right" vertical="center" wrapText="1"/>
    </xf>
    <xf numFmtId="0" fontId="23" fillId="10" borderId="16" xfId="0" applyFont="1" applyFill="1" applyBorder="1" applyAlignment="1" applyProtection="1">
      <alignment horizontal="left" vertical="center" wrapText="1"/>
    </xf>
    <xf numFmtId="39" fontId="23" fillId="10" borderId="16" xfId="0" applyNumberFormat="1" applyFont="1" applyFill="1" applyBorder="1" applyAlignment="1" applyProtection="1">
      <alignment vertical="center"/>
    </xf>
    <xf numFmtId="39" fontId="23" fillId="10" borderId="16" xfId="0" applyNumberFormat="1" applyFont="1" applyFill="1" applyBorder="1" applyAlignment="1" applyProtection="1">
      <alignment horizontal="center" vertical="center" wrapText="1"/>
    </xf>
    <xf numFmtId="39" fontId="23" fillId="10" borderId="16" xfId="0" applyNumberFormat="1" applyFont="1" applyFill="1" applyBorder="1" applyAlignment="1" applyProtection="1">
      <alignment horizontal="right" vertical="center"/>
    </xf>
    <xf numFmtId="177" fontId="23" fillId="10" borderId="16" xfId="0" applyNumberFormat="1" applyFont="1" applyFill="1" applyBorder="1" applyAlignment="1" applyProtection="1">
      <alignment horizontal="right" vertical="center"/>
    </xf>
    <xf numFmtId="39" fontId="23" fillId="10" borderId="17" xfId="0" applyNumberFormat="1" applyFont="1" applyFill="1" applyBorder="1" applyAlignment="1" applyProtection="1">
      <alignment vertical="center" wrapText="1"/>
    </xf>
    <xf numFmtId="43" fontId="22" fillId="10" borderId="45" xfId="1" applyNumberFormat="1" applyFont="1" applyFill="1" applyBorder="1" applyAlignment="1" applyProtection="1">
      <alignment horizontal="center" vertical="center"/>
    </xf>
    <xf numFmtId="43" fontId="22" fillId="10" borderId="45" xfId="1" applyNumberFormat="1" applyFont="1" applyFill="1" applyBorder="1" applyAlignment="1" applyProtection="1">
      <alignment horizontal="center" vertical="center" wrapText="1"/>
    </xf>
    <xf numFmtId="43" fontId="22" fillId="10" borderId="46" xfId="1" applyNumberFormat="1" applyFont="1" applyFill="1" applyBorder="1" applyAlignment="1" applyProtection="1">
      <alignment horizontal="center" vertical="center"/>
    </xf>
    <xf numFmtId="49" fontId="18" fillId="0" borderId="59" xfId="0" applyNumberFormat="1" applyFont="1" applyFill="1" applyBorder="1" applyAlignment="1">
      <alignment horizontal="center" vertical="center" wrapText="1"/>
    </xf>
    <xf numFmtId="4" fontId="18" fillId="0" borderId="60" xfId="0" applyNumberFormat="1" applyFont="1" applyFill="1" applyBorder="1" applyAlignment="1">
      <alignment horizontal="left" vertical="center" wrapText="1"/>
    </xf>
    <xf numFmtId="43" fontId="18" fillId="0" borderId="60" xfId="1" applyNumberFormat="1" applyFont="1" applyFill="1" applyBorder="1" applyAlignment="1">
      <alignment horizontal="center" vertical="center" wrapText="1"/>
    </xf>
    <xf numFmtId="4" fontId="18" fillId="0" borderId="60" xfId="0" applyNumberFormat="1" applyFont="1" applyFill="1" applyBorder="1" applyAlignment="1">
      <alignment horizontal="center" vertical="center" wrapText="1"/>
    </xf>
    <xf numFmtId="43" fontId="18" fillId="0" borderId="60" xfId="1" applyNumberFormat="1" applyFont="1" applyFill="1" applyBorder="1" applyAlignment="1">
      <alignment vertical="center" wrapText="1"/>
    </xf>
    <xf numFmtId="43" fontId="24" fillId="0" borderId="61" xfId="1" applyNumberFormat="1" applyFont="1" applyFill="1" applyBorder="1" applyAlignment="1">
      <alignment vertical="center"/>
    </xf>
    <xf numFmtId="49" fontId="18" fillId="0" borderId="62" xfId="0" applyNumberFormat="1" applyFont="1" applyFill="1" applyBorder="1" applyAlignment="1">
      <alignment horizontal="center" vertical="center" wrapText="1"/>
    </xf>
    <xf numFmtId="0" fontId="18" fillId="0" borderId="63" xfId="0" applyNumberFormat="1" applyFont="1" applyFill="1" applyBorder="1" applyAlignment="1">
      <alignment horizontal="left" vertical="center" wrapText="1"/>
    </xf>
    <xf numFmtId="10" fontId="18" fillId="0" borderId="63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vertical="center"/>
    </xf>
    <xf numFmtId="43" fontId="18" fillId="0" borderId="63" xfId="1" applyNumberFormat="1" applyFont="1" applyFill="1" applyBorder="1" applyAlignment="1">
      <alignment horizontal="center" vertical="center" wrapText="1"/>
    </xf>
    <xf numFmtId="43" fontId="18" fillId="0" borderId="63" xfId="1" applyNumberFormat="1" applyFont="1" applyFill="1" applyBorder="1" applyAlignment="1">
      <alignment vertical="center" wrapText="1"/>
    </xf>
    <xf numFmtId="43" fontId="24" fillId="0" borderId="64" xfId="1" applyNumberFormat="1" applyFont="1" applyFill="1" applyBorder="1" applyAlignment="1">
      <alignment vertical="center"/>
    </xf>
    <xf numFmtId="49" fontId="18" fillId="0" borderId="65" xfId="0" applyNumberFormat="1" applyFont="1" applyFill="1" applyBorder="1" applyAlignment="1">
      <alignment horizontal="center" vertical="center" wrapText="1"/>
    </xf>
    <xf numFmtId="0" fontId="18" fillId="0" borderId="66" xfId="0" applyNumberFormat="1" applyFont="1" applyFill="1" applyBorder="1" applyAlignment="1">
      <alignment horizontal="left" vertical="center" wrapText="1"/>
    </xf>
    <xf numFmtId="10" fontId="18" fillId="0" borderId="66" xfId="0" applyNumberFormat="1" applyFont="1" applyFill="1" applyBorder="1" applyAlignment="1">
      <alignment horizontal="center" vertical="center" wrapText="1"/>
    </xf>
    <xf numFmtId="43" fontId="18" fillId="0" borderId="66" xfId="1" applyNumberFormat="1" applyFont="1" applyFill="1" applyBorder="1" applyAlignment="1">
      <alignment horizontal="center" vertical="center" wrapText="1"/>
    </xf>
    <xf numFmtId="43" fontId="18" fillId="0" borderId="66" xfId="1" applyNumberFormat="1" applyFont="1" applyFill="1" applyBorder="1" applyAlignment="1">
      <alignment vertical="center" wrapText="1"/>
    </xf>
    <xf numFmtId="43" fontId="24" fillId="0" borderId="67" xfId="1" applyNumberFormat="1" applyFont="1" applyFill="1" applyBorder="1" applyAlignment="1">
      <alignment vertical="center"/>
    </xf>
    <xf numFmtId="174" fontId="26" fillId="10" borderId="44" xfId="0" applyNumberFormat="1" applyFont="1" applyFill="1" applyBorder="1" applyAlignment="1" applyProtection="1">
      <alignment horizontal="right"/>
    </xf>
    <xf numFmtId="174" fontId="22" fillId="10" borderId="45" xfId="0" applyNumberFormat="1" applyFont="1" applyFill="1" applyBorder="1" applyProtection="1"/>
    <xf numFmtId="10" fontId="26" fillId="10" borderId="45" xfId="0" applyNumberFormat="1" applyFont="1" applyFill="1" applyBorder="1" applyProtection="1"/>
    <xf numFmtId="174" fontId="26" fillId="10" borderId="45" xfId="0" applyNumberFormat="1" applyFont="1" applyFill="1" applyBorder="1" applyProtection="1"/>
    <xf numFmtId="168" fontId="26" fillId="10" borderId="45" xfId="1" applyNumberFormat="1" applyFont="1" applyFill="1" applyBorder="1" applyProtection="1"/>
    <xf numFmtId="168" fontId="22" fillId="10" borderId="46" xfId="1" applyNumberFormat="1" applyFont="1" applyFill="1" applyBorder="1" applyProtection="1"/>
    <xf numFmtId="174" fontId="26" fillId="0" borderId="44" xfId="0" applyNumberFormat="1" applyFont="1" applyFill="1" applyBorder="1" applyAlignment="1" applyProtection="1">
      <alignment horizontal="right"/>
    </xf>
    <xf numFmtId="174" fontId="22" fillId="0" borderId="45" xfId="0" applyNumberFormat="1" applyFont="1" applyFill="1" applyBorder="1" applyProtection="1"/>
    <xf numFmtId="10" fontId="26" fillId="0" borderId="45" xfId="0" applyNumberFormat="1" applyFont="1" applyFill="1" applyBorder="1" applyProtection="1"/>
    <xf numFmtId="0" fontId="18" fillId="0" borderId="0" xfId="0" applyNumberFormat="1" applyFont="1"/>
    <xf numFmtId="168" fontId="26" fillId="0" borderId="45" xfId="1" applyNumberFormat="1" applyFont="1" applyFill="1" applyBorder="1" applyProtection="1"/>
    <xf numFmtId="168" fontId="22" fillId="0" borderId="46" xfId="1" applyNumberFormat="1" applyFont="1" applyFill="1" applyBorder="1" applyProtection="1"/>
    <xf numFmtId="10" fontId="26" fillId="10" borderId="45" xfId="0" applyNumberFormat="1" applyFont="1" applyFill="1" applyBorder="1" applyAlignment="1" applyProtection="1">
      <alignment horizontal="center"/>
    </xf>
    <xf numFmtId="168" fontId="22" fillId="10" borderId="45" xfId="1" applyNumberFormat="1" applyFont="1" applyFill="1" applyBorder="1" applyProtection="1"/>
    <xf numFmtId="174" fontId="22" fillId="0" borderId="0" xfId="0" applyNumberFormat="1" applyFont="1" applyBorder="1" applyAlignment="1" applyProtection="1">
      <alignment horizontal="right"/>
    </xf>
    <xf numFmtId="174" fontId="22" fillId="0" borderId="0" xfId="0" applyNumberFormat="1" applyFont="1" applyBorder="1" applyProtection="1"/>
    <xf numFmtId="168" fontId="26" fillId="0" borderId="0" xfId="1" applyNumberFormat="1" applyFont="1" applyBorder="1" applyProtection="1"/>
    <xf numFmtId="174" fontId="26" fillId="0" borderId="0" xfId="0" applyNumberFormat="1" applyFont="1" applyBorder="1" applyProtection="1"/>
    <xf numFmtId="168" fontId="18" fillId="0" borderId="0" xfId="1" applyNumberFormat="1" applyFont="1" applyAlignment="1">
      <alignment vertical="center"/>
    </xf>
    <xf numFmtId="168" fontId="22" fillId="0" borderId="0" xfId="1" applyNumberFormat="1" applyFont="1" applyBorder="1" applyProtection="1"/>
    <xf numFmtId="174" fontId="27" fillId="0" borderId="0" xfId="0" applyNumberFormat="1" applyFont="1" applyBorder="1" applyAlignment="1" applyProtection="1">
      <alignment horizontal="right"/>
    </xf>
    <xf numFmtId="174" fontId="18" fillId="0" borderId="0" xfId="0" applyNumberFormat="1" applyFont="1" applyBorder="1" applyProtection="1"/>
    <xf numFmtId="168" fontId="18" fillId="0" borderId="0" xfId="1" applyNumberFormat="1" applyFont="1" applyBorder="1" applyProtection="1"/>
    <xf numFmtId="174" fontId="28" fillId="0" borderId="0" xfId="0" applyNumberFormat="1" applyFont="1" applyBorder="1" applyProtection="1"/>
    <xf numFmtId="168" fontId="27" fillId="0" borderId="0" xfId="1" applyNumberFormat="1" applyFont="1" applyAlignment="1">
      <alignment vertical="center"/>
    </xf>
    <xf numFmtId="168" fontId="29" fillId="0" borderId="0" xfId="1" applyNumberFormat="1" applyFont="1" applyBorder="1" applyProtection="1"/>
    <xf numFmtId="174" fontId="26" fillId="0" borderId="0" xfId="0" applyNumberFormat="1" applyFont="1" applyBorder="1" applyAlignment="1" applyProtection="1">
      <alignment horizontal="right"/>
    </xf>
    <xf numFmtId="0" fontId="4" fillId="0" borderId="0" xfId="0" applyFont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30" fillId="0" borderId="32" xfId="0" applyFont="1" applyBorder="1" applyAlignment="1">
      <alignment horizontal="center"/>
    </xf>
    <xf numFmtId="0" fontId="30" fillId="0" borderId="40" xfId="0" applyFont="1" applyBorder="1" applyAlignment="1"/>
    <xf numFmtId="0" fontId="30" fillId="0" borderId="40" xfId="0" applyFont="1" applyBorder="1" applyAlignment="1">
      <alignment horizontal="left"/>
    </xf>
    <xf numFmtId="0" fontId="30" fillId="0" borderId="68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0" fontId="9" fillId="0" borderId="5" xfId="0" quotePrefix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4" fontId="5" fillId="0" borderId="10" xfId="9" applyNumberFormat="1" applyFont="1" applyBorder="1" applyAlignment="1">
      <alignment horizontal="center"/>
    </xf>
    <xf numFmtId="0" fontId="5" fillId="0" borderId="69" xfId="0" applyFont="1" applyBorder="1"/>
    <xf numFmtId="2" fontId="10" fillId="0" borderId="10" xfId="9" applyNumberFormat="1" applyFont="1" applyFill="1" applyBorder="1" applyAlignment="1">
      <alignment horizontal="center" vertical="center" wrapText="1"/>
    </xf>
    <xf numFmtId="168" fontId="10" fillId="0" borderId="10" xfId="9" applyFont="1" applyBorder="1" applyAlignment="1">
      <alignment vertical="center" wrapText="1"/>
    </xf>
    <xf numFmtId="168" fontId="10" fillId="0" borderId="10" xfId="9" applyFont="1" applyFill="1" applyBorder="1" applyAlignment="1">
      <alignment horizontal="center" vertical="center"/>
    </xf>
    <xf numFmtId="168" fontId="9" fillId="0" borderId="11" xfId="9" applyFont="1" applyBorder="1" applyAlignment="1">
      <alignment vertical="center" wrapText="1"/>
    </xf>
    <xf numFmtId="2" fontId="10" fillId="11" borderId="10" xfId="9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9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68" fontId="5" fillId="0" borderId="10" xfId="9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168" fontId="5" fillId="0" borderId="10" xfId="9" applyFont="1" applyFill="1" applyBorder="1" applyAlignment="1">
      <alignment horizontal="justify" vertical="center"/>
    </xf>
    <xf numFmtId="168" fontId="4" fillId="0" borderId="11" xfId="9" applyFont="1" applyFill="1" applyBorder="1" applyAlignment="1">
      <alignment horizontal="justify" vertical="center"/>
    </xf>
    <xf numFmtId="168" fontId="5" fillId="0" borderId="10" xfId="9" applyNumberFormat="1" applyFont="1" applyBorder="1" applyAlignment="1">
      <alignment horizontal="center" vertical="center"/>
    </xf>
    <xf numFmtId="168" fontId="4" fillId="0" borderId="11" xfId="0" applyNumberFormat="1" applyFont="1" applyBorder="1" applyAlignment="1">
      <alignment vertical="center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left" wrapText="1"/>
    </xf>
    <xf numFmtId="4" fontId="5" fillId="0" borderId="7" xfId="9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8" fontId="5" fillId="0" borderId="7" xfId="9" applyFont="1" applyFill="1" applyBorder="1" applyAlignment="1">
      <alignment horizontal="center" vertical="center"/>
    </xf>
    <xf numFmtId="168" fontId="4" fillId="0" borderId="8" xfId="0" applyNumberFormat="1" applyFont="1" applyBorder="1"/>
    <xf numFmtId="0" fontId="5" fillId="0" borderId="13" xfId="0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4" fontId="5" fillId="0" borderId="16" xfId="9" applyNumberFormat="1" applyFont="1" applyBorder="1" applyAlignment="1">
      <alignment horizontal="center"/>
    </xf>
    <xf numFmtId="4" fontId="5" fillId="0" borderId="16" xfId="9" applyNumberFormat="1" applyFont="1" applyFill="1" applyBorder="1" applyAlignment="1">
      <alignment horizontal="center"/>
    </xf>
    <xf numFmtId="168" fontId="5" fillId="0" borderId="16" xfId="9" applyFont="1" applyBorder="1" applyAlignment="1">
      <alignment horizontal="center"/>
    </xf>
    <xf numFmtId="168" fontId="4" fillId="0" borderId="17" xfId="0" applyNumberFormat="1" applyFont="1" applyBorder="1"/>
    <xf numFmtId="0" fontId="4" fillId="0" borderId="10" xfId="0" applyFont="1" applyBorder="1" applyAlignment="1">
      <alignment horizontal="center" vertical="center"/>
    </xf>
    <xf numFmtId="4" fontId="5" fillId="0" borderId="10" xfId="9" applyNumberFormat="1" applyFont="1" applyFill="1" applyBorder="1" applyAlignment="1">
      <alignment horizontal="center"/>
    </xf>
    <xf numFmtId="168" fontId="5" fillId="0" borderId="10" xfId="9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/>
    </xf>
    <xf numFmtId="4" fontId="5" fillId="0" borderId="7" xfId="9" applyNumberFormat="1" applyFont="1" applyBorder="1" applyAlignment="1">
      <alignment horizontal="center" vertical="center"/>
    </xf>
    <xf numFmtId="168" fontId="4" fillId="0" borderId="8" xfId="0" applyNumberFormat="1" applyFont="1" applyBorder="1" applyAlignment="1">
      <alignment vertical="center"/>
    </xf>
    <xf numFmtId="0" fontId="5" fillId="0" borderId="34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4" fontId="5" fillId="0" borderId="18" xfId="9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5" fillId="0" borderId="18" xfId="9" applyNumberFormat="1" applyFont="1" applyFill="1" applyBorder="1" applyAlignment="1">
      <alignment horizontal="center"/>
    </xf>
    <xf numFmtId="168" fontId="5" fillId="0" borderId="18" xfId="9" applyFont="1" applyBorder="1" applyAlignment="1">
      <alignment horizontal="center"/>
    </xf>
    <xf numFmtId="168" fontId="4" fillId="0" borderId="5" xfId="0" applyNumberFormat="1" applyFont="1" applyBorder="1"/>
    <xf numFmtId="0" fontId="9" fillId="0" borderId="0" xfId="0" applyFont="1" applyBorder="1" applyAlignment="1">
      <alignment horizontal="left"/>
    </xf>
    <xf numFmtId="4" fontId="5" fillId="0" borderId="0" xfId="9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0" xfId="9" applyNumberFormat="1" applyFont="1" applyFill="1" applyBorder="1" applyAlignment="1">
      <alignment horizontal="center"/>
    </xf>
    <xf numFmtId="168" fontId="5" fillId="0" borderId="0" xfId="9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2" fontId="5" fillId="0" borderId="0" xfId="0" applyNumberFormat="1" applyFont="1" applyBorder="1" applyAlignment="1">
      <alignment horizontal="center"/>
    </xf>
    <xf numFmtId="168" fontId="5" fillId="0" borderId="11" xfId="9" applyFont="1" applyBorder="1" applyAlignment="1">
      <alignment horizontal="center"/>
    </xf>
    <xf numFmtId="0" fontId="5" fillId="0" borderId="34" xfId="0" applyFont="1" applyBorder="1"/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8" xfId="0" applyFont="1" applyBorder="1"/>
    <xf numFmtId="0" fontId="5" fillId="0" borderId="11" xfId="0" applyFont="1" applyBorder="1"/>
    <xf numFmtId="0" fontId="5" fillId="0" borderId="34" xfId="0" applyFont="1" applyBorder="1" applyAlignment="1">
      <alignment horizontal="center" vertical="center"/>
    </xf>
    <xf numFmtId="168" fontId="5" fillId="0" borderId="18" xfId="9" applyFont="1" applyFill="1" applyBorder="1" applyAlignment="1">
      <alignment horizontal="center" vertical="center"/>
    </xf>
    <xf numFmtId="0" fontId="5" fillId="0" borderId="35" xfId="0" applyFont="1" applyBorder="1"/>
    <xf numFmtId="0" fontId="4" fillId="0" borderId="70" xfId="0" applyFont="1" applyBorder="1" applyAlignment="1">
      <alignment horizontal="center" vertical="center"/>
    </xf>
    <xf numFmtId="0" fontId="5" fillId="0" borderId="70" xfId="0" applyFont="1" applyBorder="1"/>
    <xf numFmtId="0" fontId="5" fillId="0" borderId="16" xfId="0" applyFont="1" applyBorder="1" applyAlignment="1">
      <alignment horizontal="center"/>
    </xf>
    <xf numFmtId="0" fontId="5" fillId="0" borderId="6" xfId="0" applyFont="1" applyBorder="1"/>
    <xf numFmtId="0" fontId="4" fillId="0" borderId="7" xfId="0" applyFont="1" applyBorder="1" applyAlignment="1">
      <alignment horizontal="center" vertical="center"/>
    </xf>
    <xf numFmtId="0" fontId="5" fillId="0" borderId="7" xfId="0" applyFont="1" applyBorder="1"/>
    <xf numFmtId="40" fontId="5" fillId="0" borderId="10" xfId="0" applyNumberFormat="1" applyFont="1" applyBorder="1"/>
    <xf numFmtId="168" fontId="4" fillId="0" borderId="5" xfId="9" applyFont="1" applyBorder="1"/>
    <xf numFmtId="9" fontId="5" fillId="0" borderId="10" xfId="10" applyNumberFormat="1" applyFont="1" applyBorder="1" applyAlignment="1">
      <alignment horizontal="centerContinuous"/>
    </xf>
    <xf numFmtId="168" fontId="5" fillId="0" borderId="10" xfId="9" applyFont="1" applyBorder="1" applyAlignment="1">
      <alignment vertical="center"/>
    </xf>
    <xf numFmtId="168" fontId="4" fillId="0" borderId="11" xfId="9" applyFont="1" applyBorder="1"/>
    <xf numFmtId="172" fontId="5" fillId="0" borderId="10" xfId="10" applyNumberFormat="1" applyFont="1" applyBorder="1" applyAlignment="1">
      <alignment horizontal="centerContinuous" vertical="center"/>
    </xf>
    <xf numFmtId="10" fontId="10" fillId="0" borderId="0" xfId="0" applyNumberFormat="1" applyFont="1" applyFill="1" applyBorder="1" applyAlignment="1">
      <alignment horizontal="center" vertical="center"/>
    </xf>
    <xf numFmtId="9" fontId="5" fillId="0" borderId="10" xfId="10" applyNumberFormat="1" applyFont="1" applyBorder="1" applyAlignment="1">
      <alignment horizontal="centerContinuous" vertical="center"/>
    </xf>
    <xf numFmtId="9" fontId="10" fillId="0" borderId="7" xfId="10" applyNumberFormat="1" applyFont="1" applyBorder="1" applyAlignment="1">
      <alignment horizontal="centerContinuous"/>
    </xf>
    <xf numFmtId="168" fontId="10" fillId="0" borderId="7" xfId="9" applyFont="1" applyBorder="1"/>
    <xf numFmtId="4" fontId="4" fillId="0" borderId="10" xfId="0" applyNumberFormat="1" applyFont="1" applyBorder="1"/>
    <xf numFmtId="168" fontId="4" fillId="0" borderId="38" xfId="9" applyFont="1" applyBorder="1"/>
    <xf numFmtId="9" fontId="5" fillId="0" borderId="10" xfId="10" applyNumberFormat="1" applyFont="1" applyBorder="1" applyAlignment="1">
      <alignment horizontal="center" vertical="center"/>
    </xf>
    <xf numFmtId="168" fontId="4" fillId="0" borderId="1" xfId="9" applyFont="1" applyBorder="1" applyAlignment="1">
      <alignment vertical="center"/>
    </xf>
    <xf numFmtId="9" fontId="5" fillId="0" borderId="1" xfId="10" applyFont="1" applyBorder="1" applyAlignment="1">
      <alignment horizontal="center"/>
    </xf>
    <xf numFmtId="0" fontId="5" fillId="0" borderId="42" xfId="0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9" fontId="5" fillId="0" borderId="30" xfId="10" applyFont="1" applyBorder="1" applyAlignment="1">
      <alignment horizontal="center" vertical="center"/>
    </xf>
    <xf numFmtId="168" fontId="4" fillId="0" borderId="10" xfId="9" applyFont="1" applyBorder="1" applyAlignment="1">
      <alignment vertical="center"/>
    </xf>
    <xf numFmtId="4" fontId="5" fillId="0" borderId="16" xfId="0" applyNumberFormat="1" applyFont="1" applyBorder="1"/>
    <xf numFmtId="9" fontId="5" fillId="0" borderId="16" xfId="10" applyFont="1" applyBorder="1" applyAlignment="1">
      <alignment horizontal="center"/>
    </xf>
    <xf numFmtId="0" fontId="5" fillId="0" borderId="16" xfId="0" applyFont="1" applyBorder="1"/>
    <xf numFmtId="168" fontId="4" fillId="0" borderId="17" xfId="9" applyFont="1" applyBorder="1"/>
    <xf numFmtId="0" fontId="4" fillId="0" borderId="0" xfId="0" applyFont="1" applyBorder="1"/>
    <xf numFmtId="4" fontId="5" fillId="0" borderId="0" xfId="0" applyNumberFormat="1" applyFont="1" applyBorder="1"/>
    <xf numFmtId="9" fontId="5" fillId="0" borderId="0" xfId="10" applyFont="1" applyBorder="1" applyAlignment="1">
      <alignment horizontal="center"/>
    </xf>
    <xf numFmtId="168" fontId="4" fillId="0" borderId="0" xfId="9" applyFont="1" applyBorder="1"/>
    <xf numFmtId="9" fontId="10" fillId="0" borderId="0" xfId="10" applyFont="1" applyBorder="1" applyAlignment="1">
      <alignment horizontal="center"/>
    </xf>
    <xf numFmtId="168" fontId="4" fillId="0" borderId="18" xfId="9" applyFont="1" applyBorder="1"/>
    <xf numFmtId="168" fontId="10" fillId="0" borderId="10" xfId="9" applyFont="1" applyFill="1" applyBorder="1" applyAlignment="1">
      <alignment vertical="center" wrapText="1"/>
    </xf>
    <xf numFmtId="168" fontId="10" fillId="0" borderId="10" xfId="9" applyFont="1" applyFill="1" applyBorder="1"/>
    <xf numFmtId="4" fontId="10" fillId="0" borderId="10" xfId="9" applyNumberFormat="1" applyFont="1" applyFill="1" applyBorder="1" applyAlignment="1">
      <alignment horizontal="center" vertical="center" wrapText="1"/>
    </xf>
    <xf numFmtId="4" fontId="10" fillId="0" borderId="10" xfId="9" applyNumberFormat="1" applyFont="1" applyBorder="1" applyAlignment="1">
      <alignment vertical="center" wrapText="1"/>
    </xf>
    <xf numFmtId="168" fontId="15" fillId="0" borderId="10" xfId="9" applyFont="1" applyFill="1" applyBorder="1" applyAlignment="1">
      <alignment vertical="center" wrapText="1"/>
    </xf>
    <xf numFmtId="0" fontId="9" fillId="0" borderId="18" xfId="0" applyFont="1" applyBorder="1"/>
    <xf numFmtId="170" fontId="10" fillId="0" borderId="10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 vertical="center" wrapText="1"/>
    </xf>
    <xf numFmtId="168" fontId="4" fillId="0" borderId="11" xfId="9" applyFont="1" applyBorder="1" applyAlignment="1">
      <alignment vertical="center"/>
    </xf>
    <xf numFmtId="170" fontId="12" fillId="0" borderId="12" xfId="0" applyNumberFormat="1" applyFont="1" applyBorder="1" applyAlignment="1">
      <alignment horizontal="center" vertical="center"/>
    </xf>
    <xf numFmtId="171" fontId="5" fillId="0" borderId="11" xfId="9" applyNumberFormat="1" applyFont="1" applyBorder="1" applyAlignment="1">
      <alignment vertical="center"/>
    </xf>
    <xf numFmtId="168" fontId="4" fillId="0" borderId="26" xfId="9" applyFont="1" applyBorder="1" applyAlignment="1">
      <alignment vertical="center"/>
    </xf>
    <xf numFmtId="168" fontId="5" fillId="0" borderId="1" xfId="9" applyFont="1" applyBorder="1"/>
    <xf numFmtId="168" fontId="4" fillId="0" borderId="28" xfId="9" applyFont="1" applyBorder="1" applyAlignment="1">
      <alignment vertical="center"/>
    </xf>
  </cellXfs>
  <cellStyles count="11">
    <cellStyle name="Millares" xfId="1" builtinId="3"/>
    <cellStyle name="Millares 10" xfId="9"/>
    <cellStyle name="Millares 2 2 3" xfId="5"/>
    <cellStyle name="Millares 7" xfId="4"/>
    <cellStyle name="Millares 7 2" xfId="7"/>
    <cellStyle name="Moneda" xfId="2" builtinId="4"/>
    <cellStyle name="Normal" xfId="0" builtinId="0"/>
    <cellStyle name="Normal 2" xfId="6"/>
    <cellStyle name="Normal 4" xfId="8"/>
    <cellStyle name="Porcentaje" xfId="3" builtinId="5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1"/>
  <sheetViews>
    <sheetView tabSelected="1" workbookViewId="0">
      <selection activeCell="B11" sqref="B11"/>
    </sheetView>
  </sheetViews>
  <sheetFormatPr baseColWidth="10" defaultRowHeight="15" x14ac:dyDescent="0.25"/>
  <cols>
    <col min="3" max="3" width="102.5703125" customWidth="1"/>
  </cols>
  <sheetData>
    <row r="5" spans="1:3" ht="18.75" x14ac:dyDescent="0.25">
      <c r="A5" s="1">
        <v>26</v>
      </c>
      <c r="B5" s="3" t="s">
        <v>0</v>
      </c>
      <c r="C5" s="2" t="s">
        <v>1</v>
      </c>
    </row>
    <row r="6" spans="1:3" ht="56.25" x14ac:dyDescent="0.25">
      <c r="A6" s="1"/>
      <c r="B6" s="4" t="s">
        <v>2</v>
      </c>
      <c r="C6" s="2" t="s">
        <v>3</v>
      </c>
    </row>
    <row r="7" spans="1:3" ht="37.5" x14ac:dyDescent="0.25">
      <c r="A7" s="1"/>
      <c r="B7" s="6" t="s">
        <v>4</v>
      </c>
      <c r="C7" s="2" t="s">
        <v>5</v>
      </c>
    </row>
    <row r="8" spans="1:3" ht="37.5" x14ac:dyDescent="0.25">
      <c r="A8" s="1"/>
      <c r="B8" s="7" t="s">
        <v>6</v>
      </c>
      <c r="C8" s="2" t="s">
        <v>7</v>
      </c>
    </row>
    <row r="9" spans="1:3" ht="37.5" x14ac:dyDescent="0.25">
      <c r="A9" s="1"/>
      <c r="B9" s="9" t="s">
        <v>8</v>
      </c>
      <c r="C9" s="2" t="s">
        <v>9</v>
      </c>
    </row>
    <row r="10" spans="1:3" ht="75" x14ac:dyDescent="0.25">
      <c r="A10" s="1"/>
      <c r="B10" s="5" t="s">
        <v>10</v>
      </c>
      <c r="C10" s="2" t="s">
        <v>11</v>
      </c>
    </row>
    <row r="11" spans="1:3" ht="37.5" x14ac:dyDescent="0.25">
      <c r="A11" s="1"/>
      <c r="B11" s="8" t="s">
        <v>12</v>
      </c>
      <c r="C11" s="2" t="s">
        <v>13</v>
      </c>
    </row>
  </sheetData>
  <mergeCells count="1">
    <mergeCell ref="A5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12"/>
  <sheetViews>
    <sheetView workbookViewId="0">
      <selection activeCell="B5" sqref="B5"/>
    </sheetView>
  </sheetViews>
  <sheetFormatPr baseColWidth="10" defaultRowHeight="15" x14ac:dyDescent="0.25"/>
  <cols>
    <col min="1" max="1" width="10.28515625" customWidth="1"/>
    <col min="2" max="2" width="53" customWidth="1"/>
    <col min="3" max="3" width="14.85546875" customWidth="1"/>
    <col min="4" max="4" width="10.140625" customWidth="1"/>
    <col min="5" max="5" width="18" customWidth="1"/>
    <col min="6" max="6" width="18.85546875" customWidth="1"/>
    <col min="7" max="7" width="21" bestFit="1" customWidth="1"/>
  </cols>
  <sheetData>
    <row r="1" spans="1:7" ht="18" x14ac:dyDescent="0.25">
      <c r="A1" s="406" t="s">
        <v>295</v>
      </c>
      <c r="B1" s="406"/>
      <c r="C1" s="406"/>
      <c r="D1" s="406"/>
      <c r="E1" s="406"/>
      <c r="F1" s="406"/>
      <c r="G1" s="406"/>
    </row>
    <row r="2" spans="1:7" ht="18" x14ac:dyDescent="0.25">
      <c r="A2" s="406" t="s">
        <v>296</v>
      </c>
      <c r="B2" s="406"/>
      <c r="C2" s="406"/>
      <c r="D2" s="406"/>
      <c r="E2" s="406"/>
      <c r="F2" s="406"/>
      <c r="G2" s="406"/>
    </row>
    <row r="3" spans="1:7" ht="49.5" customHeight="1" x14ac:dyDescent="0.25">
      <c r="A3" s="407" t="s">
        <v>297</v>
      </c>
      <c r="B3" s="407"/>
      <c r="C3" s="407"/>
      <c r="D3" s="407"/>
      <c r="E3" s="407"/>
      <c r="F3" s="407"/>
      <c r="G3" s="407"/>
    </row>
    <row r="4" spans="1:7" ht="18.75" thickBot="1" x14ac:dyDescent="0.3">
      <c r="A4" s="408"/>
      <c r="B4" s="408"/>
      <c r="C4" s="409"/>
      <c r="D4" s="410"/>
      <c r="E4" s="411"/>
      <c r="F4" s="411"/>
      <c r="G4" s="412"/>
    </row>
    <row r="5" spans="1:7" ht="19.5" thickTop="1" thickBot="1" x14ac:dyDescent="0.3">
      <c r="A5" s="413" t="s">
        <v>17</v>
      </c>
      <c r="B5" s="414" t="s">
        <v>298</v>
      </c>
      <c r="C5" s="415" t="s">
        <v>299</v>
      </c>
      <c r="D5" s="414" t="s">
        <v>62</v>
      </c>
      <c r="E5" s="416" t="s">
        <v>300</v>
      </c>
      <c r="F5" s="416" t="s">
        <v>301</v>
      </c>
      <c r="G5" s="417" t="s">
        <v>302</v>
      </c>
    </row>
    <row r="6" spans="1:7" ht="18.75" thickTop="1" x14ac:dyDescent="0.25">
      <c r="A6" s="418"/>
      <c r="B6" s="419"/>
      <c r="C6" s="420"/>
      <c r="D6" s="420"/>
      <c r="E6" s="421"/>
      <c r="F6" s="421"/>
      <c r="G6" s="422"/>
    </row>
    <row r="7" spans="1:7" ht="18" x14ac:dyDescent="0.25">
      <c r="A7" s="423">
        <v>1</v>
      </c>
      <c r="B7" s="424" t="s">
        <v>303</v>
      </c>
      <c r="C7" s="425"/>
      <c r="D7" s="425"/>
      <c r="E7" s="426"/>
      <c r="F7" s="426"/>
      <c r="G7" s="427"/>
    </row>
    <row r="8" spans="1:7" ht="18" x14ac:dyDescent="0.25">
      <c r="A8" s="428">
        <f>A7+0.1</f>
        <v>1.1000000000000001</v>
      </c>
      <c r="B8" s="429" t="s">
        <v>244</v>
      </c>
      <c r="C8" s="425">
        <v>400</v>
      </c>
      <c r="D8" s="425" t="s">
        <v>30</v>
      </c>
      <c r="E8" s="430"/>
      <c r="F8" s="426">
        <f t="shared" ref="F8:F87" si="0">+E8*C8</f>
        <v>0</v>
      </c>
      <c r="G8" s="427">
        <f>SUM(F8)</f>
        <v>0</v>
      </c>
    </row>
    <row r="9" spans="1:7" ht="18" x14ac:dyDescent="0.25">
      <c r="A9" s="431"/>
      <c r="B9" s="429" t="s">
        <v>116</v>
      </c>
      <c r="C9" s="425"/>
      <c r="D9" s="425"/>
      <c r="E9" s="432"/>
      <c r="F9" s="426"/>
      <c r="G9" s="427"/>
    </row>
    <row r="10" spans="1:7" ht="18" x14ac:dyDescent="0.25">
      <c r="A10" s="433">
        <v>2</v>
      </c>
      <c r="B10" s="424" t="s">
        <v>304</v>
      </c>
      <c r="C10" s="425"/>
      <c r="D10" s="425"/>
      <c r="E10" s="434"/>
      <c r="F10" s="426"/>
      <c r="G10" s="427"/>
    </row>
    <row r="11" spans="1:7" ht="18" x14ac:dyDescent="0.25">
      <c r="A11" s="428">
        <f t="shared" ref="A11:A15" si="1">A10+0.1</f>
        <v>2.1</v>
      </c>
      <c r="B11" s="429" t="s">
        <v>305</v>
      </c>
      <c r="C11" s="425">
        <v>388</v>
      </c>
      <c r="D11" s="425" t="s">
        <v>306</v>
      </c>
      <c r="E11" s="432"/>
      <c r="F11" s="426">
        <f>+E11*C11</f>
        <v>0</v>
      </c>
      <c r="G11" s="427"/>
    </row>
    <row r="12" spans="1:7" ht="18" x14ac:dyDescent="0.25">
      <c r="A12" s="428">
        <f t="shared" si="1"/>
        <v>2.2000000000000002</v>
      </c>
      <c r="B12" s="429" t="s">
        <v>307</v>
      </c>
      <c r="C12" s="425">
        <v>30</v>
      </c>
      <c r="D12" s="425" t="s">
        <v>306</v>
      </c>
      <c r="E12" s="435"/>
      <c r="F12" s="426">
        <f t="shared" ref="F12:F15" si="2">+E12*C12</f>
        <v>0</v>
      </c>
      <c r="G12" s="427"/>
    </row>
    <row r="13" spans="1:7" ht="18" x14ac:dyDescent="0.25">
      <c r="A13" s="428">
        <f t="shared" si="1"/>
        <v>2.3000000000000003</v>
      </c>
      <c r="B13" s="429" t="s">
        <v>308</v>
      </c>
      <c r="C13" s="425">
        <v>167.0316</v>
      </c>
      <c r="D13" s="425" t="s">
        <v>306</v>
      </c>
      <c r="E13" s="435"/>
      <c r="F13" s="426">
        <f t="shared" si="2"/>
        <v>0</v>
      </c>
      <c r="G13" s="427"/>
    </row>
    <row r="14" spans="1:7" ht="18" x14ac:dyDescent="0.25">
      <c r="A14" s="428">
        <f t="shared" si="1"/>
        <v>2.4000000000000004</v>
      </c>
      <c r="B14" s="429" t="s">
        <v>309</v>
      </c>
      <c r="C14" s="425">
        <v>345.2</v>
      </c>
      <c r="D14" s="425" t="s">
        <v>306</v>
      </c>
      <c r="E14" s="435"/>
      <c r="F14" s="426">
        <f t="shared" si="2"/>
        <v>0</v>
      </c>
      <c r="G14" s="427"/>
    </row>
    <row r="15" spans="1:7" ht="18" x14ac:dyDescent="0.25">
      <c r="A15" s="428">
        <f t="shared" si="1"/>
        <v>2.5000000000000004</v>
      </c>
      <c r="B15" s="429" t="s">
        <v>310</v>
      </c>
      <c r="C15" s="425">
        <v>256.14107999999999</v>
      </c>
      <c r="D15" s="425" t="s">
        <v>306</v>
      </c>
      <c r="E15" s="435"/>
      <c r="F15" s="426">
        <f t="shared" si="2"/>
        <v>0</v>
      </c>
      <c r="G15" s="427">
        <f>SUM(F11:F15)</f>
        <v>0</v>
      </c>
    </row>
    <row r="16" spans="1:7" ht="18" x14ac:dyDescent="0.25">
      <c r="A16" s="431"/>
      <c r="B16" s="429"/>
      <c r="C16" s="425"/>
      <c r="D16" s="425"/>
      <c r="E16" s="432"/>
      <c r="F16" s="426"/>
      <c r="G16" s="427"/>
    </row>
    <row r="17" spans="1:7" ht="18" x14ac:dyDescent="0.25">
      <c r="A17" s="433" t="s">
        <v>311</v>
      </c>
      <c r="B17" s="424" t="s">
        <v>312</v>
      </c>
      <c r="C17" s="425"/>
      <c r="D17" s="425"/>
      <c r="E17" s="434"/>
      <c r="F17" s="426"/>
      <c r="G17" s="427"/>
    </row>
    <row r="18" spans="1:7" ht="18" x14ac:dyDescent="0.25">
      <c r="A18" s="436">
        <f t="shared" ref="A18" si="3">A17+0.1</f>
        <v>3.1</v>
      </c>
      <c r="B18" s="424" t="s">
        <v>313</v>
      </c>
      <c r="C18" s="425"/>
      <c r="D18" s="425"/>
      <c r="E18" s="434"/>
      <c r="F18" s="426"/>
      <c r="G18" s="427"/>
    </row>
    <row r="19" spans="1:7" ht="18" x14ac:dyDescent="0.25">
      <c r="A19" s="428" t="s">
        <v>314</v>
      </c>
      <c r="B19" s="429" t="s">
        <v>315</v>
      </c>
      <c r="C19" s="425">
        <v>410.25639999999999</v>
      </c>
      <c r="D19" s="425" t="s">
        <v>30</v>
      </c>
      <c r="E19" s="435"/>
      <c r="F19" s="426">
        <f t="shared" si="0"/>
        <v>0</v>
      </c>
      <c r="G19" s="427"/>
    </row>
    <row r="20" spans="1:7" ht="18" x14ac:dyDescent="0.25">
      <c r="A20" s="436">
        <f>+A18+0.1</f>
        <v>3.2</v>
      </c>
      <c r="B20" s="424" t="s">
        <v>316</v>
      </c>
      <c r="C20" s="425"/>
      <c r="D20" s="425"/>
      <c r="E20" s="432"/>
      <c r="F20" s="426"/>
      <c r="G20" s="427"/>
    </row>
    <row r="21" spans="1:7" ht="18" x14ac:dyDescent="0.25">
      <c r="A21" s="428" t="s">
        <v>317</v>
      </c>
      <c r="B21" s="429" t="s">
        <v>318</v>
      </c>
      <c r="C21" s="425">
        <v>1</v>
      </c>
      <c r="D21" s="425" t="s">
        <v>62</v>
      </c>
      <c r="E21" s="430"/>
      <c r="F21" s="426">
        <f t="shared" ref="F21" si="4">+E21*C21</f>
        <v>0</v>
      </c>
      <c r="G21" s="427"/>
    </row>
    <row r="22" spans="1:7" ht="18" x14ac:dyDescent="0.25">
      <c r="A22" s="436">
        <f>+A20+0.1</f>
        <v>3.3000000000000003</v>
      </c>
      <c r="B22" s="424" t="s">
        <v>319</v>
      </c>
      <c r="C22" s="425"/>
      <c r="D22" s="425"/>
      <c r="E22" s="432"/>
      <c r="F22" s="426"/>
      <c r="G22" s="427"/>
    </row>
    <row r="23" spans="1:7" ht="18" x14ac:dyDescent="0.25">
      <c r="A23" s="437" t="s">
        <v>320</v>
      </c>
      <c r="B23" s="438" t="s">
        <v>321</v>
      </c>
      <c r="C23" s="425">
        <v>1</v>
      </c>
      <c r="D23" s="425" t="s">
        <v>62</v>
      </c>
      <c r="E23" s="432"/>
      <c r="F23" s="426">
        <f>+E23*C23</f>
        <v>0</v>
      </c>
      <c r="G23" s="427"/>
    </row>
    <row r="24" spans="1:7" ht="18" x14ac:dyDescent="0.25">
      <c r="A24" s="437" t="s">
        <v>322</v>
      </c>
      <c r="B24" s="429" t="s">
        <v>323</v>
      </c>
      <c r="C24" s="425">
        <v>3</v>
      </c>
      <c r="D24" s="425" t="s">
        <v>62</v>
      </c>
      <c r="E24" s="430"/>
      <c r="F24" s="426">
        <f t="shared" ref="F24" si="5">+E24*C24</f>
        <v>0</v>
      </c>
      <c r="G24" s="427"/>
    </row>
    <row r="25" spans="1:7" ht="18" x14ac:dyDescent="0.25">
      <c r="A25" s="436">
        <f>+A22+0.1</f>
        <v>3.4000000000000004</v>
      </c>
      <c r="B25" s="424" t="s">
        <v>324</v>
      </c>
      <c r="C25" s="425"/>
      <c r="D25" s="425"/>
      <c r="E25" s="432"/>
      <c r="F25" s="426"/>
      <c r="G25" s="427"/>
    </row>
    <row r="26" spans="1:7" ht="18" x14ac:dyDescent="0.25">
      <c r="A26" s="431" t="s">
        <v>325</v>
      </c>
      <c r="B26" s="429" t="s">
        <v>323</v>
      </c>
      <c r="C26" s="425">
        <v>1</v>
      </c>
      <c r="D26" s="425" t="s">
        <v>62</v>
      </c>
      <c r="E26" s="432"/>
      <c r="F26" s="426">
        <f t="shared" ref="F26" si="6">+E26*C26</f>
        <v>0</v>
      </c>
      <c r="G26" s="427"/>
    </row>
    <row r="27" spans="1:7" ht="18" x14ac:dyDescent="0.25">
      <c r="A27" s="436">
        <f>+A25+0.1</f>
        <v>3.5000000000000004</v>
      </c>
      <c r="B27" s="424" t="s">
        <v>326</v>
      </c>
      <c r="C27" s="425"/>
      <c r="D27" s="425"/>
      <c r="E27" s="432"/>
      <c r="F27" s="426"/>
      <c r="G27" s="427"/>
    </row>
    <row r="28" spans="1:7" ht="18" x14ac:dyDescent="0.25">
      <c r="A28" s="428" t="s">
        <v>327</v>
      </c>
      <c r="B28" s="429" t="s">
        <v>328</v>
      </c>
      <c r="C28" s="425">
        <v>2</v>
      </c>
      <c r="D28" s="425" t="s">
        <v>62</v>
      </c>
      <c r="E28" s="432"/>
      <c r="F28" s="426">
        <f t="shared" ref="F28:F29" si="7">+E28*C28</f>
        <v>0</v>
      </c>
      <c r="G28" s="427"/>
    </row>
    <row r="29" spans="1:7" ht="18" x14ac:dyDescent="0.25">
      <c r="A29" s="428" t="s">
        <v>329</v>
      </c>
      <c r="B29" s="429" t="s">
        <v>330</v>
      </c>
      <c r="C29" s="425">
        <v>8</v>
      </c>
      <c r="D29" s="425" t="s">
        <v>62</v>
      </c>
      <c r="E29" s="430"/>
      <c r="F29" s="426">
        <f t="shared" si="7"/>
        <v>0</v>
      </c>
      <c r="G29" s="427"/>
    </row>
    <row r="30" spans="1:7" ht="18" x14ac:dyDescent="0.25">
      <c r="A30" s="436">
        <f>+A27+0.1</f>
        <v>3.6000000000000005</v>
      </c>
      <c r="B30" s="424" t="s">
        <v>331</v>
      </c>
      <c r="C30" s="425"/>
      <c r="D30" s="425"/>
      <c r="E30" s="432"/>
      <c r="F30" s="426"/>
      <c r="G30" s="427"/>
    </row>
    <row r="31" spans="1:7" ht="18" x14ac:dyDescent="0.25">
      <c r="A31" s="428" t="s">
        <v>327</v>
      </c>
      <c r="B31" s="429" t="s">
        <v>330</v>
      </c>
      <c r="C31" s="425">
        <v>1</v>
      </c>
      <c r="D31" s="425" t="s">
        <v>62</v>
      </c>
      <c r="E31" s="432"/>
      <c r="F31" s="426">
        <f t="shared" ref="F31" si="8">+E31*C31</f>
        <v>0</v>
      </c>
      <c r="G31" s="427"/>
    </row>
    <row r="32" spans="1:7" ht="18" x14ac:dyDescent="0.25">
      <c r="A32" s="436">
        <f>+A30+0.1</f>
        <v>3.7000000000000006</v>
      </c>
      <c r="B32" s="424" t="s">
        <v>332</v>
      </c>
      <c r="C32" s="425"/>
      <c r="D32" s="425"/>
      <c r="E32" s="432"/>
      <c r="F32" s="426"/>
      <c r="G32" s="427"/>
    </row>
    <row r="33" spans="1:7" ht="18" x14ac:dyDescent="0.25">
      <c r="A33" s="428" t="s">
        <v>333</v>
      </c>
      <c r="B33" s="429" t="s">
        <v>334</v>
      </c>
      <c r="C33" s="425">
        <v>1</v>
      </c>
      <c r="D33" s="425" t="s">
        <v>62</v>
      </c>
      <c r="E33" s="439"/>
      <c r="F33" s="426">
        <f t="shared" ref="F33:F35" si="9">+E33*C33</f>
        <v>0</v>
      </c>
      <c r="G33" s="427"/>
    </row>
    <row r="34" spans="1:7" ht="18" x14ac:dyDescent="0.25">
      <c r="A34" s="428" t="s">
        <v>335</v>
      </c>
      <c r="B34" s="429" t="s">
        <v>336</v>
      </c>
      <c r="C34" s="425">
        <v>3</v>
      </c>
      <c r="D34" s="425" t="s">
        <v>62</v>
      </c>
      <c r="E34" s="440"/>
      <c r="F34" s="426">
        <f t="shared" si="9"/>
        <v>0</v>
      </c>
      <c r="G34" s="427"/>
    </row>
    <row r="35" spans="1:7" ht="18.75" thickBot="1" x14ac:dyDescent="0.3">
      <c r="A35" s="441" t="s">
        <v>337</v>
      </c>
      <c r="B35" s="442" t="s">
        <v>338</v>
      </c>
      <c r="C35" s="443">
        <v>4</v>
      </c>
      <c r="D35" s="443" t="s">
        <v>62</v>
      </c>
      <c r="E35" s="444"/>
      <c r="F35" s="445">
        <f t="shared" si="9"/>
        <v>0</v>
      </c>
      <c r="G35" s="446">
        <f>SUM(F19:F35)</f>
        <v>0</v>
      </c>
    </row>
    <row r="36" spans="1:7" ht="18.75" thickTop="1" x14ac:dyDescent="0.25">
      <c r="A36" s="447"/>
      <c r="B36" s="448"/>
      <c r="C36" s="420"/>
      <c r="D36" s="420"/>
      <c r="E36" s="449"/>
      <c r="F36" s="421"/>
      <c r="G36" s="422"/>
    </row>
    <row r="37" spans="1:7" ht="18" x14ac:dyDescent="0.25">
      <c r="A37" s="433" t="s">
        <v>339</v>
      </c>
      <c r="B37" s="424" t="s">
        <v>340</v>
      </c>
      <c r="C37" s="425"/>
      <c r="D37" s="425"/>
      <c r="E37" s="434"/>
      <c r="F37" s="426"/>
      <c r="G37" s="427"/>
    </row>
    <row r="38" spans="1:7" ht="18" x14ac:dyDescent="0.25">
      <c r="A38" s="436">
        <f t="shared" ref="A38" si="10">A37+0.1</f>
        <v>4.0999999999999996</v>
      </c>
      <c r="B38" s="424" t="s">
        <v>313</v>
      </c>
      <c r="C38" s="425"/>
      <c r="D38" s="425"/>
      <c r="E38" s="434"/>
      <c r="F38" s="426"/>
      <c r="G38" s="427"/>
    </row>
    <row r="39" spans="1:7" ht="18" x14ac:dyDescent="0.25">
      <c r="A39" s="428" t="s">
        <v>341</v>
      </c>
      <c r="B39" s="429" t="s">
        <v>315</v>
      </c>
      <c r="C39" s="425">
        <v>410.25639999999999</v>
      </c>
      <c r="D39" s="425" t="s">
        <v>30</v>
      </c>
      <c r="E39" s="435"/>
      <c r="F39" s="426">
        <f t="shared" ref="F39" si="11">+E39*C39</f>
        <v>0</v>
      </c>
      <c r="G39" s="427"/>
    </row>
    <row r="40" spans="1:7" ht="18" x14ac:dyDescent="0.25">
      <c r="A40" s="436">
        <f>+A38+0.1</f>
        <v>4.1999999999999993</v>
      </c>
      <c r="B40" s="424" t="s">
        <v>316</v>
      </c>
      <c r="C40" s="425"/>
      <c r="D40" s="425"/>
      <c r="E40" s="432"/>
      <c r="F40" s="426"/>
      <c r="G40" s="427"/>
    </row>
    <row r="41" spans="1:7" ht="18" x14ac:dyDescent="0.25">
      <c r="A41" s="428" t="s">
        <v>342</v>
      </c>
      <c r="B41" s="429" t="s">
        <v>318</v>
      </c>
      <c r="C41" s="425">
        <v>1</v>
      </c>
      <c r="D41" s="425" t="s">
        <v>62</v>
      </c>
      <c r="E41" s="435"/>
      <c r="F41" s="426">
        <f t="shared" ref="F41" si="12">+E41*C41</f>
        <v>0</v>
      </c>
      <c r="G41" s="427"/>
    </row>
    <row r="42" spans="1:7" ht="18" x14ac:dyDescent="0.25">
      <c r="A42" s="436">
        <f>+A40+0.1</f>
        <v>4.2999999999999989</v>
      </c>
      <c r="B42" s="424" t="s">
        <v>319</v>
      </c>
      <c r="C42" s="425"/>
      <c r="D42" s="425"/>
      <c r="E42" s="432"/>
      <c r="F42" s="426"/>
      <c r="G42" s="427"/>
    </row>
    <row r="43" spans="1:7" ht="18" x14ac:dyDescent="0.25">
      <c r="A43" s="437" t="s">
        <v>343</v>
      </c>
      <c r="B43" s="438" t="s">
        <v>321</v>
      </c>
      <c r="C43" s="425">
        <v>1</v>
      </c>
      <c r="D43" s="425" t="s">
        <v>62</v>
      </c>
      <c r="E43" s="432"/>
      <c r="F43" s="426">
        <f>+E43*C43</f>
        <v>0</v>
      </c>
      <c r="G43" s="427"/>
    </row>
    <row r="44" spans="1:7" ht="18" x14ac:dyDescent="0.25">
      <c r="A44" s="437" t="s">
        <v>344</v>
      </c>
      <c r="B44" s="429" t="s">
        <v>323</v>
      </c>
      <c r="C44" s="425">
        <v>3</v>
      </c>
      <c r="D44" s="425" t="s">
        <v>62</v>
      </c>
      <c r="E44" s="435"/>
      <c r="F44" s="426">
        <f t="shared" ref="F44" si="13">+E44*C44</f>
        <v>0</v>
      </c>
      <c r="G44" s="427"/>
    </row>
    <row r="45" spans="1:7" ht="18" x14ac:dyDescent="0.25">
      <c r="A45" s="436">
        <f>+A42+0.1</f>
        <v>4.3999999999999986</v>
      </c>
      <c r="B45" s="424" t="s">
        <v>324</v>
      </c>
      <c r="C45" s="425"/>
      <c r="D45" s="425"/>
      <c r="E45" s="432"/>
      <c r="F45" s="426"/>
      <c r="G45" s="427"/>
    </row>
    <row r="46" spans="1:7" ht="18" x14ac:dyDescent="0.25">
      <c r="A46" s="431" t="s">
        <v>345</v>
      </c>
      <c r="B46" s="429" t="s">
        <v>323</v>
      </c>
      <c r="C46" s="425">
        <v>1</v>
      </c>
      <c r="D46" s="425" t="s">
        <v>62</v>
      </c>
      <c r="E46" s="435"/>
      <c r="F46" s="426">
        <f t="shared" ref="F46" si="14">+E46*C46</f>
        <v>0</v>
      </c>
      <c r="G46" s="427"/>
    </row>
    <row r="47" spans="1:7" ht="18" x14ac:dyDescent="0.25">
      <c r="A47" s="436">
        <f>+A45+0.1</f>
        <v>4.4999999999999982</v>
      </c>
      <c r="B47" s="424" t="s">
        <v>331</v>
      </c>
      <c r="C47" s="425"/>
      <c r="D47" s="425"/>
      <c r="E47" s="432"/>
      <c r="F47" s="426"/>
      <c r="G47" s="427"/>
    </row>
    <row r="48" spans="1:7" ht="18" x14ac:dyDescent="0.25">
      <c r="A48" s="428" t="s">
        <v>346</v>
      </c>
      <c r="B48" s="429" t="s">
        <v>330</v>
      </c>
      <c r="C48" s="425">
        <v>1</v>
      </c>
      <c r="D48" s="425" t="s">
        <v>62</v>
      </c>
      <c r="E48" s="435"/>
      <c r="F48" s="426">
        <f t="shared" ref="F48" si="15">+E48*C48</f>
        <v>0</v>
      </c>
      <c r="G48" s="427"/>
    </row>
    <row r="49" spans="1:7" ht="18" x14ac:dyDescent="0.25">
      <c r="A49" s="436">
        <f>+A47+0.1</f>
        <v>4.5999999999999979</v>
      </c>
      <c r="B49" s="424" t="s">
        <v>332</v>
      </c>
      <c r="C49" s="425"/>
      <c r="D49" s="425"/>
      <c r="E49" s="432"/>
      <c r="F49" s="426"/>
      <c r="G49" s="427"/>
    </row>
    <row r="50" spans="1:7" ht="18" x14ac:dyDescent="0.25">
      <c r="A50" s="428" t="s">
        <v>347</v>
      </c>
      <c r="B50" s="429" t="s">
        <v>334</v>
      </c>
      <c r="C50" s="425">
        <v>1</v>
      </c>
      <c r="D50" s="425" t="s">
        <v>62</v>
      </c>
      <c r="E50" s="439"/>
      <c r="F50" s="426">
        <f t="shared" ref="F50:F54" si="16">+E50*C50</f>
        <v>0</v>
      </c>
      <c r="G50" s="427"/>
    </row>
    <row r="51" spans="1:7" ht="18" x14ac:dyDescent="0.25">
      <c r="A51" s="428" t="s">
        <v>348</v>
      </c>
      <c r="B51" s="429" t="s">
        <v>336</v>
      </c>
      <c r="C51" s="425">
        <v>3</v>
      </c>
      <c r="D51" s="425" t="s">
        <v>62</v>
      </c>
      <c r="E51" s="432"/>
      <c r="F51" s="426">
        <f t="shared" si="16"/>
        <v>0</v>
      </c>
      <c r="G51" s="427"/>
    </row>
    <row r="52" spans="1:7" ht="18" x14ac:dyDescent="0.25">
      <c r="A52" s="428" t="s">
        <v>349</v>
      </c>
      <c r="B52" s="429" t="s">
        <v>338</v>
      </c>
      <c r="C52" s="425">
        <v>4</v>
      </c>
      <c r="D52" s="425" t="s">
        <v>62</v>
      </c>
      <c r="E52" s="439"/>
      <c r="F52" s="426">
        <f t="shared" si="16"/>
        <v>0</v>
      </c>
      <c r="G52" s="427">
        <f>SUM(F39:F52)</f>
        <v>0</v>
      </c>
    </row>
    <row r="53" spans="1:7" ht="18" x14ac:dyDescent="0.25">
      <c r="A53" s="423"/>
      <c r="B53" s="450"/>
      <c r="C53" s="425"/>
      <c r="D53" s="425"/>
      <c r="E53" s="432"/>
      <c r="F53" s="426"/>
      <c r="G53" s="427"/>
    </row>
    <row r="54" spans="1:7" ht="18" x14ac:dyDescent="0.25">
      <c r="A54" s="433" t="s">
        <v>350</v>
      </c>
      <c r="B54" s="424" t="s">
        <v>351</v>
      </c>
      <c r="C54" s="425">
        <v>1</v>
      </c>
      <c r="D54" s="425" t="s">
        <v>33</v>
      </c>
      <c r="E54" s="432"/>
      <c r="F54" s="426">
        <f t="shared" si="16"/>
        <v>0</v>
      </c>
      <c r="G54" s="427">
        <f>SUM(F54)</f>
        <v>0</v>
      </c>
    </row>
    <row r="55" spans="1:7" ht="18" x14ac:dyDescent="0.25">
      <c r="A55" s="428"/>
      <c r="B55" s="429"/>
      <c r="C55" s="425"/>
      <c r="D55" s="425"/>
      <c r="E55" s="432"/>
      <c r="F55" s="426"/>
      <c r="G55" s="427"/>
    </row>
    <row r="56" spans="1:7" ht="36" x14ac:dyDescent="0.25">
      <c r="A56" s="433" t="s">
        <v>352</v>
      </c>
      <c r="B56" s="424" t="s">
        <v>353</v>
      </c>
      <c r="C56" s="425"/>
      <c r="D56" s="425"/>
      <c r="E56" s="434"/>
      <c r="F56" s="426"/>
      <c r="G56" s="427"/>
    </row>
    <row r="57" spans="1:7" ht="18" x14ac:dyDescent="0.25">
      <c r="A57" s="436">
        <f>+A56+0.1</f>
        <v>6.1</v>
      </c>
      <c r="B57" s="424" t="s">
        <v>304</v>
      </c>
      <c r="C57" s="425"/>
      <c r="D57" s="425"/>
      <c r="E57" s="434"/>
      <c r="F57" s="426"/>
      <c r="G57" s="427"/>
    </row>
    <row r="58" spans="1:7" ht="18" x14ac:dyDescent="0.25">
      <c r="A58" s="428" t="s">
        <v>354</v>
      </c>
      <c r="B58" s="429" t="s">
        <v>305</v>
      </c>
      <c r="C58" s="425">
        <v>2.9250000000000003</v>
      </c>
      <c r="D58" s="425" t="s">
        <v>306</v>
      </c>
      <c r="E58" s="432"/>
      <c r="F58" s="426">
        <f>+E58*C58</f>
        <v>0</v>
      </c>
      <c r="G58" s="427"/>
    </row>
    <row r="59" spans="1:7" ht="18" x14ac:dyDescent="0.25">
      <c r="A59" s="428" t="s">
        <v>355</v>
      </c>
      <c r="B59" s="429" t="s">
        <v>307</v>
      </c>
      <c r="C59" s="425">
        <v>1</v>
      </c>
      <c r="D59" s="425" t="s">
        <v>33</v>
      </c>
      <c r="E59" s="432"/>
      <c r="F59" s="426">
        <f t="shared" ref="F59:F62" si="17">+E59*C59</f>
        <v>0</v>
      </c>
      <c r="G59" s="427"/>
    </row>
    <row r="60" spans="1:7" ht="18" x14ac:dyDescent="0.25">
      <c r="A60" s="428" t="s">
        <v>356</v>
      </c>
      <c r="B60" s="429" t="s">
        <v>308</v>
      </c>
      <c r="C60" s="425">
        <v>1</v>
      </c>
      <c r="D60" s="425" t="s">
        <v>33</v>
      </c>
      <c r="E60" s="432"/>
      <c r="F60" s="426">
        <f t="shared" si="17"/>
        <v>0</v>
      </c>
      <c r="G60" s="427"/>
    </row>
    <row r="61" spans="1:7" ht="18" x14ac:dyDescent="0.25">
      <c r="A61" s="428" t="s">
        <v>357</v>
      </c>
      <c r="B61" s="429" t="s">
        <v>309</v>
      </c>
      <c r="C61" s="425">
        <v>1</v>
      </c>
      <c r="D61" s="425" t="s">
        <v>33</v>
      </c>
      <c r="E61" s="432"/>
      <c r="F61" s="426">
        <f t="shared" si="17"/>
        <v>0</v>
      </c>
      <c r="G61" s="427"/>
    </row>
    <row r="62" spans="1:7" ht="18" x14ac:dyDescent="0.25">
      <c r="A62" s="428" t="s">
        <v>358</v>
      </c>
      <c r="B62" s="429" t="s">
        <v>310</v>
      </c>
      <c r="C62" s="425">
        <v>1</v>
      </c>
      <c r="D62" s="425" t="s">
        <v>33</v>
      </c>
      <c r="E62" s="432"/>
      <c r="F62" s="426">
        <f t="shared" si="17"/>
        <v>0</v>
      </c>
      <c r="G62" s="427"/>
    </row>
    <row r="63" spans="1:7" ht="18" x14ac:dyDescent="0.25">
      <c r="A63" s="436">
        <f>+A57+0.1</f>
        <v>6.1999999999999993</v>
      </c>
      <c r="B63" s="424" t="s">
        <v>312</v>
      </c>
      <c r="C63" s="425"/>
      <c r="D63" s="425"/>
      <c r="E63" s="434"/>
      <c r="F63" s="426"/>
      <c r="G63" s="427"/>
    </row>
    <row r="64" spans="1:7" ht="18" x14ac:dyDescent="0.25">
      <c r="A64" s="436">
        <f t="shared" ref="A64" si="18">A63+0.1</f>
        <v>6.2999999999999989</v>
      </c>
      <c r="B64" s="424" t="s">
        <v>313</v>
      </c>
      <c r="C64" s="425"/>
      <c r="D64" s="425"/>
      <c r="E64" s="434"/>
      <c r="F64" s="426"/>
      <c r="G64" s="427"/>
    </row>
    <row r="65" spans="1:7" ht="18" x14ac:dyDescent="0.25">
      <c r="A65" s="428" t="s">
        <v>359</v>
      </c>
      <c r="B65" s="429" t="s">
        <v>360</v>
      </c>
      <c r="C65" s="425">
        <v>6</v>
      </c>
      <c r="D65" s="425" t="s">
        <v>30</v>
      </c>
      <c r="E65" s="435"/>
      <c r="F65" s="426">
        <f t="shared" ref="F65" si="19">+E65*C65</f>
        <v>0</v>
      </c>
      <c r="G65" s="427"/>
    </row>
    <row r="66" spans="1:7" ht="18" x14ac:dyDescent="0.25">
      <c r="A66" s="436">
        <f>+A64+0.1</f>
        <v>6.3999999999999986</v>
      </c>
      <c r="B66" s="424" t="s">
        <v>361</v>
      </c>
      <c r="C66" s="425"/>
      <c r="D66" s="425"/>
      <c r="E66" s="432"/>
      <c r="F66" s="426"/>
      <c r="G66" s="427"/>
    </row>
    <row r="67" spans="1:7" ht="18.75" thickBot="1" x14ac:dyDescent="0.3">
      <c r="A67" s="441" t="s">
        <v>362</v>
      </c>
      <c r="B67" s="442" t="s">
        <v>363</v>
      </c>
      <c r="C67" s="443">
        <v>1</v>
      </c>
      <c r="D67" s="443" t="s">
        <v>62</v>
      </c>
      <c r="E67" s="451"/>
      <c r="F67" s="445">
        <f t="shared" ref="F67" si="20">+E67*C67</f>
        <v>0</v>
      </c>
      <c r="G67" s="446"/>
    </row>
    <row r="68" spans="1:7" ht="18.75" thickTop="1" x14ac:dyDescent="0.25">
      <c r="A68" s="452">
        <f>+A66+0.1</f>
        <v>6.4999999999999982</v>
      </c>
      <c r="B68" s="453" t="s">
        <v>326</v>
      </c>
      <c r="C68" s="420"/>
      <c r="D68" s="420"/>
      <c r="E68" s="449"/>
      <c r="F68" s="421"/>
      <c r="G68" s="422"/>
    </row>
    <row r="69" spans="1:7" ht="18" x14ac:dyDescent="0.25">
      <c r="A69" s="428" t="s">
        <v>364</v>
      </c>
      <c r="B69" s="429" t="s">
        <v>328</v>
      </c>
      <c r="C69" s="425">
        <v>2</v>
      </c>
      <c r="D69" s="425" t="s">
        <v>62</v>
      </c>
      <c r="E69" s="432"/>
      <c r="F69" s="426">
        <f t="shared" ref="F69:F70" si="21">+E69*C69</f>
        <v>0</v>
      </c>
      <c r="G69" s="427"/>
    </row>
    <row r="70" spans="1:7" ht="18" x14ac:dyDescent="0.25">
      <c r="A70" s="428" t="s">
        <v>365</v>
      </c>
      <c r="B70" s="429" t="s">
        <v>366</v>
      </c>
      <c r="C70" s="425">
        <v>2</v>
      </c>
      <c r="D70" s="425" t="s">
        <v>62</v>
      </c>
      <c r="E70" s="430"/>
      <c r="F70" s="426">
        <f t="shared" si="21"/>
        <v>0</v>
      </c>
      <c r="G70" s="427"/>
    </row>
    <row r="71" spans="1:7" ht="18" x14ac:dyDescent="0.25">
      <c r="A71" s="436">
        <f>+A68+0.1</f>
        <v>6.5999999999999979</v>
      </c>
      <c r="B71" s="424" t="s">
        <v>332</v>
      </c>
      <c r="C71" s="425"/>
      <c r="D71" s="425"/>
      <c r="E71" s="432"/>
      <c r="F71" s="426"/>
      <c r="G71" s="427"/>
    </row>
    <row r="72" spans="1:7" ht="18" x14ac:dyDescent="0.25">
      <c r="A72" s="428" t="s">
        <v>367</v>
      </c>
      <c r="B72" s="429" t="s">
        <v>336</v>
      </c>
      <c r="C72" s="425">
        <v>2</v>
      </c>
      <c r="D72" s="425" t="s">
        <v>62</v>
      </c>
      <c r="E72" s="432"/>
      <c r="F72" s="426">
        <f t="shared" ref="F72:F75" si="22">+E72*C72</f>
        <v>0</v>
      </c>
      <c r="G72" s="427"/>
    </row>
    <row r="73" spans="1:7" ht="18" x14ac:dyDescent="0.25">
      <c r="A73" s="428" t="s">
        <v>349</v>
      </c>
      <c r="B73" s="429" t="s">
        <v>338</v>
      </c>
      <c r="C73" s="425">
        <v>2</v>
      </c>
      <c r="D73" s="425" t="s">
        <v>62</v>
      </c>
      <c r="E73" s="439"/>
      <c r="F73" s="426">
        <f t="shared" si="22"/>
        <v>0</v>
      </c>
      <c r="G73" s="427"/>
    </row>
    <row r="74" spans="1:7" ht="18" x14ac:dyDescent="0.25">
      <c r="A74" s="436">
        <f>+A71+0.1</f>
        <v>6.6999999999999975</v>
      </c>
      <c r="B74" s="424" t="s">
        <v>351</v>
      </c>
      <c r="C74" s="425">
        <v>1</v>
      </c>
      <c r="D74" s="425" t="s">
        <v>33</v>
      </c>
      <c r="E74" s="432"/>
      <c r="F74" s="426">
        <f t="shared" si="22"/>
        <v>0</v>
      </c>
      <c r="G74" s="427"/>
    </row>
    <row r="75" spans="1:7" ht="18" x14ac:dyDescent="0.25">
      <c r="A75" s="436">
        <f>+A74+0.1</f>
        <v>6.7999999999999972</v>
      </c>
      <c r="B75" s="424" t="s">
        <v>368</v>
      </c>
      <c r="C75" s="425">
        <v>1</v>
      </c>
      <c r="D75" s="425" t="s">
        <v>33</v>
      </c>
      <c r="E75" s="432"/>
      <c r="F75" s="426">
        <f t="shared" si="22"/>
        <v>0</v>
      </c>
      <c r="G75" s="427">
        <f>SUM(F58:F75)</f>
        <v>0</v>
      </c>
    </row>
    <row r="76" spans="1:7" ht="18" x14ac:dyDescent="0.25">
      <c r="A76" s="436"/>
      <c r="B76" s="424"/>
      <c r="C76" s="425"/>
      <c r="D76" s="425"/>
      <c r="E76" s="432"/>
      <c r="F76" s="426"/>
      <c r="G76" s="427"/>
    </row>
    <row r="77" spans="1:7" ht="18" x14ac:dyDescent="0.25">
      <c r="A77" s="454">
        <v>7</v>
      </c>
      <c r="B77" s="424" t="s">
        <v>369</v>
      </c>
      <c r="C77" s="425"/>
      <c r="D77" s="425"/>
      <c r="E77" s="432"/>
      <c r="F77" s="426"/>
      <c r="G77" s="427"/>
    </row>
    <row r="78" spans="1:7" ht="18" x14ac:dyDescent="0.25">
      <c r="A78" s="428">
        <f>+A77+0.1</f>
        <v>7.1</v>
      </c>
      <c r="B78" s="429" t="s">
        <v>315</v>
      </c>
      <c r="C78" s="425">
        <v>400</v>
      </c>
      <c r="D78" s="425" t="s">
        <v>30</v>
      </c>
      <c r="E78" s="455"/>
      <c r="F78" s="426">
        <f t="shared" ref="F78" si="23">+E78*C78</f>
        <v>0</v>
      </c>
      <c r="G78" s="427">
        <f>SUM(F78)</f>
        <v>0</v>
      </c>
    </row>
    <row r="79" spans="1:7" ht="18" x14ac:dyDescent="0.25">
      <c r="A79" s="436"/>
      <c r="B79" s="424"/>
      <c r="C79" s="425"/>
      <c r="D79" s="425"/>
      <c r="E79" s="432"/>
      <c r="F79" s="426"/>
      <c r="G79" s="427"/>
    </row>
    <row r="80" spans="1:7" ht="18" x14ac:dyDescent="0.25">
      <c r="A80" s="454">
        <v>8</v>
      </c>
      <c r="B80" s="424" t="s">
        <v>370</v>
      </c>
      <c r="C80" s="425"/>
      <c r="D80" s="425"/>
      <c r="E80" s="432"/>
      <c r="F80" s="426"/>
      <c r="G80" s="427"/>
    </row>
    <row r="81" spans="1:7" ht="18" x14ac:dyDescent="0.25">
      <c r="A81" s="428">
        <f>+A80+0.1</f>
        <v>8.1</v>
      </c>
      <c r="B81" s="429" t="s">
        <v>315</v>
      </c>
      <c r="C81" s="425">
        <v>400</v>
      </c>
      <c r="D81" s="425" t="s">
        <v>30</v>
      </c>
      <c r="E81" s="439"/>
      <c r="F81" s="426">
        <f t="shared" ref="F81" si="24">+E81*C81</f>
        <v>0</v>
      </c>
      <c r="G81" s="427">
        <f>SUM(F81)</f>
        <v>0</v>
      </c>
    </row>
    <row r="82" spans="1:7" ht="18" x14ac:dyDescent="0.25">
      <c r="A82" s="428"/>
      <c r="B82" s="429"/>
      <c r="C82" s="425"/>
      <c r="D82" s="425"/>
      <c r="E82" s="432"/>
      <c r="F82" s="426"/>
      <c r="G82" s="427"/>
    </row>
    <row r="83" spans="1:7" ht="18" x14ac:dyDescent="0.25">
      <c r="A83" s="454">
        <v>9</v>
      </c>
      <c r="B83" s="424" t="s">
        <v>371</v>
      </c>
      <c r="C83" s="425">
        <v>1</v>
      </c>
      <c r="D83" s="425" t="s">
        <v>33</v>
      </c>
      <c r="E83" s="432"/>
      <c r="F83" s="426">
        <f t="shared" ref="F83" si="25">+E83*C83</f>
        <v>0</v>
      </c>
      <c r="G83" s="427">
        <f>SUM(F83)</f>
        <v>0</v>
      </c>
    </row>
    <row r="84" spans="1:7" ht="18" x14ac:dyDescent="0.25">
      <c r="A84" s="428"/>
      <c r="B84" s="429"/>
      <c r="C84" s="425"/>
      <c r="D84" s="425"/>
      <c r="E84" s="432"/>
      <c r="F84" s="426"/>
      <c r="G84" s="427"/>
    </row>
    <row r="85" spans="1:7" ht="18" x14ac:dyDescent="0.25">
      <c r="A85" s="454">
        <v>10</v>
      </c>
      <c r="B85" s="424" t="s">
        <v>372</v>
      </c>
      <c r="C85" s="425">
        <v>1</v>
      </c>
      <c r="D85" s="425" t="s">
        <v>33</v>
      </c>
      <c r="E85" s="432"/>
      <c r="F85" s="426">
        <f t="shared" ref="F85" si="26">+E85*C85</f>
        <v>0</v>
      </c>
      <c r="G85" s="427">
        <f>SUM(F85)</f>
        <v>0</v>
      </c>
    </row>
    <row r="86" spans="1:7" ht="18" x14ac:dyDescent="0.25">
      <c r="A86" s="428"/>
      <c r="B86" s="429"/>
      <c r="C86" s="425"/>
      <c r="D86" s="425"/>
      <c r="E86" s="432"/>
      <c r="F86" s="426"/>
      <c r="G86" s="427"/>
    </row>
    <row r="87" spans="1:7" ht="18" x14ac:dyDescent="0.25">
      <c r="A87" s="454">
        <v>11</v>
      </c>
      <c r="B87" s="424" t="s">
        <v>373</v>
      </c>
      <c r="C87" s="425">
        <v>1</v>
      </c>
      <c r="D87" s="425" t="s">
        <v>33</v>
      </c>
      <c r="E87" s="432"/>
      <c r="F87" s="426">
        <f t="shared" si="0"/>
        <v>0</v>
      </c>
      <c r="G87" s="427">
        <f>SUM(F87)</f>
        <v>0</v>
      </c>
    </row>
    <row r="88" spans="1:7" ht="18.75" thickBot="1" x14ac:dyDescent="0.3">
      <c r="A88" s="456"/>
      <c r="B88" s="457"/>
      <c r="C88" s="458"/>
      <c r="D88" s="458"/>
      <c r="E88" s="459"/>
      <c r="F88" s="460"/>
      <c r="G88" s="461"/>
    </row>
    <row r="89" spans="1:7" ht="19.5" thickTop="1" thickBot="1" x14ac:dyDescent="0.3">
      <c r="A89" s="462"/>
      <c r="B89" s="463" t="s">
        <v>374</v>
      </c>
      <c r="C89" s="464"/>
      <c r="D89" s="465"/>
      <c r="E89" s="466"/>
      <c r="F89" s="467"/>
      <c r="G89" s="468">
        <f>SUM(G8:G87)</f>
        <v>0</v>
      </c>
    </row>
    <row r="90" spans="1:7" ht="19.5" thickTop="1" thickBot="1" x14ac:dyDescent="0.3">
      <c r="A90" s="413"/>
      <c r="B90" s="463" t="s">
        <v>293</v>
      </c>
      <c r="C90" s="469"/>
      <c r="D90" s="414"/>
      <c r="E90" s="470"/>
      <c r="F90" s="470"/>
      <c r="G90" s="471">
        <f>+G89</f>
        <v>0</v>
      </c>
    </row>
    <row r="91" spans="1:7" ht="18.75" thickTop="1" x14ac:dyDescent="0.25">
      <c r="A91" s="472"/>
      <c r="B91" s="473"/>
      <c r="C91" s="474"/>
      <c r="D91" s="475"/>
      <c r="E91" s="474"/>
      <c r="F91" s="476"/>
      <c r="G91" s="477"/>
    </row>
    <row r="92" spans="1:7" ht="18" x14ac:dyDescent="0.25">
      <c r="A92" s="478"/>
      <c r="B92" s="479" t="s">
        <v>375</v>
      </c>
      <c r="C92" s="480">
        <v>0.1</v>
      </c>
      <c r="D92" s="481"/>
      <c r="E92" s="482"/>
      <c r="F92" s="483">
        <f>C92*G90</f>
        <v>0</v>
      </c>
      <c r="G92" s="484"/>
    </row>
    <row r="93" spans="1:7" ht="18" x14ac:dyDescent="0.25">
      <c r="A93" s="478"/>
      <c r="B93" s="479" t="s">
        <v>376</v>
      </c>
      <c r="C93" s="480">
        <v>2.5000000000000001E-2</v>
      </c>
      <c r="D93" s="481"/>
      <c r="E93" s="482"/>
      <c r="F93" s="483">
        <f>C93*G90</f>
        <v>0</v>
      </c>
      <c r="G93" s="484"/>
    </row>
    <row r="94" spans="1:7" ht="18" x14ac:dyDescent="0.25">
      <c r="A94" s="478"/>
      <c r="B94" s="479" t="s">
        <v>377</v>
      </c>
      <c r="C94" s="480">
        <v>5.3499999999999999E-2</v>
      </c>
      <c r="D94" s="481"/>
      <c r="E94" s="482"/>
      <c r="F94" s="483">
        <f>C94*G90</f>
        <v>0</v>
      </c>
      <c r="G94" s="484"/>
    </row>
    <row r="95" spans="1:7" ht="18" x14ac:dyDescent="0.25">
      <c r="A95" s="478"/>
      <c r="B95" s="479" t="s">
        <v>378</v>
      </c>
      <c r="C95" s="480">
        <v>3.5000000000000003E-2</v>
      </c>
      <c r="D95" s="481"/>
      <c r="E95" s="482"/>
      <c r="F95" s="483">
        <f>C95*G90</f>
        <v>0</v>
      </c>
      <c r="G95" s="484"/>
    </row>
    <row r="96" spans="1:7" ht="18" x14ac:dyDescent="0.25">
      <c r="A96" s="478"/>
      <c r="B96" s="479" t="s">
        <v>379</v>
      </c>
      <c r="C96" s="480">
        <v>0.01</v>
      </c>
      <c r="D96" s="481"/>
      <c r="E96" s="482"/>
      <c r="F96" s="483">
        <f>C96*G90</f>
        <v>0</v>
      </c>
      <c r="G96" s="484"/>
    </row>
    <row r="97" spans="1:7" ht="18" x14ac:dyDescent="0.25">
      <c r="A97" s="478"/>
      <c r="B97" s="479" t="s">
        <v>380</v>
      </c>
      <c r="C97" s="480">
        <v>0.05</v>
      </c>
      <c r="D97" s="481"/>
      <c r="E97" s="482"/>
      <c r="F97" s="483">
        <f>C97*G90</f>
        <v>0</v>
      </c>
      <c r="G97" s="484"/>
    </row>
    <row r="98" spans="1:7" ht="18.75" thickBot="1" x14ac:dyDescent="0.3">
      <c r="A98" s="485"/>
      <c r="B98" s="486"/>
      <c r="C98" s="487"/>
      <c r="D98" s="481"/>
      <c r="E98" s="488"/>
      <c r="F98" s="489"/>
      <c r="G98" s="490"/>
    </row>
    <row r="99" spans="1:7" ht="19.5" thickTop="1" thickBot="1" x14ac:dyDescent="0.3">
      <c r="A99" s="491"/>
      <c r="B99" s="492" t="s">
        <v>155</v>
      </c>
      <c r="C99" s="493"/>
      <c r="D99" s="494"/>
      <c r="E99" s="495"/>
      <c r="F99" s="495"/>
      <c r="G99" s="496">
        <f>SUM(F92:F97)</f>
        <v>0</v>
      </c>
    </row>
    <row r="100" spans="1:7" ht="19.5" thickTop="1" thickBot="1" x14ac:dyDescent="0.3">
      <c r="A100" s="497"/>
      <c r="B100" s="498"/>
      <c r="C100" s="499"/>
      <c r="D100" s="500"/>
      <c r="E100" s="501"/>
      <c r="F100" s="501"/>
      <c r="G100" s="502"/>
    </row>
    <row r="101" spans="1:7" ht="19.5" thickTop="1" thickBot="1" x14ac:dyDescent="0.3">
      <c r="A101" s="491"/>
      <c r="B101" s="492" t="s">
        <v>156</v>
      </c>
      <c r="C101" s="493"/>
      <c r="D101" s="494"/>
      <c r="E101" s="495"/>
      <c r="F101" s="495"/>
      <c r="G101" s="496">
        <f>+G99+G90</f>
        <v>0</v>
      </c>
    </row>
    <row r="102" spans="1:7" ht="19.5" thickTop="1" thickBot="1" x14ac:dyDescent="0.3">
      <c r="A102" s="497"/>
      <c r="B102" s="498"/>
      <c r="C102" s="499"/>
      <c r="D102" s="500"/>
      <c r="E102" s="501"/>
      <c r="F102" s="501"/>
      <c r="G102" s="502"/>
    </row>
    <row r="103" spans="1:7" ht="19.5" thickTop="1" thickBot="1" x14ac:dyDescent="0.3">
      <c r="A103" s="491"/>
      <c r="B103" s="492" t="s">
        <v>381</v>
      </c>
      <c r="C103" s="503">
        <v>0.03</v>
      </c>
      <c r="D103" s="494"/>
      <c r="E103" s="495"/>
      <c r="F103" s="495"/>
      <c r="G103" s="496">
        <f>+G99*C103</f>
        <v>0</v>
      </c>
    </row>
    <row r="104" spans="1:7" ht="19.5" thickTop="1" thickBot="1" x14ac:dyDescent="0.3">
      <c r="A104" s="497"/>
      <c r="B104" s="498"/>
      <c r="C104" s="499"/>
      <c r="D104" s="500"/>
      <c r="E104" s="501"/>
      <c r="F104" s="501"/>
      <c r="G104" s="502"/>
    </row>
    <row r="105" spans="1:7" ht="19.5" thickTop="1" thickBot="1" x14ac:dyDescent="0.3">
      <c r="A105" s="491"/>
      <c r="B105" s="492" t="s">
        <v>238</v>
      </c>
      <c r="C105" s="503">
        <v>0.06</v>
      </c>
      <c r="D105" s="494"/>
      <c r="E105" s="495"/>
      <c r="F105" s="495"/>
      <c r="G105" s="496">
        <f>C105*G90</f>
        <v>0</v>
      </c>
    </row>
    <row r="106" spans="1:7" ht="19.5" thickTop="1" thickBot="1" x14ac:dyDescent="0.3">
      <c r="A106" s="497"/>
      <c r="B106" s="498"/>
      <c r="C106" s="499"/>
      <c r="D106" s="500"/>
      <c r="E106" s="501"/>
      <c r="F106" s="501"/>
      <c r="G106" s="502"/>
    </row>
    <row r="107" spans="1:7" ht="19.5" thickTop="1" thickBot="1" x14ac:dyDescent="0.3">
      <c r="A107" s="491"/>
      <c r="B107" s="492" t="s">
        <v>160</v>
      </c>
      <c r="C107" s="504"/>
      <c r="D107" s="494"/>
      <c r="E107" s="495"/>
      <c r="F107" s="495"/>
      <c r="G107" s="496">
        <f>+G105+G101+G103</f>
        <v>0</v>
      </c>
    </row>
    <row r="108" spans="1:7" ht="18.75" thickTop="1" x14ac:dyDescent="0.25">
      <c r="A108" s="505"/>
      <c r="B108" s="506"/>
      <c r="C108" s="507"/>
      <c r="D108" s="508"/>
      <c r="E108" s="507"/>
      <c r="F108" s="509"/>
      <c r="G108" s="510"/>
    </row>
    <row r="109" spans="1:7" ht="18" x14ac:dyDescent="0.25">
      <c r="A109" s="505"/>
      <c r="B109" s="506"/>
      <c r="C109" s="507"/>
      <c r="D109" s="508"/>
      <c r="E109" s="507"/>
      <c r="F109" s="509"/>
      <c r="G109" s="510"/>
    </row>
    <row r="110" spans="1:7" ht="18" x14ac:dyDescent="0.25">
      <c r="A110" s="511"/>
      <c r="B110" s="512" t="s">
        <v>382</v>
      </c>
      <c r="C110" s="513"/>
      <c r="D110" s="514"/>
      <c r="E110" s="513" t="s">
        <v>162</v>
      </c>
      <c r="F110" s="515"/>
      <c r="G110" s="516"/>
    </row>
    <row r="111" spans="1:7" ht="18" x14ac:dyDescent="0.25">
      <c r="A111" s="517"/>
      <c r="B111" s="508"/>
      <c r="C111" s="507"/>
      <c r="D111" s="508"/>
      <c r="E111" s="507"/>
      <c r="F111" s="509"/>
      <c r="G111" s="510"/>
    </row>
    <row r="112" spans="1:7" ht="18" x14ac:dyDescent="0.25">
      <c r="A112" s="517"/>
      <c r="B112" s="508" t="s">
        <v>383</v>
      </c>
      <c r="C112" s="507"/>
      <c r="D112" s="508"/>
      <c r="E112" s="507" t="s">
        <v>383</v>
      </c>
      <c r="F112" s="509"/>
      <c r="G112" s="510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95"/>
  <sheetViews>
    <sheetView workbookViewId="0">
      <selection activeCell="E11" sqref="E11"/>
    </sheetView>
  </sheetViews>
  <sheetFormatPr baseColWidth="10" defaultRowHeight="15" x14ac:dyDescent="0.25"/>
  <cols>
    <col min="1" max="1" width="10.140625" customWidth="1"/>
    <col min="2" max="2" width="57.7109375" customWidth="1"/>
    <col min="3" max="3" width="12.85546875" customWidth="1"/>
    <col min="4" max="4" width="10.140625" customWidth="1"/>
    <col min="5" max="5" width="14.85546875" customWidth="1"/>
    <col min="6" max="6" width="18.5703125" customWidth="1"/>
    <col min="7" max="7" width="23.7109375" customWidth="1"/>
  </cols>
  <sheetData>
    <row r="1" spans="1:7" ht="20.25" x14ac:dyDescent="0.3">
      <c r="A1" s="322" t="s">
        <v>14</v>
      </c>
      <c r="B1" s="322"/>
      <c r="C1" s="322"/>
      <c r="D1" s="322"/>
      <c r="E1" s="322"/>
      <c r="F1" s="322"/>
      <c r="G1" s="322"/>
    </row>
    <row r="2" spans="1:7" ht="20.25" x14ac:dyDescent="0.3">
      <c r="A2" s="323" t="s">
        <v>15</v>
      </c>
      <c r="B2" s="323"/>
      <c r="C2" s="323"/>
      <c r="D2" s="323"/>
      <c r="E2" s="323"/>
      <c r="F2" s="323"/>
      <c r="G2" s="323"/>
    </row>
    <row r="3" spans="1:7" ht="20.25" x14ac:dyDescent="0.25">
      <c r="A3" s="10" t="s">
        <v>269</v>
      </c>
      <c r="B3" s="10"/>
      <c r="C3" s="10"/>
      <c r="D3" s="10"/>
      <c r="E3" s="10"/>
      <c r="F3" s="10"/>
      <c r="G3" s="10"/>
    </row>
    <row r="4" spans="1:7" ht="16.5" thickBot="1" x14ac:dyDescent="0.3">
      <c r="A4" s="324"/>
      <c r="B4" s="325"/>
      <c r="C4" s="325"/>
      <c r="D4" s="325"/>
      <c r="E4" s="325"/>
      <c r="F4" s="325"/>
      <c r="G4" s="325"/>
    </row>
    <row r="5" spans="1:7" ht="20.25" thickTop="1" thickBot="1" x14ac:dyDescent="0.3">
      <c r="A5" s="326" t="s">
        <v>17</v>
      </c>
      <c r="B5" s="327" t="s">
        <v>18</v>
      </c>
      <c r="C5" s="327" t="s">
        <v>19</v>
      </c>
      <c r="D5" s="327" t="s">
        <v>20</v>
      </c>
      <c r="E5" s="328" t="s">
        <v>21</v>
      </c>
      <c r="F5" s="327" t="s">
        <v>22</v>
      </c>
      <c r="G5" s="329" t="s">
        <v>23</v>
      </c>
    </row>
    <row r="6" spans="1:7" ht="21" thickTop="1" x14ac:dyDescent="0.25">
      <c r="A6" s="330"/>
      <c r="B6" s="331"/>
      <c r="C6" s="331"/>
      <c r="D6" s="331"/>
      <c r="E6" s="332"/>
      <c r="F6" s="331"/>
      <c r="G6" s="333"/>
    </row>
    <row r="7" spans="1:7" ht="18.75" x14ac:dyDescent="0.3">
      <c r="A7" s="219" t="s">
        <v>26</v>
      </c>
      <c r="B7" s="334" t="s">
        <v>27</v>
      </c>
      <c r="C7" s="335"/>
      <c r="D7" s="335"/>
      <c r="E7" s="336"/>
      <c r="F7" s="335"/>
      <c r="G7" s="337"/>
    </row>
    <row r="8" spans="1:7" ht="20.25" x14ac:dyDescent="0.3">
      <c r="A8" s="338" t="s">
        <v>28</v>
      </c>
      <c r="B8" s="335" t="s">
        <v>270</v>
      </c>
      <c r="C8" s="339">
        <v>88</v>
      </c>
      <c r="D8" s="340" t="s">
        <v>30</v>
      </c>
      <c r="E8" s="293"/>
      <c r="F8" s="341">
        <f>ROUND(C8*E8,2)</f>
        <v>0</v>
      </c>
      <c r="G8" s="342">
        <f>SUM(F8)</f>
        <v>0</v>
      </c>
    </row>
    <row r="9" spans="1:7" ht="20.25" x14ac:dyDescent="0.3">
      <c r="A9" s="219"/>
      <c r="B9" s="334"/>
      <c r="C9" s="341"/>
      <c r="D9" s="331"/>
      <c r="E9" s="332"/>
      <c r="F9" s="331"/>
      <c r="G9" s="343"/>
    </row>
    <row r="10" spans="1:7" ht="20.25" x14ac:dyDescent="0.3">
      <c r="A10" s="219" t="s">
        <v>34</v>
      </c>
      <c r="B10" s="334" t="s">
        <v>35</v>
      </c>
      <c r="C10" s="341"/>
      <c r="D10" s="335"/>
      <c r="E10" s="336"/>
      <c r="F10" s="335"/>
      <c r="G10" s="344"/>
    </row>
    <row r="11" spans="1:7" ht="20.25" x14ac:dyDescent="0.3">
      <c r="A11" s="338" t="s">
        <v>36</v>
      </c>
      <c r="B11" s="345" t="s">
        <v>271</v>
      </c>
      <c r="C11" s="341">
        <v>69.959999999999994</v>
      </c>
      <c r="D11" s="340" t="s">
        <v>38</v>
      </c>
      <c r="E11" s="293"/>
      <c r="F11" s="341">
        <f t="shared" ref="F11:F16" si="0">ROUND(C11*E11,2)</f>
        <v>0</v>
      </c>
      <c r="G11" s="344"/>
    </row>
    <row r="12" spans="1:7" ht="20.25" x14ac:dyDescent="0.3">
      <c r="A12" s="338" t="s">
        <v>39</v>
      </c>
      <c r="B12" s="335" t="s">
        <v>40</v>
      </c>
      <c r="C12" s="341">
        <v>9.1</v>
      </c>
      <c r="D12" s="340" t="s">
        <v>38</v>
      </c>
      <c r="E12" s="293"/>
      <c r="F12" s="341">
        <f t="shared" si="0"/>
        <v>0</v>
      </c>
      <c r="G12" s="344"/>
    </row>
    <row r="13" spans="1:7" ht="20.25" x14ac:dyDescent="0.3">
      <c r="A13" s="187" t="s">
        <v>41</v>
      </c>
      <c r="B13" s="335" t="s">
        <v>42</v>
      </c>
      <c r="C13" s="341">
        <v>62.7</v>
      </c>
      <c r="D13" s="340" t="s">
        <v>38</v>
      </c>
      <c r="E13" s="293"/>
      <c r="F13" s="341">
        <f t="shared" si="0"/>
        <v>0</v>
      </c>
      <c r="G13" s="342"/>
    </row>
    <row r="14" spans="1:7" ht="20.25" x14ac:dyDescent="0.3">
      <c r="A14" s="338" t="s">
        <v>43</v>
      </c>
      <c r="B14" s="185" t="s">
        <v>272</v>
      </c>
      <c r="C14" s="341">
        <v>21.16</v>
      </c>
      <c r="D14" s="340" t="s">
        <v>38</v>
      </c>
      <c r="E14" s="339"/>
      <c r="F14" s="341">
        <f t="shared" si="0"/>
        <v>0</v>
      </c>
      <c r="G14" s="342"/>
    </row>
    <row r="15" spans="1:7" ht="20.25" x14ac:dyDescent="0.3">
      <c r="A15" s="338" t="s">
        <v>45</v>
      </c>
      <c r="B15" s="335" t="s">
        <v>46</v>
      </c>
      <c r="C15" s="341">
        <v>27.72</v>
      </c>
      <c r="D15" s="339" t="s">
        <v>38</v>
      </c>
      <c r="E15" s="293"/>
      <c r="F15" s="341">
        <f t="shared" si="0"/>
        <v>0</v>
      </c>
      <c r="G15" s="94"/>
    </row>
    <row r="16" spans="1:7" ht="20.25" x14ac:dyDescent="0.3">
      <c r="A16" s="338" t="s">
        <v>173</v>
      </c>
      <c r="B16" s="335" t="s">
        <v>273</v>
      </c>
      <c r="C16" s="341">
        <v>176</v>
      </c>
      <c r="D16" s="340" t="s">
        <v>30</v>
      </c>
      <c r="E16" s="293"/>
      <c r="F16" s="341">
        <f t="shared" si="0"/>
        <v>0</v>
      </c>
      <c r="G16" s="342">
        <f>SUM(F11:F16)</f>
        <v>0</v>
      </c>
    </row>
    <row r="17" spans="1:7" ht="20.25" x14ac:dyDescent="0.3">
      <c r="A17" s="187"/>
      <c r="B17" s="335"/>
      <c r="C17" s="293"/>
      <c r="D17" s="340"/>
      <c r="E17" s="293"/>
      <c r="F17" s="341"/>
      <c r="G17" s="342"/>
    </row>
    <row r="18" spans="1:7" ht="20.25" x14ac:dyDescent="0.3">
      <c r="A18" s="219" t="s">
        <v>47</v>
      </c>
      <c r="B18" s="346" t="s">
        <v>175</v>
      </c>
      <c r="C18" s="341"/>
      <c r="D18" s="340"/>
      <c r="E18" s="100"/>
      <c r="F18" s="341"/>
      <c r="G18" s="342"/>
    </row>
    <row r="19" spans="1:7" ht="20.25" x14ac:dyDescent="0.3">
      <c r="A19" s="219" t="s">
        <v>85</v>
      </c>
      <c r="B19" s="346" t="s">
        <v>176</v>
      </c>
      <c r="C19" s="341"/>
      <c r="D19" s="340"/>
      <c r="E19" s="100"/>
      <c r="F19" s="341"/>
      <c r="G19" s="342"/>
    </row>
    <row r="20" spans="1:7" ht="20.25" x14ac:dyDescent="0.3">
      <c r="A20" s="338" t="s">
        <v>49</v>
      </c>
      <c r="B20" s="345" t="s">
        <v>274</v>
      </c>
      <c r="C20" s="341">
        <v>80</v>
      </c>
      <c r="D20" s="340" t="s">
        <v>30</v>
      </c>
      <c r="E20" s="304"/>
      <c r="F20" s="341">
        <f>ROUND(C20*E20,2)</f>
        <v>0</v>
      </c>
      <c r="G20" s="342"/>
    </row>
    <row r="21" spans="1:7" ht="20.25" x14ac:dyDescent="0.3">
      <c r="A21" s="338" t="s">
        <v>51</v>
      </c>
      <c r="B21" s="345" t="s">
        <v>275</v>
      </c>
      <c r="C21" s="341">
        <v>10.17</v>
      </c>
      <c r="D21" s="340" t="s">
        <v>30</v>
      </c>
      <c r="E21" s="304"/>
      <c r="F21" s="341">
        <f>ROUND(C21*E21,2)</f>
        <v>0</v>
      </c>
      <c r="G21" s="342">
        <f>SUM(F20:F21)</f>
        <v>0</v>
      </c>
    </row>
    <row r="22" spans="1:7" ht="20.25" x14ac:dyDescent="0.3">
      <c r="A22" s="338"/>
      <c r="B22" s="345"/>
      <c r="C22" s="341"/>
      <c r="D22" s="340"/>
      <c r="E22" s="304"/>
      <c r="F22" s="341"/>
      <c r="G22" s="342"/>
    </row>
    <row r="23" spans="1:7" ht="20.25" x14ac:dyDescent="0.3">
      <c r="A23" s="219" t="s">
        <v>87</v>
      </c>
      <c r="B23" s="346" t="s">
        <v>179</v>
      </c>
      <c r="C23" s="341"/>
      <c r="D23" s="340"/>
      <c r="E23" s="100"/>
      <c r="F23" s="341"/>
      <c r="G23" s="342"/>
    </row>
    <row r="24" spans="1:7" ht="20.25" x14ac:dyDescent="0.3">
      <c r="A24" s="338" t="s">
        <v>180</v>
      </c>
      <c r="B24" s="347" t="s">
        <v>276</v>
      </c>
      <c r="C24" s="341">
        <v>1</v>
      </c>
      <c r="D24" s="340" t="s">
        <v>62</v>
      </c>
      <c r="E24" s="304"/>
      <c r="F24" s="341">
        <f>ROUND(C24*E24,2)</f>
        <v>0</v>
      </c>
      <c r="G24" s="342">
        <f>SUM(F24)</f>
        <v>0</v>
      </c>
    </row>
    <row r="25" spans="1:7" ht="20.25" x14ac:dyDescent="0.3">
      <c r="A25" s="338"/>
      <c r="B25" s="347"/>
      <c r="C25" s="341"/>
      <c r="D25" s="340"/>
      <c r="E25" s="304"/>
      <c r="F25" s="341"/>
      <c r="G25" s="342"/>
    </row>
    <row r="26" spans="1:7" ht="20.25" x14ac:dyDescent="0.3">
      <c r="A26" s="219" t="s">
        <v>89</v>
      </c>
      <c r="B26" s="346" t="s">
        <v>261</v>
      </c>
      <c r="C26" s="341"/>
      <c r="D26" s="340"/>
      <c r="E26" s="100"/>
      <c r="F26" s="341"/>
      <c r="G26" s="342"/>
    </row>
    <row r="27" spans="1:7" ht="20.25" x14ac:dyDescent="0.3">
      <c r="A27" s="348" t="s">
        <v>187</v>
      </c>
      <c r="B27" s="347" t="s">
        <v>277</v>
      </c>
      <c r="C27" s="341">
        <v>2</v>
      </c>
      <c r="D27" s="340" t="s">
        <v>62</v>
      </c>
      <c r="E27" s="304"/>
      <c r="F27" s="341">
        <f>ROUND(C27*E27,2)</f>
        <v>0</v>
      </c>
      <c r="G27" s="342">
        <f>SUM(F27)</f>
        <v>0</v>
      </c>
    </row>
    <row r="28" spans="1:7" ht="20.25" x14ac:dyDescent="0.3">
      <c r="A28" s="338"/>
      <c r="B28" s="347"/>
      <c r="C28" s="341"/>
      <c r="D28" s="340"/>
      <c r="E28" s="304"/>
      <c r="F28" s="341"/>
      <c r="G28" s="342"/>
    </row>
    <row r="29" spans="1:7" ht="20.25" x14ac:dyDescent="0.3">
      <c r="A29" s="219" t="s">
        <v>91</v>
      </c>
      <c r="B29" s="346" t="s">
        <v>192</v>
      </c>
      <c r="C29" s="341"/>
      <c r="D29" s="340"/>
      <c r="E29" s="304"/>
      <c r="F29" s="341"/>
      <c r="G29" s="342"/>
    </row>
    <row r="30" spans="1:7" ht="20.25" x14ac:dyDescent="0.3">
      <c r="A30" s="338" t="s">
        <v>190</v>
      </c>
      <c r="B30" s="347" t="s">
        <v>278</v>
      </c>
      <c r="C30" s="341">
        <v>1</v>
      </c>
      <c r="D30" s="340" t="s">
        <v>62</v>
      </c>
      <c r="E30" s="304"/>
      <c r="F30" s="341">
        <f>ROUND(C30*E30,2)</f>
        <v>0</v>
      </c>
      <c r="G30" s="342">
        <f>SUM(F30)</f>
        <v>0</v>
      </c>
    </row>
    <row r="31" spans="1:7" ht="20.25" x14ac:dyDescent="0.3">
      <c r="A31" s="219"/>
      <c r="B31" s="347"/>
      <c r="C31" s="341"/>
      <c r="D31" s="340"/>
      <c r="E31" s="304"/>
      <c r="F31" s="341"/>
      <c r="G31" s="342"/>
    </row>
    <row r="32" spans="1:7" ht="20.25" x14ac:dyDescent="0.3">
      <c r="A32" s="219" t="s">
        <v>93</v>
      </c>
      <c r="B32" s="346" t="s">
        <v>257</v>
      </c>
      <c r="C32" s="341"/>
      <c r="D32" s="340"/>
      <c r="E32" s="304"/>
      <c r="F32" s="341"/>
      <c r="G32" s="342"/>
    </row>
    <row r="33" spans="1:7" ht="20.25" x14ac:dyDescent="0.3">
      <c r="A33" s="338" t="s">
        <v>193</v>
      </c>
      <c r="B33" s="347" t="s">
        <v>279</v>
      </c>
      <c r="C33" s="341">
        <v>6</v>
      </c>
      <c r="D33" s="340" t="s">
        <v>62</v>
      </c>
      <c r="E33" s="304"/>
      <c r="F33" s="341">
        <f>ROUND(C33*E33,2)</f>
        <v>0</v>
      </c>
      <c r="G33" s="342">
        <f>SUM(F33)</f>
        <v>0</v>
      </c>
    </row>
    <row r="34" spans="1:7" ht="20.25" x14ac:dyDescent="0.3">
      <c r="A34" s="338"/>
      <c r="B34" s="347"/>
      <c r="C34" s="341"/>
      <c r="D34" s="340"/>
      <c r="E34" s="304"/>
      <c r="F34" s="341"/>
      <c r="G34" s="342"/>
    </row>
    <row r="35" spans="1:7" ht="20.25" x14ac:dyDescent="0.3">
      <c r="A35" s="283" t="s">
        <v>96</v>
      </c>
      <c r="B35" s="349" t="s">
        <v>280</v>
      </c>
      <c r="C35" s="341"/>
      <c r="D35" s="340"/>
      <c r="E35" s="304"/>
      <c r="F35" s="341"/>
      <c r="G35" s="342"/>
    </row>
    <row r="36" spans="1:7" ht="37.5" x14ac:dyDescent="0.3">
      <c r="A36" s="288" t="s">
        <v>196</v>
      </c>
      <c r="B36" s="54" t="s">
        <v>281</v>
      </c>
      <c r="C36" s="281">
        <v>1</v>
      </c>
      <c r="D36" s="291" t="s">
        <v>62</v>
      </c>
      <c r="E36" s="227"/>
      <c r="F36" s="281">
        <f>ROUND(C36*E36,2)</f>
        <v>0</v>
      </c>
      <c r="G36" s="342"/>
    </row>
    <row r="37" spans="1:7" ht="20.25" x14ac:dyDescent="0.3">
      <c r="A37" s="338" t="s">
        <v>198</v>
      </c>
      <c r="B37" s="347" t="s">
        <v>282</v>
      </c>
      <c r="C37" s="341">
        <v>1</v>
      </c>
      <c r="D37" s="340" t="s">
        <v>62</v>
      </c>
      <c r="E37" s="304"/>
      <c r="F37" s="341">
        <f>ROUND(C37*E37,2)</f>
        <v>0</v>
      </c>
      <c r="G37" s="342">
        <f>SUM(F36:F37)</f>
        <v>0</v>
      </c>
    </row>
    <row r="38" spans="1:7" ht="20.25" x14ac:dyDescent="0.3">
      <c r="A38" s="338"/>
      <c r="B38" s="347"/>
      <c r="C38" s="341"/>
      <c r="D38" s="340"/>
      <c r="E38" s="304"/>
      <c r="F38" s="341"/>
      <c r="G38" s="342"/>
    </row>
    <row r="39" spans="1:7" ht="20.25" x14ac:dyDescent="0.3">
      <c r="A39" s="283" t="s">
        <v>204</v>
      </c>
      <c r="B39" s="349" t="s">
        <v>283</v>
      </c>
      <c r="C39" s="341">
        <v>1</v>
      </c>
      <c r="D39" s="340" t="s">
        <v>62</v>
      </c>
      <c r="E39" s="304"/>
      <c r="F39" s="341">
        <f>ROUND(C39*E39,2)</f>
        <v>0</v>
      </c>
      <c r="G39" s="342">
        <f>SUM(F39)</f>
        <v>0</v>
      </c>
    </row>
    <row r="40" spans="1:7" ht="20.25" x14ac:dyDescent="0.3">
      <c r="A40" s="338"/>
      <c r="B40" s="347"/>
      <c r="C40" s="341"/>
      <c r="D40" s="340"/>
      <c r="E40" s="304"/>
      <c r="F40" s="341"/>
      <c r="G40" s="342"/>
    </row>
    <row r="41" spans="1:7" ht="20.25" x14ac:dyDescent="0.3">
      <c r="A41" s="219" t="s">
        <v>53</v>
      </c>
      <c r="B41" s="349" t="s">
        <v>260</v>
      </c>
      <c r="C41" s="341"/>
      <c r="D41" s="340"/>
      <c r="E41" s="304"/>
      <c r="F41" s="341"/>
      <c r="G41" s="342"/>
    </row>
    <row r="42" spans="1:7" ht="20.25" x14ac:dyDescent="0.3">
      <c r="A42" s="219" t="s">
        <v>99</v>
      </c>
      <c r="B42" s="346" t="s">
        <v>176</v>
      </c>
      <c r="C42" s="341"/>
      <c r="D42" s="340"/>
      <c r="E42" s="304"/>
      <c r="F42" s="341"/>
      <c r="G42" s="342"/>
    </row>
    <row r="43" spans="1:7" ht="20.25" x14ac:dyDescent="0.3">
      <c r="A43" s="338" t="s">
        <v>55</v>
      </c>
      <c r="B43" s="345" t="s">
        <v>274</v>
      </c>
      <c r="C43" s="341">
        <v>80</v>
      </c>
      <c r="D43" s="340" t="s">
        <v>30</v>
      </c>
      <c r="E43" s="304"/>
      <c r="F43" s="341">
        <f>ROUND(C43*E43,2)</f>
        <v>0</v>
      </c>
      <c r="G43" s="342"/>
    </row>
    <row r="44" spans="1:7" ht="20.25" x14ac:dyDescent="0.3">
      <c r="A44" s="338" t="s">
        <v>56</v>
      </c>
      <c r="B44" s="345" t="s">
        <v>275</v>
      </c>
      <c r="C44" s="341">
        <v>10.17</v>
      </c>
      <c r="D44" s="340" t="s">
        <v>30</v>
      </c>
      <c r="E44" s="304"/>
      <c r="F44" s="341">
        <f>ROUND(C44*E44,2)</f>
        <v>0</v>
      </c>
      <c r="G44" s="342">
        <f>SUM(F43:F44)</f>
        <v>0</v>
      </c>
    </row>
    <row r="45" spans="1:7" ht="21" thickBot="1" x14ac:dyDescent="0.35">
      <c r="A45" s="350"/>
      <c r="B45" s="351"/>
      <c r="C45" s="352"/>
      <c r="D45" s="353"/>
      <c r="E45" s="354"/>
      <c r="F45" s="352"/>
      <c r="G45" s="355"/>
    </row>
    <row r="46" spans="1:7" ht="21" thickTop="1" x14ac:dyDescent="0.3">
      <c r="A46" s="219"/>
      <c r="B46" s="349"/>
      <c r="C46" s="341"/>
      <c r="D46" s="340"/>
      <c r="E46" s="304"/>
      <c r="F46" s="341"/>
      <c r="G46" s="342"/>
    </row>
    <row r="47" spans="1:7" ht="20.25" x14ac:dyDescent="0.3">
      <c r="A47" s="219" t="s">
        <v>213</v>
      </c>
      <c r="B47" s="346" t="s">
        <v>179</v>
      </c>
      <c r="C47" s="341"/>
      <c r="D47" s="340"/>
      <c r="E47" s="100"/>
      <c r="F47" s="341"/>
      <c r="G47" s="342"/>
    </row>
    <row r="48" spans="1:7" ht="20.25" x14ac:dyDescent="0.3">
      <c r="A48" s="338" t="s">
        <v>214</v>
      </c>
      <c r="B48" s="347" t="s">
        <v>276</v>
      </c>
      <c r="C48" s="341">
        <v>1</v>
      </c>
      <c r="D48" s="340" t="s">
        <v>62</v>
      </c>
      <c r="E48" s="304"/>
      <c r="F48" s="341">
        <f>ROUND(C48*E48,2)</f>
        <v>0</v>
      </c>
      <c r="G48" s="342">
        <f>SUM(F48)</f>
        <v>0</v>
      </c>
    </row>
    <row r="49" spans="1:7" ht="20.25" x14ac:dyDescent="0.3">
      <c r="A49" s="338"/>
      <c r="B49" s="347"/>
      <c r="C49" s="341"/>
      <c r="D49" s="340"/>
      <c r="E49" s="304"/>
      <c r="F49" s="341"/>
      <c r="G49" s="342"/>
    </row>
    <row r="50" spans="1:7" ht="20.25" x14ac:dyDescent="0.3">
      <c r="A50" s="219" t="s">
        <v>104</v>
      </c>
      <c r="B50" s="346" t="s">
        <v>261</v>
      </c>
      <c r="C50" s="341"/>
      <c r="D50" s="340"/>
      <c r="E50" s="304"/>
      <c r="F50" s="341"/>
      <c r="G50" s="342"/>
    </row>
    <row r="51" spans="1:7" ht="20.25" x14ac:dyDescent="0.3">
      <c r="A51" s="338" t="s">
        <v>217</v>
      </c>
      <c r="B51" s="347" t="s">
        <v>277</v>
      </c>
      <c r="C51" s="341">
        <v>2</v>
      </c>
      <c r="D51" s="340" t="s">
        <v>62</v>
      </c>
      <c r="E51" s="304"/>
      <c r="F51" s="341">
        <f>ROUND(C51*E51,2)</f>
        <v>0</v>
      </c>
      <c r="G51" s="342">
        <f>SUM(F51)</f>
        <v>0</v>
      </c>
    </row>
    <row r="52" spans="1:7" ht="20.25" x14ac:dyDescent="0.3">
      <c r="A52" s="338"/>
      <c r="B52" s="347"/>
      <c r="C52" s="341"/>
      <c r="D52" s="340"/>
      <c r="E52" s="304"/>
      <c r="F52" s="341"/>
      <c r="G52" s="342"/>
    </row>
    <row r="53" spans="1:7" ht="20.25" x14ac:dyDescent="0.3">
      <c r="A53" s="219" t="s">
        <v>218</v>
      </c>
      <c r="B53" s="346" t="s">
        <v>192</v>
      </c>
      <c r="C53" s="341"/>
      <c r="D53" s="340"/>
      <c r="E53" s="304"/>
      <c r="F53" s="341"/>
      <c r="G53" s="342"/>
    </row>
    <row r="54" spans="1:7" ht="20.25" x14ac:dyDescent="0.3">
      <c r="A54" s="338" t="s">
        <v>219</v>
      </c>
      <c r="B54" s="347" t="s">
        <v>278</v>
      </c>
      <c r="C54" s="341">
        <v>1</v>
      </c>
      <c r="D54" s="340" t="s">
        <v>62</v>
      </c>
      <c r="E54" s="304"/>
      <c r="F54" s="341">
        <f>ROUND(C54*E54,2)</f>
        <v>0</v>
      </c>
      <c r="G54" s="342">
        <f>SUM(F54)</f>
        <v>0</v>
      </c>
    </row>
    <row r="55" spans="1:7" ht="20.25" x14ac:dyDescent="0.3">
      <c r="A55" s="338"/>
      <c r="B55" s="347"/>
      <c r="C55" s="341"/>
      <c r="D55" s="340"/>
      <c r="E55" s="304"/>
      <c r="F55" s="341"/>
      <c r="G55" s="342"/>
    </row>
    <row r="56" spans="1:7" ht="20.25" x14ac:dyDescent="0.3">
      <c r="A56" s="219" t="s">
        <v>106</v>
      </c>
      <c r="B56" s="349" t="s">
        <v>280</v>
      </c>
      <c r="C56" s="341"/>
      <c r="D56" s="340"/>
      <c r="E56" s="304"/>
      <c r="F56" s="341"/>
      <c r="G56" s="342"/>
    </row>
    <row r="57" spans="1:7" ht="20.25" x14ac:dyDescent="0.3">
      <c r="A57" s="338" t="s">
        <v>220</v>
      </c>
      <c r="B57" s="347" t="s">
        <v>284</v>
      </c>
      <c r="C57" s="341">
        <v>1</v>
      </c>
      <c r="D57" s="340" t="s">
        <v>62</v>
      </c>
      <c r="E57" s="304"/>
      <c r="F57" s="341">
        <f>ROUND(C57*E57,2)</f>
        <v>0</v>
      </c>
      <c r="G57" s="342"/>
    </row>
    <row r="58" spans="1:7" ht="20.25" x14ac:dyDescent="0.3">
      <c r="A58" s="338" t="s">
        <v>285</v>
      </c>
      <c r="B58" s="347" t="s">
        <v>282</v>
      </c>
      <c r="C58" s="341">
        <v>1</v>
      </c>
      <c r="D58" s="340" t="s">
        <v>62</v>
      </c>
      <c r="E58" s="304"/>
      <c r="F58" s="341">
        <f>ROUND(C58*E58,2)</f>
        <v>0</v>
      </c>
      <c r="G58" s="342">
        <f>SUM(F57:F58)</f>
        <v>0</v>
      </c>
    </row>
    <row r="59" spans="1:7" ht="20.25" x14ac:dyDescent="0.3">
      <c r="A59" s="338"/>
      <c r="B59" s="347"/>
      <c r="C59" s="341"/>
      <c r="D59" s="340"/>
      <c r="E59" s="304"/>
      <c r="F59" s="341"/>
      <c r="G59" s="342"/>
    </row>
    <row r="60" spans="1:7" ht="20.25" x14ac:dyDescent="0.3">
      <c r="A60" s="47" t="s">
        <v>57</v>
      </c>
      <c r="B60" s="346" t="s">
        <v>263</v>
      </c>
      <c r="C60" s="341">
        <v>1</v>
      </c>
      <c r="D60" s="340" t="s">
        <v>33</v>
      </c>
      <c r="E60" s="304"/>
      <c r="F60" s="341">
        <f>ROUND(C60*E60,2)</f>
        <v>0</v>
      </c>
      <c r="G60" s="356">
        <f>SUM(F60)</f>
        <v>0</v>
      </c>
    </row>
    <row r="61" spans="1:7" ht="20.25" x14ac:dyDescent="0.3">
      <c r="A61" s="338"/>
      <c r="B61" s="347"/>
      <c r="C61" s="341"/>
      <c r="D61" s="340"/>
      <c r="E61" s="304"/>
      <c r="F61" s="341"/>
      <c r="G61" s="342"/>
    </row>
    <row r="62" spans="1:7" ht="20.25" x14ac:dyDescent="0.3">
      <c r="A62" s="219" t="s">
        <v>60</v>
      </c>
      <c r="B62" s="346" t="s">
        <v>58</v>
      </c>
      <c r="C62" s="341">
        <v>1</v>
      </c>
      <c r="D62" s="340" t="s">
        <v>59</v>
      </c>
      <c r="E62" s="304"/>
      <c r="F62" s="341">
        <f>ROUND(C62*E62,2)</f>
        <v>0</v>
      </c>
      <c r="G62" s="356">
        <f>SUM(F62)</f>
        <v>0</v>
      </c>
    </row>
    <row r="63" spans="1:7" ht="20.25" x14ac:dyDescent="0.3">
      <c r="A63" s="338"/>
      <c r="B63" s="347"/>
      <c r="C63" s="341"/>
      <c r="D63" s="340"/>
      <c r="E63" s="304"/>
      <c r="F63" s="341"/>
      <c r="G63" s="342"/>
    </row>
    <row r="64" spans="1:7" ht="37.5" x14ac:dyDescent="0.25">
      <c r="A64" s="283" t="s">
        <v>63</v>
      </c>
      <c r="B64" s="357" t="s">
        <v>286</v>
      </c>
      <c r="C64" s="281">
        <v>1</v>
      </c>
      <c r="D64" s="291" t="s">
        <v>33</v>
      </c>
      <c r="E64" s="358"/>
      <c r="F64" s="358">
        <f>ROUND(C64*E64,2)</f>
        <v>0</v>
      </c>
      <c r="G64" s="282">
        <f>SUM(F64)</f>
        <v>0</v>
      </c>
    </row>
    <row r="65" spans="1:7" ht="20.25" x14ac:dyDescent="0.3">
      <c r="A65" s="219"/>
      <c r="B65" s="197"/>
      <c r="C65" s="341"/>
      <c r="D65" s="340"/>
      <c r="E65" s="304"/>
      <c r="F65" s="341"/>
      <c r="G65" s="342"/>
    </row>
    <row r="66" spans="1:7" ht="20.25" x14ac:dyDescent="0.3">
      <c r="A66" s="83" t="s">
        <v>65</v>
      </c>
      <c r="B66" s="197" t="s">
        <v>287</v>
      </c>
      <c r="C66" s="341">
        <v>8</v>
      </c>
      <c r="D66" s="339" t="s">
        <v>288</v>
      </c>
      <c r="E66" s="339"/>
      <c r="F66" s="341">
        <f>ROUND(C66*E66,2)</f>
        <v>0</v>
      </c>
      <c r="G66" s="359">
        <f>SUM(F66)</f>
        <v>0</v>
      </c>
    </row>
    <row r="67" spans="1:7" ht="20.25" x14ac:dyDescent="0.3">
      <c r="A67" s="83"/>
      <c r="B67" s="197"/>
      <c r="C67" s="339"/>
      <c r="D67" s="339"/>
      <c r="E67" s="339"/>
      <c r="F67" s="360"/>
      <c r="G67" s="359"/>
    </row>
    <row r="68" spans="1:7" ht="20.25" x14ac:dyDescent="0.3">
      <c r="A68" s="361" t="s">
        <v>69</v>
      </c>
      <c r="B68" s="104" t="s">
        <v>289</v>
      </c>
      <c r="C68" s="341">
        <v>105.6</v>
      </c>
      <c r="D68" s="86" t="s">
        <v>73</v>
      </c>
      <c r="E68" s="293"/>
      <c r="F68" s="341">
        <f>ROUND(C68*E68,2)</f>
        <v>0</v>
      </c>
      <c r="G68" s="217">
        <f>SUM(F68)</f>
        <v>0</v>
      </c>
    </row>
    <row r="69" spans="1:7" ht="20.25" x14ac:dyDescent="0.3">
      <c r="A69" s="338"/>
      <c r="B69" s="196"/>
      <c r="C69" s="341"/>
      <c r="D69" s="340"/>
      <c r="E69" s="304"/>
      <c r="F69" s="341"/>
      <c r="G69" s="342"/>
    </row>
    <row r="70" spans="1:7" ht="20.25" x14ac:dyDescent="0.3">
      <c r="A70" s="219" t="s">
        <v>71</v>
      </c>
      <c r="B70" s="346" t="s">
        <v>290</v>
      </c>
      <c r="C70" s="341">
        <v>1</v>
      </c>
      <c r="D70" s="291" t="s">
        <v>33</v>
      </c>
      <c r="E70" s="358"/>
      <c r="F70" s="358">
        <f>ROUND(C70*E70,2)</f>
        <v>0</v>
      </c>
      <c r="G70" s="282">
        <f>SUM(F70)</f>
        <v>0</v>
      </c>
    </row>
    <row r="71" spans="1:7" ht="20.25" x14ac:dyDescent="0.3">
      <c r="A71" s="338"/>
      <c r="B71" s="196"/>
      <c r="C71" s="341"/>
      <c r="D71" s="340"/>
      <c r="E71" s="304"/>
      <c r="F71" s="341"/>
      <c r="G71" s="342"/>
    </row>
    <row r="72" spans="1:7" ht="75" x14ac:dyDescent="0.3">
      <c r="A72" s="73" t="s">
        <v>74</v>
      </c>
      <c r="B72" s="57" t="s">
        <v>291</v>
      </c>
      <c r="C72" s="362">
        <v>1</v>
      </c>
      <c r="D72" s="40" t="s">
        <v>33</v>
      </c>
      <c r="E72" s="362"/>
      <c r="F72" s="341">
        <f>SUM(C72*E72)</f>
        <v>0</v>
      </c>
      <c r="G72" s="363">
        <f>SUM(F72)</f>
        <v>0</v>
      </c>
    </row>
    <row r="73" spans="1:7" ht="21" thickBot="1" x14ac:dyDescent="0.35">
      <c r="A73" s="338"/>
      <c r="B73" s="346"/>
      <c r="C73" s="341"/>
      <c r="D73" s="340"/>
      <c r="E73" s="341"/>
      <c r="F73" s="341"/>
      <c r="G73" s="356"/>
    </row>
    <row r="74" spans="1:7" ht="21.75" thickTop="1" thickBot="1" x14ac:dyDescent="0.35">
      <c r="A74" s="364"/>
      <c r="B74" s="365" t="s">
        <v>268</v>
      </c>
      <c r="C74" s="366"/>
      <c r="D74" s="367"/>
      <c r="E74" s="368"/>
      <c r="F74" s="369"/>
      <c r="G74" s="370">
        <f>SUM(G8:G72)</f>
        <v>0</v>
      </c>
    </row>
    <row r="75" spans="1:7" ht="21.75" thickTop="1" thickBot="1" x14ac:dyDescent="0.35">
      <c r="A75" s="364"/>
      <c r="B75" s="365" t="s">
        <v>268</v>
      </c>
      <c r="C75" s="366"/>
      <c r="D75" s="367"/>
      <c r="E75" s="368"/>
      <c r="F75" s="369"/>
      <c r="G75" s="370">
        <f>SUM(G7:G72)</f>
        <v>0</v>
      </c>
    </row>
    <row r="76" spans="1:7" ht="21" thickTop="1" x14ac:dyDescent="0.3">
      <c r="A76" s="241"/>
      <c r="B76" s="185"/>
      <c r="C76" s="371"/>
      <c r="D76" s="184"/>
      <c r="E76" s="192"/>
      <c r="F76" s="189"/>
      <c r="G76" s="94"/>
    </row>
    <row r="77" spans="1:7" ht="20.25" x14ac:dyDescent="0.3">
      <c r="A77" s="372"/>
      <c r="B77" s="243" t="s">
        <v>149</v>
      </c>
      <c r="C77" s="373"/>
      <c r="D77" s="374">
        <v>0.1</v>
      </c>
      <c r="E77" s="375"/>
      <c r="F77" s="376">
        <f t="shared" ref="F77:F82" si="1">ROUND(D77*$G$74,2)</f>
        <v>0</v>
      </c>
      <c r="G77" s="94"/>
    </row>
    <row r="78" spans="1:7" ht="20.25" x14ac:dyDescent="0.3">
      <c r="A78" s="377"/>
      <c r="B78" s="243" t="s">
        <v>150</v>
      </c>
      <c r="C78" s="373"/>
      <c r="D78" s="378">
        <v>2.5000000000000001E-2</v>
      </c>
      <c r="E78" s="243"/>
      <c r="F78" s="376">
        <f t="shared" si="1"/>
        <v>0</v>
      </c>
      <c r="G78" s="94"/>
    </row>
    <row r="79" spans="1:7" ht="20.25" x14ac:dyDescent="0.3">
      <c r="A79" s="377"/>
      <c r="B79" s="243" t="s">
        <v>152</v>
      </c>
      <c r="C79" s="379"/>
      <c r="D79" s="378">
        <v>3.5000000000000003E-2</v>
      </c>
      <c r="E79" s="243"/>
      <c r="F79" s="376">
        <f t="shared" si="1"/>
        <v>0</v>
      </c>
      <c r="G79" s="94"/>
    </row>
    <row r="80" spans="1:7" ht="20.25" x14ac:dyDescent="0.3">
      <c r="A80" s="372"/>
      <c r="B80" s="243" t="s">
        <v>292</v>
      </c>
      <c r="C80" s="379"/>
      <c r="D80" s="380">
        <v>5.3499999999999999E-2</v>
      </c>
      <c r="E80" s="243"/>
      <c r="F80" s="376">
        <f t="shared" si="1"/>
        <v>0</v>
      </c>
      <c r="G80" s="94"/>
    </row>
    <row r="81" spans="1:7" ht="20.25" x14ac:dyDescent="0.3">
      <c r="A81" s="372"/>
      <c r="B81" s="243" t="s">
        <v>153</v>
      </c>
      <c r="C81" s="379"/>
      <c r="D81" s="374">
        <v>0.01</v>
      </c>
      <c r="E81" s="243"/>
      <c r="F81" s="376">
        <f t="shared" si="1"/>
        <v>0</v>
      </c>
      <c r="G81" s="94"/>
    </row>
    <row r="82" spans="1:7" ht="20.25" x14ac:dyDescent="0.3">
      <c r="A82" s="372"/>
      <c r="B82" s="243" t="s">
        <v>154</v>
      </c>
      <c r="C82" s="379"/>
      <c r="D82" s="374">
        <v>0.05</v>
      </c>
      <c r="E82" s="243"/>
      <c r="F82" s="376">
        <f t="shared" si="1"/>
        <v>0</v>
      </c>
      <c r="G82" s="94" t="s">
        <v>116</v>
      </c>
    </row>
    <row r="83" spans="1:7" ht="21" thickBot="1" x14ac:dyDescent="0.35">
      <c r="A83" s="381"/>
      <c r="B83" s="382" t="s">
        <v>116</v>
      </c>
      <c r="C83" s="383" t="s">
        <v>116</v>
      </c>
      <c r="D83" s="384" t="s">
        <v>116</v>
      </c>
      <c r="E83" s="382" t="s">
        <v>116</v>
      </c>
      <c r="F83" s="205" t="s">
        <v>116</v>
      </c>
      <c r="G83" s="94" t="s">
        <v>116</v>
      </c>
    </row>
    <row r="84" spans="1:7" ht="21" thickTop="1" x14ac:dyDescent="0.3">
      <c r="A84" s="385"/>
      <c r="B84" s="386" t="s">
        <v>155</v>
      </c>
      <c r="C84" s="379"/>
      <c r="D84" s="243"/>
      <c r="E84" s="243"/>
      <c r="F84" s="243"/>
      <c r="G84" s="387">
        <f>SUM(F77:F82)</f>
        <v>0</v>
      </c>
    </row>
    <row r="85" spans="1:7" ht="20.25" x14ac:dyDescent="0.3">
      <c r="A85" s="144"/>
      <c r="B85" s="147" t="s">
        <v>293</v>
      </c>
      <c r="C85" s="388"/>
      <c r="D85" s="147"/>
      <c r="E85" s="147"/>
      <c r="F85" s="147"/>
      <c r="G85" s="389">
        <f>SUM(G75+G84)</f>
        <v>0</v>
      </c>
    </row>
    <row r="86" spans="1:7" ht="40.5" x14ac:dyDescent="0.25">
      <c r="A86" s="255"/>
      <c r="B86" s="256" t="s">
        <v>237</v>
      </c>
      <c r="C86" s="145"/>
      <c r="D86" s="159">
        <v>0.03</v>
      </c>
      <c r="E86" s="121"/>
      <c r="F86" s="145"/>
      <c r="G86" s="169">
        <f>+D86*G84</f>
        <v>0</v>
      </c>
    </row>
    <row r="87" spans="1:7" ht="20.25" x14ac:dyDescent="0.3">
      <c r="A87" s="144"/>
      <c r="B87" s="147" t="s">
        <v>238</v>
      </c>
      <c r="C87" s="388"/>
      <c r="D87" s="259">
        <v>0.06</v>
      </c>
      <c r="E87" s="147"/>
      <c r="F87" s="147"/>
      <c r="G87" s="260">
        <f>+D87*G74</f>
        <v>0</v>
      </c>
    </row>
    <row r="88" spans="1:7" ht="21" thickBot="1" x14ac:dyDescent="0.35">
      <c r="A88" s="390"/>
      <c r="B88" s="261" t="s">
        <v>159</v>
      </c>
      <c r="C88" s="391"/>
      <c r="D88" s="392">
        <v>0.05</v>
      </c>
      <c r="E88" s="261"/>
      <c r="F88" s="261"/>
      <c r="G88" s="389">
        <f>D88*G85</f>
        <v>0</v>
      </c>
    </row>
    <row r="89" spans="1:7" ht="21.75" thickTop="1" thickBot="1" x14ac:dyDescent="0.35">
      <c r="A89" s="393"/>
      <c r="B89" s="134" t="s">
        <v>160</v>
      </c>
      <c r="C89" s="394"/>
      <c r="D89" s="395"/>
      <c r="E89" s="135"/>
      <c r="F89" s="135"/>
      <c r="G89" s="396">
        <f>SUM(G85:G88)</f>
        <v>0</v>
      </c>
    </row>
    <row r="90" spans="1:7" ht="102" thickTop="1" x14ac:dyDescent="0.3">
      <c r="A90" s="268"/>
      <c r="B90" s="397" t="s">
        <v>294</v>
      </c>
      <c r="C90" s="398"/>
      <c r="D90" s="399"/>
      <c r="E90" s="400"/>
      <c r="F90" s="400"/>
      <c r="G90" s="401"/>
    </row>
    <row r="91" spans="1:7" ht="20.25" x14ac:dyDescent="0.3">
      <c r="A91" s="265"/>
      <c r="B91" s="266"/>
      <c r="C91" s="402"/>
      <c r="D91" s="403"/>
      <c r="E91" s="265"/>
      <c r="F91" s="265"/>
      <c r="G91" s="401"/>
    </row>
    <row r="92" spans="1:7" ht="20.25" x14ac:dyDescent="0.3">
      <c r="A92" s="268"/>
      <c r="B92" s="404" t="s">
        <v>161</v>
      </c>
      <c r="C92" s="404"/>
      <c r="D92" s="404"/>
      <c r="E92" s="404" t="s">
        <v>162</v>
      </c>
      <c r="F92" s="268"/>
      <c r="G92" s="401"/>
    </row>
    <row r="93" spans="1:7" ht="20.25" x14ac:dyDescent="0.3">
      <c r="A93" s="268"/>
      <c r="B93" s="404"/>
      <c r="C93" s="404"/>
      <c r="D93" s="404"/>
      <c r="E93" s="404"/>
      <c r="F93" s="268"/>
      <c r="G93" s="401"/>
    </row>
    <row r="94" spans="1:7" ht="20.25" x14ac:dyDescent="0.3">
      <c r="A94" s="268"/>
      <c r="B94" s="404"/>
      <c r="C94" s="404"/>
      <c r="D94" s="404"/>
      <c r="E94" s="404"/>
      <c r="F94" s="268"/>
      <c r="G94" s="401"/>
    </row>
    <row r="95" spans="1:7" ht="20.25" x14ac:dyDescent="0.3">
      <c r="A95" s="268"/>
      <c r="B95" s="404" t="s">
        <v>163</v>
      </c>
      <c r="C95" s="404"/>
      <c r="D95" s="404"/>
      <c r="E95" s="404" t="s">
        <v>163</v>
      </c>
      <c r="F95" s="404"/>
      <c r="G95" s="405"/>
    </row>
  </sheetData>
  <mergeCells count="4">
    <mergeCell ref="A1:G1"/>
    <mergeCell ref="A2:G2"/>
    <mergeCell ref="A3:G3"/>
    <mergeCell ref="B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7"/>
  <sheetViews>
    <sheetView workbookViewId="0">
      <selection activeCell="B8" sqref="B8"/>
    </sheetView>
  </sheetViews>
  <sheetFormatPr baseColWidth="10" defaultRowHeight="15" x14ac:dyDescent="0.25"/>
  <cols>
    <col min="1" max="1" width="12.85546875" customWidth="1"/>
    <col min="2" max="2" width="56.28515625" customWidth="1"/>
    <col min="3" max="3" width="11.5703125" customWidth="1"/>
    <col min="4" max="4" width="10.7109375" customWidth="1"/>
    <col min="5" max="5" width="15.140625" customWidth="1"/>
    <col min="6" max="6" width="15.42578125" customWidth="1"/>
    <col min="7" max="7" width="27.7109375" customWidth="1"/>
  </cols>
  <sheetData>
    <row r="1" spans="1:7" ht="20.25" x14ac:dyDescent="0.25">
      <c r="A1" s="269" t="s">
        <v>14</v>
      </c>
      <c r="B1" s="269"/>
      <c r="C1" s="269"/>
      <c r="D1" s="269"/>
      <c r="E1" s="269"/>
      <c r="F1" s="269"/>
      <c r="G1" s="269"/>
    </row>
    <row r="2" spans="1:7" ht="20.25" x14ac:dyDescent="0.25">
      <c r="A2" s="270" t="s">
        <v>15</v>
      </c>
      <c r="B2" s="270"/>
      <c r="C2" s="270"/>
      <c r="D2" s="270"/>
      <c r="E2" s="270"/>
      <c r="F2" s="270"/>
      <c r="G2" s="270"/>
    </row>
    <row r="3" spans="1:7" ht="61.5" customHeight="1" x14ac:dyDescent="0.25">
      <c r="A3" s="172" t="s">
        <v>241</v>
      </c>
      <c r="B3" s="172"/>
      <c r="C3" s="172"/>
      <c r="D3" s="172"/>
      <c r="E3" s="172"/>
      <c r="F3" s="172"/>
      <c r="G3" s="172"/>
    </row>
    <row r="4" spans="1:7" ht="21" thickBot="1" x14ac:dyDescent="0.3">
      <c r="A4" s="271"/>
      <c r="B4" s="271"/>
      <c r="C4" s="271"/>
      <c r="D4" s="271"/>
      <c r="E4" s="271"/>
      <c r="F4" s="271"/>
      <c r="G4" s="271"/>
    </row>
    <row r="5" spans="1:7" ht="20.25" thickTop="1" thickBot="1" x14ac:dyDescent="0.3">
      <c r="A5" s="272" t="s">
        <v>17</v>
      </c>
      <c r="B5" s="273" t="s">
        <v>18</v>
      </c>
      <c r="C5" s="273" t="s">
        <v>19</v>
      </c>
      <c r="D5" s="273" t="s">
        <v>20</v>
      </c>
      <c r="E5" s="273" t="s">
        <v>21</v>
      </c>
      <c r="F5" s="273" t="s">
        <v>242</v>
      </c>
      <c r="G5" s="178" t="s">
        <v>166</v>
      </c>
    </row>
    <row r="6" spans="1:7" ht="19.5" thickTop="1" x14ac:dyDescent="0.25">
      <c r="A6" s="274"/>
      <c r="B6" s="275"/>
      <c r="C6" s="275"/>
      <c r="D6" s="275"/>
      <c r="E6" s="275"/>
      <c r="F6" s="275"/>
      <c r="G6" s="276"/>
    </row>
    <row r="7" spans="1:7" ht="18.75" x14ac:dyDescent="0.25">
      <c r="A7" s="212" t="s">
        <v>26</v>
      </c>
      <c r="B7" s="277" t="s">
        <v>243</v>
      </c>
      <c r="C7" s="275"/>
      <c r="D7" s="275"/>
      <c r="E7" s="275"/>
      <c r="F7" s="275"/>
      <c r="G7" s="276"/>
    </row>
    <row r="8" spans="1:7" ht="20.25" x14ac:dyDescent="0.25">
      <c r="A8" s="278" t="s">
        <v>28</v>
      </c>
      <c r="B8" s="279" t="s">
        <v>244</v>
      </c>
      <c r="C8" s="280">
        <v>1</v>
      </c>
      <c r="D8" s="280" t="s">
        <v>33</v>
      </c>
      <c r="E8" s="56"/>
      <c r="F8" s="281">
        <f>C8*E8</f>
        <v>0</v>
      </c>
      <c r="G8" s="282">
        <f>SUM(F3:F8)</f>
        <v>0</v>
      </c>
    </row>
    <row r="9" spans="1:7" ht="18.75" x14ac:dyDescent="0.25">
      <c r="A9" s="274"/>
      <c r="B9" s="275"/>
      <c r="C9" s="275"/>
      <c r="D9" s="275"/>
      <c r="E9" s="275"/>
      <c r="F9" s="275"/>
      <c r="G9" s="276"/>
    </row>
    <row r="10" spans="1:7" ht="20.25" x14ac:dyDescent="0.25">
      <c r="A10" s="283" t="s">
        <v>34</v>
      </c>
      <c r="B10" s="284" t="s">
        <v>35</v>
      </c>
      <c r="C10" s="285"/>
      <c r="D10" s="286"/>
      <c r="E10" s="97"/>
      <c r="F10" s="286"/>
      <c r="G10" s="287"/>
    </row>
    <row r="11" spans="1:7" ht="20.25" x14ac:dyDescent="0.25">
      <c r="A11" s="288" t="s">
        <v>28</v>
      </c>
      <c r="B11" s="289" t="s">
        <v>245</v>
      </c>
      <c r="C11" s="290">
        <v>199.32</v>
      </c>
      <c r="D11" s="291" t="s">
        <v>38</v>
      </c>
      <c r="E11" s="56"/>
      <c r="F11" s="281">
        <f>C11*E11</f>
        <v>0</v>
      </c>
      <c r="G11" s="287"/>
    </row>
    <row r="12" spans="1:7" ht="18.75" x14ac:dyDescent="0.3">
      <c r="A12" s="116" t="s">
        <v>31</v>
      </c>
      <c r="B12" s="292" t="s">
        <v>40</v>
      </c>
      <c r="C12" s="290">
        <v>9.06</v>
      </c>
      <c r="D12" s="291" t="s">
        <v>38</v>
      </c>
      <c r="E12" s="293"/>
      <c r="F12" s="76">
        <f>ROUND(C12*E12,2)</f>
        <v>0</v>
      </c>
      <c r="G12" s="294"/>
    </row>
    <row r="13" spans="1:7" ht="18.75" x14ac:dyDescent="0.3">
      <c r="A13" s="116" t="s">
        <v>246</v>
      </c>
      <c r="B13" s="295" t="s">
        <v>247</v>
      </c>
      <c r="C13" s="290">
        <v>187.81</v>
      </c>
      <c r="D13" s="291" t="s">
        <v>38</v>
      </c>
      <c r="E13" s="293"/>
      <c r="F13" s="76">
        <f>ROUND(C13*E13,2)</f>
        <v>0</v>
      </c>
      <c r="G13" s="294"/>
    </row>
    <row r="14" spans="1:7" ht="18.75" x14ac:dyDescent="0.3">
      <c r="A14" s="116" t="s">
        <v>248</v>
      </c>
      <c r="B14" s="295" t="s">
        <v>249</v>
      </c>
      <c r="C14" s="290">
        <v>65.23</v>
      </c>
      <c r="D14" s="291" t="s">
        <v>38</v>
      </c>
      <c r="E14" s="296"/>
      <c r="F14" s="76">
        <f>ROUND(C14*E14,2)</f>
        <v>0</v>
      </c>
      <c r="G14" s="297"/>
    </row>
    <row r="15" spans="1:7" ht="20.25" x14ac:dyDescent="0.3">
      <c r="A15" s="116" t="s">
        <v>250</v>
      </c>
      <c r="B15" s="292" t="s">
        <v>46</v>
      </c>
      <c r="C15" s="290">
        <v>79.62</v>
      </c>
      <c r="D15" s="291" t="s">
        <v>38</v>
      </c>
      <c r="E15" s="296"/>
      <c r="F15" s="76">
        <f>ROUND(C15*E15,2)</f>
        <v>0</v>
      </c>
      <c r="G15" s="282"/>
    </row>
    <row r="16" spans="1:7" ht="20.25" x14ac:dyDescent="0.25">
      <c r="A16" s="116" t="s">
        <v>251</v>
      </c>
      <c r="B16" s="295" t="s">
        <v>252</v>
      </c>
      <c r="C16" s="285">
        <v>604</v>
      </c>
      <c r="D16" s="75" t="s">
        <v>30</v>
      </c>
      <c r="E16" s="56"/>
      <c r="F16" s="76">
        <f>ROUND(C16*E16,2)</f>
        <v>0</v>
      </c>
      <c r="G16" s="282">
        <f>SUM(F11:F16)</f>
        <v>0</v>
      </c>
    </row>
    <row r="17" spans="1:7" ht="20.25" x14ac:dyDescent="0.25">
      <c r="A17" s="288"/>
      <c r="B17" s="286"/>
      <c r="C17" s="285"/>
      <c r="D17" s="291"/>
      <c r="E17" s="56"/>
      <c r="F17" s="281"/>
      <c r="G17" s="298"/>
    </row>
    <row r="18" spans="1:7" ht="20.25" x14ac:dyDescent="0.25">
      <c r="A18" s="283" t="s">
        <v>47</v>
      </c>
      <c r="B18" s="299" t="s">
        <v>175</v>
      </c>
      <c r="C18" s="285"/>
      <c r="D18" s="291"/>
      <c r="E18" s="56"/>
      <c r="F18" s="281"/>
      <c r="G18" s="298"/>
    </row>
    <row r="19" spans="1:7" ht="20.25" x14ac:dyDescent="0.25">
      <c r="A19" s="283" t="s">
        <v>85</v>
      </c>
      <c r="B19" s="299" t="s">
        <v>176</v>
      </c>
      <c r="C19" s="285"/>
      <c r="D19" s="291"/>
      <c r="E19" s="56"/>
      <c r="F19" s="281"/>
      <c r="G19" s="298"/>
    </row>
    <row r="20" spans="1:7" ht="20.25" x14ac:dyDescent="0.25">
      <c r="A20" s="288" t="s">
        <v>253</v>
      </c>
      <c r="B20" s="289" t="s">
        <v>254</v>
      </c>
      <c r="C20" s="285">
        <v>307.12</v>
      </c>
      <c r="D20" s="291" t="s">
        <v>30</v>
      </c>
      <c r="E20" s="56"/>
      <c r="F20" s="281">
        <f>ROUND(C20*E20,2)</f>
        <v>0</v>
      </c>
      <c r="G20" s="298"/>
    </row>
    <row r="21" spans="1:7" ht="20.25" x14ac:dyDescent="0.25">
      <c r="A21" s="283" t="s">
        <v>87</v>
      </c>
      <c r="B21" s="299" t="s">
        <v>255</v>
      </c>
      <c r="C21" s="285"/>
      <c r="D21" s="291"/>
      <c r="E21" s="56"/>
      <c r="F21" s="281"/>
      <c r="G21" s="298"/>
    </row>
    <row r="22" spans="1:7" ht="20.25" x14ac:dyDescent="0.25">
      <c r="A22" s="288" t="s">
        <v>180</v>
      </c>
      <c r="B22" s="300" t="s">
        <v>256</v>
      </c>
      <c r="C22" s="285">
        <v>4</v>
      </c>
      <c r="D22" s="291" t="s">
        <v>62</v>
      </c>
      <c r="E22" s="56"/>
      <c r="F22" s="281">
        <f>C22*E22</f>
        <v>0</v>
      </c>
      <c r="G22" s="298"/>
    </row>
    <row r="23" spans="1:7" ht="20.25" x14ac:dyDescent="0.25">
      <c r="A23" s="283" t="s">
        <v>89</v>
      </c>
      <c r="B23" s="301" t="s">
        <v>257</v>
      </c>
      <c r="C23" s="285"/>
      <c r="D23" s="302"/>
      <c r="E23" s="56"/>
      <c r="F23" s="281"/>
      <c r="G23" s="303"/>
    </row>
    <row r="24" spans="1:7" ht="20.25" x14ac:dyDescent="0.3">
      <c r="A24" s="288" t="s">
        <v>258</v>
      </c>
      <c r="B24" s="300" t="s">
        <v>259</v>
      </c>
      <c r="C24" s="285">
        <v>8</v>
      </c>
      <c r="D24" s="291" t="s">
        <v>62</v>
      </c>
      <c r="E24" s="304"/>
      <c r="F24" s="281">
        <f>C24*E24</f>
        <v>0</v>
      </c>
      <c r="G24" s="303">
        <f>SUM(F20:F24)</f>
        <v>0</v>
      </c>
    </row>
    <row r="25" spans="1:7" ht="20.25" x14ac:dyDescent="0.25">
      <c r="A25" s="283"/>
      <c r="B25" s="301"/>
      <c r="C25" s="285"/>
      <c r="D25" s="291"/>
      <c r="E25" s="56"/>
      <c r="F25" s="281"/>
      <c r="G25" s="282"/>
    </row>
    <row r="26" spans="1:7" ht="20.25" x14ac:dyDescent="0.25">
      <c r="A26" s="212" t="s">
        <v>53</v>
      </c>
      <c r="B26" s="305" t="s">
        <v>260</v>
      </c>
      <c r="C26" s="306"/>
      <c r="D26" s="291"/>
      <c r="E26" s="194"/>
      <c r="F26" s="307"/>
      <c r="G26" s="282"/>
    </row>
    <row r="27" spans="1:7" ht="20.25" x14ac:dyDescent="0.25">
      <c r="A27" s="73" t="s">
        <v>99</v>
      </c>
      <c r="B27" s="308" t="s">
        <v>176</v>
      </c>
      <c r="C27" s="309"/>
      <c r="D27" s="75"/>
      <c r="E27" s="76"/>
      <c r="F27" s="76"/>
      <c r="G27" s="282"/>
    </row>
    <row r="28" spans="1:7" ht="20.25" x14ac:dyDescent="0.25">
      <c r="A28" s="116" t="s">
        <v>55</v>
      </c>
      <c r="B28" s="295" t="s">
        <v>254</v>
      </c>
      <c r="C28" s="309">
        <v>307.12</v>
      </c>
      <c r="D28" s="75" t="s">
        <v>30</v>
      </c>
      <c r="E28" s="310"/>
      <c r="F28" s="76">
        <f>ROUND(C28*E28,2)</f>
        <v>0</v>
      </c>
      <c r="G28" s="282"/>
    </row>
    <row r="29" spans="1:7" ht="20.25" x14ac:dyDescent="0.25">
      <c r="A29" s="73" t="s">
        <v>213</v>
      </c>
      <c r="B29" s="311" t="s">
        <v>261</v>
      </c>
      <c r="C29" s="309"/>
      <c r="D29" s="75"/>
      <c r="E29" s="76"/>
      <c r="F29" s="76"/>
      <c r="G29" s="282"/>
    </row>
    <row r="30" spans="1:7" ht="20.25" x14ac:dyDescent="0.25">
      <c r="A30" s="116" t="s">
        <v>214</v>
      </c>
      <c r="B30" s="312" t="s">
        <v>262</v>
      </c>
      <c r="C30" s="309">
        <v>2</v>
      </c>
      <c r="D30" s="75" t="s">
        <v>62</v>
      </c>
      <c r="E30" s="310"/>
      <c r="F30" s="76">
        <f>ROUND(C30*E30,2)</f>
        <v>0</v>
      </c>
      <c r="G30" s="282">
        <f>SUM(F28:F30)</f>
        <v>0</v>
      </c>
    </row>
    <row r="31" spans="1:7" ht="20.25" x14ac:dyDescent="0.25">
      <c r="A31" s="116"/>
      <c r="B31" s="312"/>
      <c r="C31" s="309"/>
      <c r="D31" s="75"/>
      <c r="E31" s="76"/>
      <c r="F31" s="76"/>
      <c r="G31" s="282"/>
    </row>
    <row r="32" spans="1:7" ht="20.25" x14ac:dyDescent="0.25">
      <c r="A32" s="283" t="s">
        <v>57</v>
      </c>
      <c r="B32" s="313" t="s">
        <v>263</v>
      </c>
      <c r="C32" s="285">
        <v>1</v>
      </c>
      <c r="D32" s="291" t="s">
        <v>33</v>
      </c>
      <c r="E32" s="56"/>
      <c r="F32" s="281">
        <f>ROUND(C32*E32,2)</f>
        <v>0</v>
      </c>
      <c r="G32" s="298">
        <f>SUM(F32)</f>
        <v>0</v>
      </c>
    </row>
    <row r="33" spans="1:7" ht="20.25" x14ac:dyDescent="0.25">
      <c r="A33" s="283"/>
      <c r="B33" s="299"/>
      <c r="C33" s="285"/>
      <c r="D33" s="291"/>
      <c r="E33" s="56"/>
      <c r="F33" s="281"/>
      <c r="G33" s="298"/>
    </row>
    <row r="34" spans="1:7" ht="20.25" x14ac:dyDescent="0.25">
      <c r="A34" s="283" t="s">
        <v>60</v>
      </c>
      <c r="B34" s="299" t="s">
        <v>58</v>
      </c>
      <c r="C34" s="285">
        <v>2</v>
      </c>
      <c r="D34" s="291" t="s">
        <v>59</v>
      </c>
      <c r="E34" s="56"/>
      <c r="F34" s="281">
        <f>ROUND(C34*E34,2)</f>
        <v>0</v>
      </c>
      <c r="G34" s="298">
        <f>SUM(F34)</f>
        <v>0</v>
      </c>
    </row>
    <row r="35" spans="1:7" ht="20.25" x14ac:dyDescent="0.25">
      <c r="A35" s="283"/>
      <c r="B35" s="299"/>
      <c r="C35" s="285"/>
      <c r="D35" s="291"/>
      <c r="E35" s="56"/>
      <c r="F35" s="281"/>
      <c r="G35" s="298"/>
    </row>
    <row r="36" spans="1:7" ht="20.25" x14ac:dyDescent="0.25">
      <c r="A36" s="283" t="s">
        <v>63</v>
      </c>
      <c r="B36" s="314" t="s">
        <v>264</v>
      </c>
      <c r="C36" s="285">
        <v>186</v>
      </c>
      <c r="D36" s="291" t="s">
        <v>73</v>
      </c>
      <c r="E36" s="56"/>
      <c r="F36" s="281">
        <f>C36*E36</f>
        <v>0</v>
      </c>
      <c r="G36" s="298">
        <f>F36</f>
        <v>0</v>
      </c>
    </row>
    <row r="37" spans="1:7" ht="20.25" x14ac:dyDescent="0.25">
      <c r="A37" s="283"/>
      <c r="B37" s="314"/>
      <c r="C37" s="315"/>
      <c r="D37" s="291"/>
      <c r="E37" s="56"/>
      <c r="F37" s="281"/>
      <c r="G37" s="298"/>
    </row>
    <row r="38" spans="1:7" ht="20.25" x14ac:dyDescent="0.25">
      <c r="A38" s="283" t="s">
        <v>65</v>
      </c>
      <c r="B38" s="299" t="s">
        <v>265</v>
      </c>
      <c r="C38" s="309"/>
      <c r="D38" s="291"/>
      <c r="E38" s="76"/>
      <c r="F38" s="281"/>
      <c r="G38" s="298"/>
    </row>
    <row r="39" spans="1:7" ht="20.25" x14ac:dyDescent="0.25">
      <c r="A39" s="288" t="s">
        <v>67</v>
      </c>
      <c r="B39" s="289" t="s">
        <v>254</v>
      </c>
      <c r="C39" s="309">
        <v>307.12</v>
      </c>
      <c r="D39" s="291" t="s">
        <v>30</v>
      </c>
      <c r="E39" s="310"/>
      <c r="F39" s="281">
        <f>ROUND(C39*E39,2)</f>
        <v>0</v>
      </c>
      <c r="G39" s="298">
        <f>SUM(F38:F39)</f>
        <v>0</v>
      </c>
    </row>
    <row r="40" spans="1:7" ht="20.25" x14ac:dyDescent="0.25">
      <c r="A40" s="116"/>
      <c r="B40" s="308"/>
      <c r="C40" s="309"/>
      <c r="D40" s="75"/>
      <c r="E40" s="76"/>
      <c r="F40" s="76"/>
      <c r="G40" s="282"/>
    </row>
    <row r="41" spans="1:7" ht="20.25" x14ac:dyDescent="0.25">
      <c r="A41" s="283" t="s">
        <v>69</v>
      </c>
      <c r="B41" s="299" t="s">
        <v>266</v>
      </c>
      <c r="C41" s="309"/>
      <c r="D41" s="291"/>
      <c r="E41" s="76"/>
      <c r="F41" s="281"/>
      <c r="G41" s="298"/>
    </row>
    <row r="42" spans="1:7" ht="20.25" x14ac:dyDescent="0.25">
      <c r="A42" s="288" t="s">
        <v>230</v>
      </c>
      <c r="B42" s="289" t="s">
        <v>254</v>
      </c>
      <c r="C42" s="309">
        <v>302</v>
      </c>
      <c r="D42" s="291" t="s">
        <v>30</v>
      </c>
      <c r="E42" s="310"/>
      <c r="F42" s="281">
        <f>ROUND(C42*E42,2)</f>
        <v>0</v>
      </c>
      <c r="G42" s="298">
        <f>SUM(F41:F42)</f>
        <v>0</v>
      </c>
    </row>
    <row r="43" spans="1:7" ht="20.25" x14ac:dyDescent="0.25">
      <c r="A43" s="283"/>
      <c r="B43" s="299"/>
      <c r="C43" s="285"/>
      <c r="D43" s="291"/>
      <c r="E43" s="56"/>
      <c r="F43" s="281"/>
      <c r="G43" s="298"/>
    </row>
    <row r="44" spans="1:7" ht="56.25" x14ac:dyDescent="0.25">
      <c r="A44" s="73" t="s">
        <v>71</v>
      </c>
      <c r="B44" s="57" t="s">
        <v>267</v>
      </c>
      <c r="C44" s="285">
        <v>1</v>
      </c>
      <c r="D44" s="75" t="s">
        <v>33</v>
      </c>
      <c r="E44" s="56"/>
      <c r="F44" s="76">
        <f>ROUND(C44*E44,2)</f>
        <v>0</v>
      </c>
      <c r="G44" s="282">
        <f>F44</f>
        <v>0</v>
      </c>
    </row>
    <row r="45" spans="1:7" ht="21" thickBot="1" x14ac:dyDescent="0.3">
      <c r="A45" s="73"/>
      <c r="B45" s="308"/>
      <c r="C45" s="285"/>
      <c r="D45" s="75"/>
      <c r="E45" s="56"/>
      <c r="F45" s="76"/>
      <c r="G45" s="282"/>
    </row>
    <row r="46" spans="1:7" ht="21.75" thickTop="1" thickBot="1" x14ac:dyDescent="0.3">
      <c r="A46" s="66"/>
      <c r="B46" s="67" t="s">
        <v>268</v>
      </c>
      <c r="C46" s="68"/>
      <c r="D46" s="69"/>
      <c r="E46" s="70"/>
      <c r="F46" s="71"/>
      <c r="G46" s="72">
        <f>SUM(G8:G44)</f>
        <v>0</v>
      </c>
    </row>
    <row r="47" spans="1:7" ht="21.75" thickTop="1" thickBot="1" x14ac:dyDescent="0.3">
      <c r="A47" s="201"/>
      <c r="B47" s="316" t="s">
        <v>236</v>
      </c>
      <c r="C47" s="317"/>
      <c r="D47" s="318"/>
      <c r="E47" s="319"/>
      <c r="F47" s="320"/>
      <c r="G47" s="321">
        <f>G46</f>
        <v>0</v>
      </c>
    </row>
    <row r="48" spans="1:7" ht="21" thickTop="1" x14ac:dyDescent="0.25">
      <c r="A48" s="116"/>
      <c r="B48" s="117"/>
      <c r="C48" s="118"/>
      <c r="D48" s="75"/>
      <c r="E48" s="119"/>
      <c r="F48" s="76"/>
      <c r="G48" s="77"/>
    </row>
    <row r="49" spans="1:7" ht="20.25" x14ac:dyDescent="0.25">
      <c r="A49" s="120"/>
      <c r="B49" s="121" t="s">
        <v>149</v>
      </c>
      <c r="C49" s="122"/>
      <c r="D49" s="123">
        <v>0.1</v>
      </c>
      <c r="E49" s="124"/>
      <c r="F49" s="165">
        <f t="shared" ref="F49:F54" si="0">ROUND(D49*$G$47,2)</f>
        <v>0</v>
      </c>
      <c r="G49" s="166"/>
    </row>
    <row r="50" spans="1:7" ht="20.25" x14ac:dyDescent="0.25">
      <c r="A50" s="125"/>
      <c r="B50" s="121" t="s">
        <v>150</v>
      </c>
      <c r="C50" s="122"/>
      <c r="D50" s="126">
        <v>2.5000000000000001E-2</v>
      </c>
      <c r="E50" s="121"/>
      <c r="F50" s="165">
        <f t="shared" si="0"/>
        <v>0</v>
      </c>
      <c r="G50" s="166"/>
    </row>
    <row r="51" spans="1:7" ht="20.25" x14ac:dyDescent="0.25">
      <c r="A51" s="120"/>
      <c r="B51" s="121" t="s">
        <v>151</v>
      </c>
      <c r="C51" s="121"/>
      <c r="D51" s="127">
        <v>5.3499999999999999E-2</v>
      </c>
      <c r="E51" s="121"/>
      <c r="F51" s="165">
        <f t="shared" si="0"/>
        <v>0</v>
      </c>
      <c r="G51" s="128"/>
    </row>
    <row r="52" spans="1:7" ht="20.25" x14ac:dyDescent="0.25">
      <c r="A52" s="120"/>
      <c r="B52" s="121" t="s">
        <v>152</v>
      </c>
      <c r="C52" s="121"/>
      <c r="D52" s="126">
        <v>3.5000000000000003E-2</v>
      </c>
      <c r="E52" s="121"/>
      <c r="F52" s="165">
        <f t="shared" si="0"/>
        <v>0</v>
      </c>
      <c r="G52" s="129"/>
    </row>
    <row r="53" spans="1:7" ht="20.25" x14ac:dyDescent="0.25">
      <c r="A53" s="120"/>
      <c r="B53" s="121" t="s">
        <v>153</v>
      </c>
      <c r="C53" s="121"/>
      <c r="D53" s="123">
        <v>0.01</v>
      </c>
      <c r="E53" s="121"/>
      <c r="F53" s="165">
        <f t="shared" si="0"/>
        <v>0</v>
      </c>
      <c r="G53" s="128"/>
    </row>
    <row r="54" spans="1:7" ht="20.25" x14ac:dyDescent="0.25">
      <c r="A54" s="120"/>
      <c r="B54" s="121" t="s">
        <v>154</v>
      </c>
      <c r="C54" s="121"/>
      <c r="D54" s="123">
        <v>0.05</v>
      </c>
      <c r="E54" s="121"/>
      <c r="F54" s="165">
        <f t="shared" si="0"/>
        <v>0</v>
      </c>
      <c r="G54" s="128"/>
    </row>
    <row r="55" spans="1:7" ht="19.5" thickBot="1" x14ac:dyDescent="0.3">
      <c r="A55" s="130"/>
      <c r="B55" s="131"/>
      <c r="C55" s="131"/>
      <c r="D55" s="131"/>
      <c r="E55" s="131"/>
      <c r="F55" s="131"/>
      <c r="G55" s="132"/>
    </row>
    <row r="56" spans="1:7" ht="21.75" thickTop="1" thickBot="1" x14ac:dyDescent="0.3">
      <c r="A56" s="133"/>
      <c r="B56" s="134" t="s">
        <v>155</v>
      </c>
      <c r="C56" s="135"/>
      <c r="D56" s="135"/>
      <c r="E56" s="135"/>
      <c r="F56" s="135"/>
      <c r="G56" s="72">
        <f>SUM(F49:F54)</f>
        <v>0</v>
      </c>
    </row>
    <row r="57" spans="1:7" ht="21.75" thickTop="1" thickBot="1" x14ac:dyDescent="0.3">
      <c r="A57" s="136"/>
      <c r="B57" s="137" t="s">
        <v>156</v>
      </c>
      <c r="C57" s="137"/>
      <c r="D57" s="137"/>
      <c r="E57" s="137"/>
      <c r="F57" s="137"/>
      <c r="G57" s="138">
        <f>SUM(G47+G56)</f>
        <v>0</v>
      </c>
    </row>
    <row r="58" spans="1:7" ht="41.25" thickTop="1" x14ac:dyDescent="0.3">
      <c r="A58" s="139"/>
      <c r="B58" s="140" t="s">
        <v>157</v>
      </c>
      <c r="C58" s="141"/>
      <c r="D58" s="142">
        <v>0.03</v>
      </c>
      <c r="E58" s="143"/>
      <c r="F58" s="143"/>
      <c r="G58" s="167">
        <f>+D58*G56</f>
        <v>0</v>
      </c>
    </row>
    <row r="59" spans="1:7" ht="20.25" x14ac:dyDescent="0.3">
      <c r="A59" s="144"/>
      <c r="B59" s="145" t="s">
        <v>158</v>
      </c>
      <c r="C59" s="145"/>
      <c r="D59" s="146">
        <v>0.06</v>
      </c>
      <c r="E59" s="147"/>
      <c r="F59" s="168"/>
      <c r="G59" s="260">
        <f>+D59*G47</f>
        <v>0</v>
      </c>
    </row>
    <row r="60" spans="1:7" ht="21" thickBot="1" x14ac:dyDescent="0.3">
      <c r="A60" s="148"/>
      <c r="B60" s="149" t="s">
        <v>159</v>
      </c>
      <c r="C60" s="150"/>
      <c r="D60" s="151">
        <v>0.05</v>
      </c>
      <c r="E60" s="152"/>
      <c r="F60" s="152"/>
      <c r="G60" s="138">
        <f>+D60*G57</f>
        <v>0</v>
      </c>
    </row>
    <row r="61" spans="1:7" ht="21.75" thickTop="1" thickBot="1" x14ac:dyDescent="0.3">
      <c r="A61" s="133"/>
      <c r="B61" s="134" t="s">
        <v>160</v>
      </c>
      <c r="C61" s="153"/>
      <c r="D61" s="154"/>
      <c r="E61" s="155"/>
      <c r="F61" s="155"/>
      <c r="G61" s="72">
        <f>SUM(G57:G60)</f>
        <v>0</v>
      </c>
    </row>
    <row r="62" spans="1:7" ht="19.5" thickTop="1" x14ac:dyDescent="0.25">
      <c r="A62" s="156"/>
      <c r="B62" s="157"/>
      <c r="C62" s="157"/>
      <c r="D62" s="157"/>
      <c r="E62" s="157"/>
      <c r="F62" s="157"/>
      <c r="G62" s="157"/>
    </row>
    <row r="63" spans="1:7" ht="18.75" x14ac:dyDescent="0.25">
      <c r="A63" s="156"/>
      <c r="B63" s="157"/>
      <c r="C63" s="157"/>
      <c r="D63" s="157"/>
      <c r="E63" s="157"/>
      <c r="F63" s="157"/>
      <c r="G63" s="157"/>
    </row>
    <row r="64" spans="1:7" ht="20.25" x14ac:dyDescent="0.25">
      <c r="A64" s="156"/>
      <c r="B64" s="158" t="s">
        <v>161</v>
      </c>
      <c r="C64" s="158"/>
      <c r="D64" s="158" t="s">
        <v>162</v>
      </c>
      <c r="E64" s="158"/>
      <c r="F64" s="158"/>
      <c r="G64" s="158"/>
    </row>
    <row r="65" spans="1:7" ht="20.25" x14ac:dyDescent="0.25">
      <c r="A65" s="156"/>
      <c r="B65" s="158"/>
      <c r="C65" s="158"/>
      <c r="D65" s="158"/>
      <c r="E65" s="158"/>
      <c r="F65" s="158"/>
      <c r="G65" s="158"/>
    </row>
    <row r="66" spans="1:7" ht="20.25" x14ac:dyDescent="0.25">
      <c r="A66" s="156"/>
      <c r="B66" s="158"/>
      <c r="C66" s="158"/>
      <c r="D66" s="158"/>
      <c r="E66" s="158"/>
      <c r="F66" s="158"/>
      <c r="G66" s="158"/>
    </row>
    <row r="67" spans="1:7" ht="20.25" x14ac:dyDescent="0.25">
      <c r="A67" s="156"/>
      <c r="B67" s="158" t="s">
        <v>163</v>
      </c>
      <c r="C67" s="158"/>
      <c r="D67" s="158" t="s">
        <v>164</v>
      </c>
      <c r="E67" s="158"/>
      <c r="F67" s="158"/>
      <c r="G67" s="158"/>
    </row>
  </sheetData>
  <mergeCells count="4">
    <mergeCell ref="A1:G1"/>
    <mergeCell ref="A2:G2"/>
    <mergeCell ref="A3:G3"/>
    <mergeCell ref="B46:C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4"/>
  <sheetViews>
    <sheetView workbookViewId="0">
      <selection sqref="A1:G104"/>
    </sheetView>
  </sheetViews>
  <sheetFormatPr baseColWidth="10" defaultRowHeight="15" x14ac:dyDescent="0.25"/>
  <cols>
    <col min="1" max="1" width="10.7109375" customWidth="1"/>
    <col min="2" max="2" width="63" customWidth="1"/>
    <col min="3" max="3" width="11.85546875" customWidth="1"/>
    <col min="4" max="4" width="10.5703125" customWidth="1"/>
    <col min="5" max="5" width="14.42578125" customWidth="1"/>
    <col min="6" max="6" width="19" customWidth="1"/>
    <col min="7" max="7" width="22.28515625" customWidth="1"/>
  </cols>
  <sheetData>
    <row r="1" spans="1:7" ht="20.25" x14ac:dyDescent="0.3">
      <c r="A1" s="170" t="s">
        <v>14</v>
      </c>
      <c r="B1" s="170"/>
      <c r="C1" s="170"/>
      <c r="D1" s="170"/>
      <c r="E1" s="170"/>
      <c r="F1" s="170"/>
      <c r="G1" s="170"/>
    </row>
    <row r="2" spans="1:7" ht="20.25" x14ac:dyDescent="0.3">
      <c r="A2" s="171" t="s">
        <v>15</v>
      </c>
      <c r="B2" s="171"/>
      <c r="C2" s="171"/>
      <c r="D2" s="171"/>
      <c r="E2" s="171"/>
      <c r="F2" s="171"/>
      <c r="G2" s="171"/>
    </row>
    <row r="3" spans="1:7" ht="20.25" x14ac:dyDescent="0.25">
      <c r="A3" s="172" t="s">
        <v>165</v>
      </c>
      <c r="B3" s="173"/>
      <c r="C3" s="173"/>
      <c r="D3" s="173"/>
      <c r="E3" s="173"/>
      <c r="F3" s="173"/>
      <c r="G3" s="173"/>
    </row>
    <row r="4" spans="1:7" ht="19.5" thickBot="1" x14ac:dyDescent="0.35">
      <c r="A4" s="174"/>
      <c r="B4" s="175"/>
      <c r="C4" s="175"/>
      <c r="D4" s="175"/>
      <c r="E4" s="175"/>
      <c r="F4" s="175"/>
      <c r="G4" s="175"/>
    </row>
    <row r="5" spans="1:7" ht="20.25" thickTop="1" thickBot="1" x14ac:dyDescent="0.35">
      <c r="A5" s="176" t="s">
        <v>17</v>
      </c>
      <c r="B5" s="177" t="s">
        <v>18</v>
      </c>
      <c r="C5" s="177" t="s">
        <v>19</v>
      </c>
      <c r="D5" s="177" t="s">
        <v>20</v>
      </c>
      <c r="E5" s="177" t="s">
        <v>21</v>
      </c>
      <c r="F5" s="177" t="s">
        <v>22</v>
      </c>
      <c r="G5" s="178" t="s">
        <v>166</v>
      </c>
    </row>
    <row r="6" spans="1:7" ht="19.5" thickTop="1" x14ac:dyDescent="0.3">
      <c r="A6" s="179"/>
      <c r="B6" s="180"/>
      <c r="C6" s="180"/>
      <c r="D6" s="180"/>
      <c r="E6" s="180"/>
      <c r="F6" s="180"/>
      <c r="G6" s="181"/>
    </row>
    <row r="7" spans="1:7" ht="18.75" x14ac:dyDescent="0.3">
      <c r="A7" s="182" t="s">
        <v>26</v>
      </c>
      <c r="B7" s="183" t="s">
        <v>167</v>
      </c>
      <c r="C7" s="184"/>
      <c r="D7" s="185"/>
      <c r="E7" s="185"/>
      <c r="F7" s="185"/>
      <c r="G7" s="186"/>
    </row>
    <row r="8" spans="1:7" ht="20.25" x14ac:dyDescent="0.3">
      <c r="A8" s="187" t="s">
        <v>28</v>
      </c>
      <c r="B8" s="185" t="s">
        <v>168</v>
      </c>
      <c r="C8" s="62">
        <v>449.7</v>
      </c>
      <c r="D8" s="184" t="s">
        <v>30</v>
      </c>
      <c r="E8" s="188"/>
      <c r="F8" s="189">
        <f>ROUND(C8*E8,2)</f>
        <v>0</v>
      </c>
      <c r="G8" s="190"/>
    </row>
    <row r="9" spans="1:7" ht="20.25" x14ac:dyDescent="0.3">
      <c r="A9" s="187" t="s">
        <v>31</v>
      </c>
      <c r="B9" s="185" t="s">
        <v>169</v>
      </c>
      <c r="C9" s="62">
        <v>1</v>
      </c>
      <c r="D9" s="184" t="s">
        <v>33</v>
      </c>
      <c r="E9" s="188"/>
      <c r="F9" s="189">
        <f>C9*E9</f>
        <v>0</v>
      </c>
      <c r="G9" s="190">
        <f>SUM(F8:F9)</f>
        <v>0</v>
      </c>
    </row>
    <row r="10" spans="1:7" ht="20.25" x14ac:dyDescent="0.3">
      <c r="A10" s="182"/>
      <c r="B10" s="183"/>
      <c r="C10" s="62"/>
      <c r="D10" s="185"/>
      <c r="E10" s="185"/>
      <c r="F10" s="185"/>
      <c r="G10" s="191"/>
    </row>
    <row r="11" spans="1:7" ht="20.25" x14ac:dyDescent="0.3">
      <c r="A11" s="182" t="s">
        <v>34</v>
      </c>
      <c r="B11" s="183" t="s">
        <v>35</v>
      </c>
      <c r="C11" s="62"/>
      <c r="D11" s="184"/>
      <c r="E11" s="192"/>
      <c r="F11" s="189"/>
      <c r="G11" s="191"/>
    </row>
    <row r="12" spans="1:7" ht="37.5" x14ac:dyDescent="0.3">
      <c r="A12" s="116" t="s">
        <v>36</v>
      </c>
      <c r="B12" s="193" t="s">
        <v>170</v>
      </c>
      <c r="C12" s="62">
        <v>266</v>
      </c>
      <c r="D12" s="75" t="s">
        <v>38</v>
      </c>
      <c r="E12" s="194"/>
      <c r="F12" s="76">
        <f t="shared" ref="F12:F17" si="0">ROUND(C12*E12,2)</f>
        <v>0</v>
      </c>
      <c r="G12" s="191"/>
    </row>
    <row r="13" spans="1:7" ht="20.25" x14ac:dyDescent="0.3">
      <c r="A13" s="187" t="s">
        <v>39</v>
      </c>
      <c r="B13" s="195" t="s">
        <v>40</v>
      </c>
      <c r="C13" s="62">
        <v>12.58</v>
      </c>
      <c r="D13" s="184" t="s">
        <v>38</v>
      </c>
      <c r="E13" s="101"/>
      <c r="F13" s="189">
        <f t="shared" si="0"/>
        <v>0</v>
      </c>
      <c r="G13" s="191"/>
    </row>
    <row r="14" spans="1:7" ht="20.25" x14ac:dyDescent="0.3">
      <c r="A14" s="187" t="s">
        <v>41</v>
      </c>
      <c r="B14" s="196" t="s">
        <v>171</v>
      </c>
      <c r="C14" s="62">
        <v>251.67</v>
      </c>
      <c r="D14" s="184" t="s">
        <v>38</v>
      </c>
      <c r="E14" s="101"/>
      <c r="F14" s="189">
        <f t="shared" si="0"/>
        <v>0</v>
      </c>
      <c r="G14" s="191"/>
    </row>
    <row r="15" spans="1:7" ht="20.25" x14ac:dyDescent="0.3">
      <c r="A15" s="187" t="s">
        <v>43</v>
      </c>
      <c r="B15" s="196" t="s">
        <v>172</v>
      </c>
      <c r="C15" s="62">
        <v>43.23</v>
      </c>
      <c r="D15" s="184" t="s">
        <v>38</v>
      </c>
      <c r="E15" s="101"/>
      <c r="F15" s="189">
        <f t="shared" si="0"/>
        <v>0</v>
      </c>
      <c r="G15" s="191"/>
    </row>
    <row r="16" spans="1:7" ht="20.25" x14ac:dyDescent="0.3">
      <c r="A16" s="187" t="s">
        <v>45</v>
      </c>
      <c r="B16" s="195" t="s">
        <v>46</v>
      </c>
      <c r="C16" s="62">
        <v>69.8</v>
      </c>
      <c r="D16" s="184" t="s">
        <v>38</v>
      </c>
      <c r="E16" s="101"/>
      <c r="F16" s="189">
        <f t="shared" si="0"/>
        <v>0</v>
      </c>
      <c r="G16" s="191"/>
    </row>
    <row r="17" spans="1:7" ht="20.25" x14ac:dyDescent="0.3">
      <c r="A17" s="187" t="s">
        <v>173</v>
      </c>
      <c r="B17" s="196" t="s">
        <v>174</v>
      </c>
      <c r="C17" s="62">
        <v>899.4</v>
      </c>
      <c r="D17" s="184" t="s">
        <v>30</v>
      </c>
      <c r="E17" s="101"/>
      <c r="F17" s="189">
        <f t="shared" si="0"/>
        <v>0</v>
      </c>
      <c r="G17" s="190">
        <f>SUM(F12:F17)</f>
        <v>0</v>
      </c>
    </row>
    <row r="18" spans="1:7" ht="20.25" x14ac:dyDescent="0.3">
      <c r="A18" s="187"/>
      <c r="B18" s="185"/>
      <c r="C18" s="62"/>
      <c r="D18" s="184"/>
      <c r="E18" s="192"/>
      <c r="F18" s="189"/>
      <c r="G18" s="191"/>
    </row>
    <row r="19" spans="1:7" ht="20.25" x14ac:dyDescent="0.3">
      <c r="A19" s="182" t="s">
        <v>47</v>
      </c>
      <c r="B19" s="197" t="s">
        <v>175</v>
      </c>
      <c r="C19" s="62"/>
      <c r="D19" s="184"/>
      <c r="E19" s="192"/>
      <c r="F19" s="189"/>
      <c r="G19" s="191"/>
    </row>
    <row r="20" spans="1:7" ht="20.25" x14ac:dyDescent="0.3">
      <c r="A20" s="182" t="s">
        <v>85</v>
      </c>
      <c r="B20" s="197" t="s">
        <v>176</v>
      </c>
      <c r="C20" s="62"/>
      <c r="D20" s="184"/>
      <c r="E20" s="192"/>
      <c r="F20" s="189"/>
      <c r="G20" s="191"/>
    </row>
    <row r="21" spans="1:7" ht="20.25" x14ac:dyDescent="0.3">
      <c r="A21" s="187" t="s">
        <v>49</v>
      </c>
      <c r="B21" s="196" t="s">
        <v>177</v>
      </c>
      <c r="C21" s="62">
        <v>371.02</v>
      </c>
      <c r="D21" s="184" t="s">
        <v>30</v>
      </c>
      <c r="E21" s="188"/>
      <c r="F21" s="189">
        <f>C21*E21</f>
        <v>0</v>
      </c>
      <c r="G21" s="190"/>
    </row>
    <row r="22" spans="1:7" ht="20.25" x14ac:dyDescent="0.3">
      <c r="A22" s="187" t="s">
        <v>51</v>
      </c>
      <c r="B22" s="196" t="s">
        <v>178</v>
      </c>
      <c r="C22" s="62">
        <v>85.12</v>
      </c>
      <c r="D22" s="184" t="s">
        <v>30</v>
      </c>
      <c r="E22" s="188"/>
      <c r="F22" s="189">
        <f>C22*E22</f>
        <v>0</v>
      </c>
      <c r="G22" s="190"/>
    </row>
    <row r="23" spans="1:7" ht="20.25" x14ac:dyDescent="0.3">
      <c r="A23" s="182" t="s">
        <v>87</v>
      </c>
      <c r="B23" s="197" t="s">
        <v>179</v>
      </c>
      <c r="C23" s="62"/>
      <c r="D23" s="184"/>
      <c r="E23" s="188"/>
      <c r="F23" s="189"/>
      <c r="G23" s="190"/>
    </row>
    <row r="24" spans="1:7" ht="20.25" x14ac:dyDescent="0.3">
      <c r="A24" s="187" t="s">
        <v>180</v>
      </c>
      <c r="B24" s="196" t="s">
        <v>181</v>
      </c>
      <c r="C24" s="62">
        <v>1</v>
      </c>
      <c r="D24" s="184" t="s">
        <v>62</v>
      </c>
      <c r="E24" s="188"/>
      <c r="F24" s="189">
        <f>C24*E24</f>
        <v>0</v>
      </c>
      <c r="G24" s="190"/>
    </row>
    <row r="25" spans="1:7" ht="20.25" x14ac:dyDescent="0.3">
      <c r="A25" s="187" t="s">
        <v>182</v>
      </c>
      <c r="B25" s="196" t="s">
        <v>183</v>
      </c>
      <c r="C25" s="62">
        <v>1</v>
      </c>
      <c r="D25" s="184" t="s">
        <v>62</v>
      </c>
      <c r="E25" s="188"/>
      <c r="F25" s="189">
        <f>C25*E25</f>
        <v>0</v>
      </c>
      <c r="G25" s="190"/>
    </row>
    <row r="26" spans="1:7" ht="20.25" x14ac:dyDescent="0.3">
      <c r="A26" s="187" t="s">
        <v>184</v>
      </c>
      <c r="B26" s="196" t="s">
        <v>185</v>
      </c>
      <c r="C26" s="62">
        <v>1</v>
      </c>
      <c r="D26" s="184" t="s">
        <v>62</v>
      </c>
      <c r="E26" s="188"/>
      <c r="F26" s="189">
        <f>C26*E26</f>
        <v>0</v>
      </c>
      <c r="G26" s="190"/>
    </row>
    <row r="27" spans="1:7" ht="20.25" x14ac:dyDescent="0.3">
      <c r="A27" s="182" t="s">
        <v>89</v>
      </c>
      <c r="B27" s="197" t="s">
        <v>186</v>
      </c>
      <c r="C27" s="62"/>
      <c r="D27" s="184"/>
      <c r="E27" s="188"/>
      <c r="F27" s="189"/>
      <c r="G27" s="190"/>
    </row>
    <row r="28" spans="1:7" ht="20.25" x14ac:dyDescent="0.3">
      <c r="A28" s="187" t="s">
        <v>187</v>
      </c>
      <c r="B28" s="196" t="s">
        <v>188</v>
      </c>
      <c r="C28" s="62">
        <v>1</v>
      </c>
      <c r="D28" s="184" t="s">
        <v>62</v>
      </c>
      <c r="E28" s="188"/>
      <c r="F28" s="189">
        <f>C28*E28</f>
        <v>0</v>
      </c>
      <c r="G28" s="190"/>
    </row>
    <row r="29" spans="1:7" ht="20.25" x14ac:dyDescent="0.3">
      <c r="A29" s="182" t="s">
        <v>91</v>
      </c>
      <c r="B29" s="197" t="s">
        <v>189</v>
      </c>
      <c r="C29" s="62"/>
      <c r="D29" s="184"/>
      <c r="E29" s="188"/>
      <c r="F29" s="189"/>
      <c r="G29" s="190"/>
    </row>
    <row r="30" spans="1:7" ht="20.25" x14ac:dyDescent="0.3">
      <c r="A30" s="187" t="s">
        <v>190</v>
      </c>
      <c r="B30" s="196" t="s">
        <v>191</v>
      </c>
      <c r="C30" s="62">
        <v>1</v>
      </c>
      <c r="D30" s="184" t="s">
        <v>62</v>
      </c>
      <c r="E30" s="188"/>
      <c r="F30" s="189">
        <f>C30*E30</f>
        <v>0</v>
      </c>
      <c r="G30" s="190"/>
    </row>
    <row r="31" spans="1:7" ht="20.25" x14ac:dyDescent="0.3">
      <c r="A31" s="182" t="s">
        <v>93</v>
      </c>
      <c r="B31" s="197" t="s">
        <v>192</v>
      </c>
      <c r="C31" s="62"/>
      <c r="D31" s="184"/>
      <c r="E31" s="188"/>
      <c r="F31" s="189"/>
      <c r="G31" s="190"/>
    </row>
    <row r="32" spans="1:7" ht="20.25" x14ac:dyDescent="0.3">
      <c r="A32" s="187" t="s">
        <v>193</v>
      </c>
      <c r="B32" s="196" t="s">
        <v>194</v>
      </c>
      <c r="C32" s="62">
        <v>3</v>
      </c>
      <c r="D32" s="184" t="s">
        <v>62</v>
      </c>
      <c r="E32" s="188"/>
      <c r="F32" s="189">
        <f>C32*E32</f>
        <v>0</v>
      </c>
      <c r="G32" s="190"/>
    </row>
    <row r="33" spans="1:7" ht="20.25" x14ac:dyDescent="0.3">
      <c r="A33" s="182" t="s">
        <v>96</v>
      </c>
      <c r="B33" s="197" t="s">
        <v>195</v>
      </c>
      <c r="C33" s="62"/>
      <c r="D33" s="184"/>
      <c r="E33" s="188"/>
      <c r="F33" s="189"/>
      <c r="G33" s="190"/>
    </row>
    <row r="34" spans="1:7" ht="20.25" x14ac:dyDescent="0.3">
      <c r="A34" s="187" t="s">
        <v>196</v>
      </c>
      <c r="B34" s="196" t="s">
        <v>197</v>
      </c>
      <c r="C34" s="62">
        <v>2</v>
      </c>
      <c r="D34" s="184" t="s">
        <v>62</v>
      </c>
      <c r="E34" s="188"/>
      <c r="F34" s="189">
        <f>C34*E34</f>
        <v>0</v>
      </c>
      <c r="G34" s="190"/>
    </row>
    <row r="35" spans="1:7" ht="20.25" x14ac:dyDescent="0.3">
      <c r="A35" s="187" t="s">
        <v>198</v>
      </c>
      <c r="B35" s="196" t="s">
        <v>199</v>
      </c>
      <c r="C35" s="62">
        <v>4</v>
      </c>
      <c r="D35" s="184" t="s">
        <v>62</v>
      </c>
      <c r="E35" s="188"/>
      <c r="F35" s="189">
        <f>C35*E35</f>
        <v>0</v>
      </c>
      <c r="G35" s="190"/>
    </row>
    <row r="36" spans="1:7" ht="20.25" x14ac:dyDescent="0.3">
      <c r="A36" s="187" t="s">
        <v>200</v>
      </c>
      <c r="B36" s="196" t="s">
        <v>201</v>
      </c>
      <c r="C36" s="62">
        <v>2</v>
      </c>
      <c r="D36" s="184" t="s">
        <v>62</v>
      </c>
      <c r="E36" s="188"/>
      <c r="F36" s="189">
        <f>C36*E36</f>
        <v>0</v>
      </c>
      <c r="G36" s="190"/>
    </row>
    <row r="37" spans="1:7" ht="20.25" x14ac:dyDescent="0.3">
      <c r="A37" s="187" t="s">
        <v>202</v>
      </c>
      <c r="B37" s="196" t="s">
        <v>203</v>
      </c>
      <c r="C37" s="62">
        <v>2</v>
      </c>
      <c r="D37" s="184" t="s">
        <v>62</v>
      </c>
      <c r="E37" s="188"/>
      <c r="F37" s="189">
        <f>C37*E37</f>
        <v>0</v>
      </c>
      <c r="G37" s="190"/>
    </row>
    <row r="38" spans="1:7" ht="20.25" x14ac:dyDescent="0.3">
      <c r="A38" s="182" t="s">
        <v>204</v>
      </c>
      <c r="B38" s="197" t="s">
        <v>205</v>
      </c>
      <c r="C38" s="62"/>
      <c r="D38" s="184"/>
      <c r="E38" s="188"/>
      <c r="F38" s="189"/>
      <c r="G38" s="190"/>
    </row>
    <row r="39" spans="1:7" ht="37.5" x14ac:dyDescent="0.3">
      <c r="A39" s="116" t="s">
        <v>206</v>
      </c>
      <c r="B39" s="198" t="s">
        <v>207</v>
      </c>
      <c r="C39" s="62">
        <v>1</v>
      </c>
      <c r="D39" s="184" t="s">
        <v>62</v>
      </c>
      <c r="E39" s="56"/>
      <c r="F39" s="189">
        <f>C39*E39</f>
        <v>0</v>
      </c>
      <c r="G39" s="190"/>
    </row>
    <row r="40" spans="1:7" ht="37.5" x14ac:dyDescent="0.25">
      <c r="A40" s="116" t="s">
        <v>208</v>
      </c>
      <c r="B40" s="198" t="s">
        <v>209</v>
      </c>
      <c r="C40" s="62">
        <v>1</v>
      </c>
      <c r="D40" s="75" t="s">
        <v>62</v>
      </c>
      <c r="E40" s="199"/>
      <c r="F40" s="76">
        <f>C40*E40</f>
        <v>0</v>
      </c>
      <c r="G40" s="200"/>
    </row>
    <row r="41" spans="1:7" ht="20.25" x14ac:dyDescent="0.3">
      <c r="A41" s="116" t="s">
        <v>210</v>
      </c>
      <c r="B41" s="196" t="s">
        <v>211</v>
      </c>
      <c r="C41" s="62">
        <v>2</v>
      </c>
      <c r="D41" s="184" t="s">
        <v>62</v>
      </c>
      <c r="E41" s="188"/>
      <c r="F41" s="189">
        <f>C41*E41</f>
        <v>0</v>
      </c>
      <c r="G41" s="200">
        <f>SUM(F21:F41)</f>
        <v>0</v>
      </c>
    </row>
    <row r="42" spans="1:7" ht="21" thickBot="1" x14ac:dyDescent="0.35">
      <c r="A42" s="201"/>
      <c r="B42" s="202"/>
      <c r="C42" s="203"/>
      <c r="D42" s="204"/>
      <c r="E42" s="205"/>
      <c r="F42" s="206"/>
      <c r="G42" s="207"/>
    </row>
    <row r="43" spans="1:7" ht="21" thickTop="1" x14ac:dyDescent="0.3">
      <c r="A43" s="187"/>
      <c r="B43" s="196"/>
      <c r="C43" s="62"/>
      <c r="D43" s="184"/>
      <c r="E43" s="188"/>
      <c r="F43" s="189"/>
      <c r="G43" s="190"/>
    </row>
    <row r="44" spans="1:7" ht="20.25" x14ac:dyDescent="0.3">
      <c r="A44" s="182" t="s">
        <v>53</v>
      </c>
      <c r="B44" s="208" t="s">
        <v>212</v>
      </c>
      <c r="C44" s="209"/>
      <c r="D44" s="184"/>
      <c r="E44" s="188"/>
      <c r="F44" s="189"/>
      <c r="G44" s="190"/>
    </row>
    <row r="45" spans="1:7" ht="20.25" x14ac:dyDescent="0.3">
      <c r="A45" s="182" t="s">
        <v>99</v>
      </c>
      <c r="B45" s="197" t="s">
        <v>176</v>
      </c>
      <c r="C45" s="62"/>
      <c r="D45" s="184"/>
      <c r="E45" s="192"/>
      <c r="F45" s="189"/>
      <c r="G45" s="191"/>
    </row>
    <row r="46" spans="1:7" ht="20.25" x14ac:dyDescent="0.3">
      <c r="A46" s="187" t="s">
        <v>55</v>
      </c>
      <c r="B46" s="196" t="s">
        <v>177</v>
      </c>
      <c r="C46" s="62">
        <v>371.02</v>
      </c>
      <c r="D46" s="184" t="s">
        <v>30</v>
      </c>
      <c r="E46" s="188"/>
      <c r="F46" s="189">
        <f>C46*E46</f>
        <v>0</v>
      </c>
      <c r="G46" s="190"/>
    </row>
    <row r="47" spans="1:7" ht="20.25" x14ac:dyDescent="0.3">
      <c r="A47" s="187" t="s">
        <v>56</v>
      </c>
      <c r="B47" s="196" t="s">
        <v>178</v>
      </c>
      <c r="C47" s="62">
        <v>85.12</v>
      </c>
      <c r="D47" s="184" t="s">
        <v>30</v>
      </c>
      <c r="E47" s="188"/>
      <c r="F47" s="189">
        <f>C47*E47</f>
        <v>0</v>
      </c>
      <c r="G47" s="190"/>
    </row>
    <row r="48" spans="1:7" ht="20.25" x14ac:dyDescent="0.3">
      <c r="A48" s="182" t="s">
        <v>213</v>
      </c>
      <c r="B48" s="197" t="s">
        <v>179</v>
      </c>
      <c r="C48" s="62"/>
      <c r="D48" s="184"/>
      <c r="E48" s="188"/>
      <c r="F48" s="189"/>
      <c r="G48" s="190"/>
    </row>
    <row r="49" spans="1:7" ht="20.25" x14ac:dyDescent="0.3">
      <c r="A49" s="187" t="s">
        <v>214</v>
      </c>
      <c r="B49" s="196" t="s">
        <v>181</v>
      </c>
      <c r="C49" s="62">
        <v>1</v>
      </c>
      <c r="D49" s="184" t="s">
        <v>62</v>
      </c>
      <c r="E49" s="188"/>
      <c r="F49" s="189">
        <f>C49*E49</f>
        <v>0</v>
      </c>
      <c r="G49" s="190"/>
    </row>
    <row r="50" spans="1:7" ht="20.25" x14ac:dyDescent="0.3">
      <c r="A50" s="187" t="s">
        <v>215</v>
      </c>
      <c r="B50" s="196" t="s">
        <v>183</v>
      </c>
      <c r="C50" s="62">
        <v>1</v>
      </c>
      <c r="D50" s="184" t="s">
        <v>62</v>
      </c>
      <c r="E50" s="188"/>
      <c r="F50" s="189">
        <f>C50*E50</f>
        <v>0</v>
      </c>
      <c r="G50" s="190"/>
    </row>
    <row r="51" spans="1:7" ht="20.25" x14ac:dyDescent="0.3">
      <c r="A51" s="187" t="s">
        <v>216</v>
      </c>
      <c r="B51" s="196" t="s">
        <v>185</v>
      </c>
      <c r="C51" s="62">
        <v>1</v>
      </c>
      <c r="D51" s="184" t="s">
        <v>62</v>
      </c>
      <c r="E51" s="188"/>
      <c r="F51" s="189">
        <f>C51*E51</f>
        <v>0</v>
      </c>
      <c r="G51" s="190"/>
    </row>
    <row r="52" spans="1:7" ht="20.25" x14ac:dyDescent="0.3">
      <c r="A52" s="182" t="s">
        <v>104</v>
      </c>
      <c r="B52" s="197" t="s">
        <v>186</v>
      </c>
      <c r="C52" s="62"/>
      <c r="D52" s="184"/>
      <c r="E52" s="188"/>
      <c r="F52" s="189"/>
      <c r="G52" s="190"/>
    </row>
    <row r="53" spans="1:7" ht="20.25" x14ac:dyDescent="0.3">
      <c r="A53" s="187" t="s">
        <v>217</v>
      </c>
      <c r="B53" s="196" t="s">
        <v>188</v>
      </c>
      <c r="C53" s="62">
        <v>1</v>
      </c>
      <c r="D53" s="184" t="s">
        <v>62</v>
      </c>
      <c r="E53" s="188"/>
      <c r="F53" s="189">
        <f>C53*E53</f>
        <v>0</v>
      </c>
      <c r="G53" s="190"/>
    </row>
    <row r="54" spans="1:7" ht="20.25" x14ac:dyDescent="0.3">
      <c r="A54" s="182" t="s">
        <v>218</v>
      </c>
      <c r="B54" s="197" t="s">
        <v>189</v>
      </c>
      <c r="C54" s="62"/>
      <c r="D54" s="184"/>
      <c r="E54" s="188"/>
      <c r="F54" s="189"/>
      <c r="G54" s="190"/>
    </row>
    <row r="55" spans="1:7" ht="20.25" x14ac:dyDescent="0.3">
      <c r="A55" s="187" t="s">
        <v>219</v>
      </c>
      <c r="B55" s="196" t="s">
        <v>191</v>
      </c>
      <c r="C55" s="62">
        <v>1</v>
      </c>
      <c r="D55" s="184" t="s">
        <v>62</v>
      </c>
      <c r="E55" s="188"/>
      <c r="F55" s="189">
        <f>C55*E55</f>
        <v>0</v>
      </c>
      <c r="G55" s="190"/>
    </row>
    <row r="56" spans="1:7" ht="20.25" x14ac:dyDescent="0.3">
      <c r="A56" s="182" t="s">
        <v>106</v>
      </c>
      <c r="B56" s="197" t="s">
        <v>192</v>
      </c>
      <c r="C56" s="62"/>
      <c r="D56" s="184"/>
      <c r="E56" s="188"/>
      <c r="F56" s="189"/>
      <c r="G56" s="190"/>
    </row>
    <row r="57" spans="1:7" ht="20.25" x14ac:dyDescent="0.3">
      <c r="A57" s="187" t="s">
        <v>220</v>
      </c>
      <c r="B57" s="196" t="s">
        <v>194</v>
      </c>
      <c r="C57" s="62">
        <v>3</v>
      </c>
      <c r="D57" s="184" t="s">
        <v>62</v>
      </c>
      <c r="E57" s="188"/>
      <c r="F57" s="189">
        <f>C57*E57</f>
        <v>0</v>
      </c>
      <c r="G57" s="190"/>
    </row>
    <row r="58" spans="1:7" ht="20.25" x14ac:dyDescent="0.3">
      <c r="A58" s="182" t="s">
        <v>108</v>
      </c>
      <c r="B58" s="197" t="s">
        <v>205</v>
      </c>
      <c r="C58" s="62"/>
      <c r="D58" s="184"/>
      <c r="E58" s="188"/>
      <c r="F58" s="189"/>
      <c r="G58" s="190"/>
    </row>
    <row r="59" spans="1:7" ht="37.5" x14ac:dyDescent="0.3">
      <c r="A59" s="116" t="s">
        <v>221</v>
      </c>
      <c r="B59" s="198" t="s">
        <v>207</v>
      </c>
      <c r="C59" s="62">
        <v>1</v>
      </c>
      <c r="D59" s="75" t="s">
        <v>62</v>
      </c>
      <c r="E59" s="199"/>
      <c r="F59" s="76">
        <f>C59*E59</f>
        <v>0</v>
      </c>
      <c r="G59" s="191"/>
    </row>
    <row r="60" spans="1:7" ht="37.5" x14ac:dyDescent="0.3">
      <c r="A60" s="116" t="s">
        <v>222</v>
      </c>
      <c r="B60" s="198" t="s">
        <v>209</v>
      </c>
      <c r="C60" s="62">
        <v>1</v>
      </c>
      <c r="D60" s="75" t="s">
        <v>62</v>
      </c>
      <c r="E60" s="199"/>
      <c r="F60" s="76">
        <f>C60*E60</f>
        <v>0</v>
      </c>
      <c r="G60" s="190"/>
    </row>
    <row r="61" spans="1:7" ht="20.25" x14ac:dyDescent="0.3">
      <c r="A61" s="116" t="s">
        <v>223</v>
      </c>
      <c r="B61" s="196" t="s">
        <v>211</v>
      </c>
      <c r="C61" s="62">
        <v>2</v>
      </c>
      <c r="D61" s="184" t="s">
        <v>62</v>
      </c>
      <c r="E61" s="188"/>
      <c r="F61" s="189">
        <f>C61*E61</f>
        <v>0</v>
      </c>
      <c r="G61" s="190">
        <f>SUM(F45:F61)</f>
        <v>0</v>
      </c>
    </row>
    <row r="62" spans="1:7" ht="20.25" x14ac:dyDescent="0.3">
      <c r="A62" s="210"/>
      <c r="B62" s="196"/>
      <c r="C62" s="62"/>
      <c r="D62" s="184"/>
      <c r="E62" s="188"/>
      <c r="F62" s="189"/>
      <c r="G62" s="190"/>
    </row>
    <row r="63" spans="1:7" ht="20.25" x14ac:dyDescent="0.3">
      <c r="A63" s="211" t="s">
        <v>57</v>
      </c>
      <c r="B63" s="197" t="s">
        <v>224</v>
      </c>
      <c r="C63" s="62">
        <v>0.56000000000000005</v>
      </c>
      <c r="D63" s="184" t="s">
        <v>38</v>
      </c>
      <c r="E63" s="188"/>
      <c r="F63" s="189">
        <f>C63*E63</f>
        <v>0</v>
      </c>
      <c r="G63" s="190">
        <f>F63</f>
        <v>0</v>
      </c>
    </row>
    <row r="64" spans="1:7" ht="20.25" x14ac:dyDescent="0.3">
      <c r="A64" s="211"/>
      <c r="B64" s="197"/>
      <c r="C64" s="62"/>
      <c r="D64" s="184"/>
      <c r="E64" s="188"/>
      <c r="F64" s="189"/>
      <c r="G64" s="190"/>
    </row>
    <row r="65" spans="1:7" ht="56.25" x14ac:dyDescent="0.25">
      <c r="A65" s="212" t="s">
        <v>60</v>
      </c>
      <c r="B65" s="213" t="s">
        <v>225</v>
      </c>
      <c r="C65" s="62">
        <v>173</v>
      </c>
      <c r="D65" s="214" t="s">
        <v>62</v>
      </c>
      <c r="E65" s="215"/>
      <c r="F65" s="215">
        <f>ROUND(C65*E65,2)</f>
        <v>0</v>
      </c>
      <c r="G65" s="200">
        <f>F65</f>
        <v>0</v>
      </c>
    </row>
    <row r="66" spans="1:7" ht="20.25" x14ac:dyDescent="0.3">
      <c r="A66" s="212"/>
      <c r="B66" s="216"/>
      <c r="C66" s="62"/>
      <c r="D66" s="214"/>
      <c r="E66" s="215"/>
      <c r="F66" s="189"/>
      <c r="G66" s="217"/>
    </row>
    <row r="67" spans="1:7" ht="37.5" x14ac:dyDescent="0.3">
      <c r="A67" s="212" t="s">
        <v>63</v>
      </c>
      <c r="B67" s="208" t="s">
        <v>226</v>
      </c>
      <c r="C67" s="62">
        <v>1</v>
      </c>
      <c r="D67" s="214" t="s">
        <v>227</v>
      </c>
      <c r="E67" s="215"/>
      <c r="F67" s="215">
        <f>C67*E67</f>
        <v>0</v>
      </c>
      <c r="G67" s="217">
        <f>F67</f>
        <v>0</v>
      </c>
    </row>
    <row r="68" spans="1:7" ht="20.25" x14ac:dyDescent="0.3">
      <c r="A68" s="212"/>
      <c r="B68" s="208"/>
      <c r="C68" s="62"/>
      <c r="D68" s="214"/>
      <c r="E68" s="215"/>
      <c r="F68" s="215"/>
      <c r="G68" s="217"/>
    </row>
    <row r="69" spans="1:7" ht="20.25" x14ac:dyDescent="0.3">
      <c r="A69" s="182" t="s">
        <v>65</v>
      </c>
      <c r="B69" s="197" t="s">
        <v>228</v>
      </c>
      <c r="C69" s="62"/>
      <c r="D69" s="184"/>
      <c r="E69" s="188"/>
      <c r="F69" s="189"/>
      <c r="G69" s="190"/>
    </row>
    <row r="70" spans="1:7" ht="20.25" x14ac:dyDescent="0.3">
      <c r="A70" s="187" t="s">
        <v>67</v>
      </c>
      <c r="B70" s="196" t="s">
        <v>177</v>
      </c>
      <c r="C70" s="62">
        <v>371.02</v>
      </c>
      <c r="D70" s="184" t="s">
        <v>30</v>
      </c>
      <c r="E70" s="188"/>
      <c r="F70" s="189">
        <f>C70*E70</f>
        <v>0</v>
      </c>
      <c r="G70" s="190"/>
    </row>
    <row r="71" spans="1:7" ht="20.25" x14ac:dyDescent="0.3">
      <c r="A71" s="187" t="s">
        <v>68</v>
      </c>
      <c r="B71" s="196" t="s">
        <v>178</v>
      </c>
      <c r="C71" s="62">
        <v>85.12</v>
      </c>
      <c r="D71" s="184" t="s">
        <v>30</v>
      </c>
      <c r="E71" s="188"/>
      <c r="F71" s="189">
        <f>C71*E71</f>
        <v>0</v>
      </c>
      <c r="G71" s="190">
        <f>SUM(F70:F71)</f>
        <v>0</v>
      </c>
    </row>
    <row r="72" spans="1:7" ht="20.25" x14ac:dyDescent="0.3">
      <c r="A72" s="187"/>
      <c r="B72" s="196"/>
      <c r="C72" s="62"/>
      <c r="D72" s="184"/>
      <c r="E72" s="188"/>
      <c r="F72" s="189"/>
      <c r="G72" s="190"/>
    </row>
    <row r="73" spans="1:7" ht="20.25" x14ac:dyDescent="0.3">
      <c r="A73" s="182" t="s">
        <v>69</v>
      </c>
      <c r="B73" s="197" t="s">
        <v>229</v>
      </c>
      <c r="C73" s="62"/>
      <c r="D73" s="184"/>
      <c r="E73" s="188"/>
      <c r="F73" s="189"/>
      <c r="G73" s="190"/>
    </row>
    <row r="74" spans="1:7" ht="20.25" x14ac:dyDescent="0.3">
      <c r="A74" s="187" t="s">
        <v>230</v>
      </c>
      <c r="B74" s="196" t="s">
        <v>177</v>
      </c>
      <c r="C74" s="62">
        <v>366</v>
      </c>
      <c r="D74" s="184" t="s">
        <v>30</v>
      </c>
      <c r="E74" s="188"/>
      <c r="F74" s="189">
        <f>C74*E74</f>
        <v>0</v>
      </c>
      <c r="G74" s="190"/>
    </row>
    <row r="75" spans="1:7" ht="20.25" x14ac:dyDescent="0.3">
      <c r="A75" s="187" t="s">
        <v>231</v>
      </c>
      <c r="B75" s="196" t="s">
        <v>178</v>
      </c>
      <c r="C75" s="62">
        <v>83.7</v>
      </c>
      <c r="D75" s="184" t="s">
        <v>30</v>
      </c>
      <c r="E75" s="188"/>
      <c r="F75" s="189">
        <f>C75*E75</f>
        <v>0</v>
      </c>
      <c r="G75" s="190">
        <f>SUM(F74:F75)</f>
        <v>0</v>
      </c>
    </row>
    <row r="76" spans="1:7" ht="20.25" x14ac:dyDescent="0.3">
      <c r="A76" s="187"/>
      <c r="B76" s="196"/>
      <c r="C76" s="218"/>
      <c r="D76" s="184"/>
      <c r="E76" s="188"/>
      <c r="F76" s="189"/>
      <c r="G76" s="190"/>
    </row>
    <row r="77" spans="1:7" ht="20.25" x14ac:dyDescent="0.3">
      <c r="A77" s="219" t="s">
        <v>71</v>
      </c>
      <c r="B77" s="197" t="s">
        <v>232</v>
      </c>
      <c r="C77" s="220">
        <v>255.13</v>
      </c>
      <c r="D77" s="184" t="s">
        <v>73</v>
      </c>
      <c r="E77" s="188"/>
      <c r="F77" s="189">
        <f>C77*E77</f>
        <v>0</v>
      </c>
      <c r="G77" s="190">
        <f>SUM(F77)</f>
        <v>0</v>
      </c>
    </row>
    <row r="78" spans="1:7" ht="21" thickBot="1" x14ac:dyDescent="0.35">
      <c r="A78" s="221"/>
      <c r="B78" s="222"/>
      <c r="C78" s="223"/>
      <c r="D78" s="204"/>
      <c r="E78" s="205"/>
      <c r="F78" s="206"/>
      <c r="G78" s="224"/>
    </row>
    <row r="79" spans="1:7" ht="21" thickTop="1" x14ac:dyDescent="0.3">
      <c r="A79" s="225"/>
      <c r="B79" s="197"/>
      <c r="C79" s="220"/>
      <c r="D79" s="184"/>
      <c r="E79" s="188"/>
      <c r="F79" s="189"/>
      <c r="G79" s="190"/>
    </row>
    <row r="80" spans="1:7" ht="37.5" x14ac:dyDescent="0.25">
      <c r="A80" s="73" t="s">
        <v>74</v>
      </c>
      <c r="B80" s="226" t="s">
        <v>233</v>
      </c>
      <c r="C80" s="227">
        <v>1</v>
      </c>
      <c r="D80" s="228" t="s">
        <v>33</v>
      </c>
      <c r="E80" s="229"/>
      <c r="F80" s="230">
        <f>C80*E80</f>
        <v>0</v>
      </c>
      <c r="G80" s="231">
        <f>SUM(F80)</f>
        <v>0</v>
      </c>
    </row>
    <row r="81" spans="1:7" ht="20.25" x14ac:dyDescent="0.3">
      <c r="A81" s="187"/>
      <c r="B81" s="208"/>
      <c r="C81" s="232"/>
      <c r="D81" s="184"/>
      <c r="E81" s="188"/>
      <c r="F81" s="189"/>
      <c r="G81" s="191"/>
    </row>
    <row r="82" spans="1:7" ht="75.75" thickBot="1" x14ac:dyDescent="0.3">
      <c r="A82" s="73" t="s">
        <v>234</v>
      </c>
      <c r="B82" s="57" t="s">
        <v>235</v>
      </c>
      <c r="C82" s="233">
        <v>1</v>
      </c>
      <c r="D82" s="75" t="s">
        <v>33</v>
      </c>
      <c r="E82" s="199"/>
      <c r="F82" s="215">
        <f>ROUND(C82*E82,2)</f>
        <v>0</v>
      </c>
      <c r="G82" s="234">
        <f>F82</f>
        <v>0</v>
      </c>
    </row>
    <row r="83" spans="1:7" ht="21.75" thickTop="1" thickBot="1" x14ac:dyDescent="0.35">
      <c r="A83" s="235"/>
      <c r="B83" s="236" t="s">
        <v>236</v>
      </c>
      <c r="C83" s="237"/>
      <c r="D83" s="238"/>
      <c r="E83" s="239"/>
      <c r="F83" s="239"/>
      <c r="G83" s="240">
        <f>SUM(G8:G82)</f>
        <v>0</v>
      </c>
    </row>
    <row r="84" spans="1:7" ht="19.5" thickTop="1" x14ac:dyDescent="0.3">
      <c r="A84" s="241"/>
      <c r="B84" s="185"/>
      <c r="C84" s="209"/>
      <c r="D84" s="184"/>
      <c r="E84" s="192"/>
      <c r="F84" s="192"/>
      <c r="G84" s="242"/>
    </row>
    <row r="85" spans="1:7" ht="20.25" x14ac:dyDescent="0.3">
      <c r="A85" s="241"/>
      <c r="B85" s="243" t="s">
        <v>149</v>
      </c>
      <c r="C85" s="209"/>
      <c r="D85" s="244">
        <v>0.1</v>
      </c>
      <c r="E85" s="192"/>
      <c r="F85" s="188">
        <f>+G83*D85</f>
        <v>0</v>
      </c>
      <c r="G85" s="89"/>
    </row>
    <row r="86" spans="1:7" ht="20.25" x14ac:dyDescent="0.3">
      <c r="A86" s="187"/>
      <c r="B86" s="243" t="s">
        <v>150</v>
      </c>
      <c r="C86" s="209"/>
      <c r="D86" s="245">
        <v>2.5000000000000001E-2</v>
      </c>
      <c r="E86" s="185"/>
      <c r="F86" s="188">
        <f>+G83*D86</f>
        <v>0</v>
      </c>
      <c r="G86" s="89"/>
    </row>
    <row r="87" spans="1:7" ht="20.25" x14ac:dyDescent="0.3">
      <c r="A87" s="241"/>
      <c r="B87" s="243" t="s">
        <v>151</v>
      </c>
      <c r="C87" s="185"/>
      <c r="D87" s="246">
        <v>5.3499999999999999E-2</v>
      </c>
      <c r="E87" s="185"/>
      <c r="F87" s="188">
        <f>+G83*D87</f>
        <v>0</v>
      </c>
      <c r="G87" s="89"/>
    </row>
    <row r="88" spans="1:7" ht="20.25" x14ac:dyDescent="0.3">
      <c r="A88" s="241"/>
      <c r="B88" s="243" t="s">
        <v>152</v>
      </c>
      <c r="C88" s="185"/>
      <c r="D88" s="245">
        <v>3.5000000000000003E-2</v>
      </c>
      <c r="E88" s="185"/>
      <c r="F88" s="188">
        <f>+G83*D88</f>
        <v>0</v>
      </c>
      <c r="G88" s="89"/>
    </row>
    <row r="89" spans="1:7" ht="20.25" x14ac:dyDescent="0.3">
      <c r="A89" s="241"/>
      <c r="B89" s="243" t="s">
        <v>153</v>
      </c>
      <c r="C89" s="185"/>
      <c r="D89" s="244">
        <v>0.01</v>
      </c>
      <c r="E89" s="185"/>
      <c r="F89" s="188">
        <f>+G83*D89</f>
        <v>0</v>
      </c>
      <c r="G89" s="89"/>
    </row>
    <row r="90" spans="1:7" ht="20.25" x14ac:dyDescent="0.3">
      <c r="A90" s="241"/>
      <c r="B90" s="243" t="s">
        <v>154</v>
      </c>
      <c r="C90" s="185"/>
      <c r="D90" s="244">
        <v>0.05</v>
      </c>
      <c r="E90" s="185"/>
      <c r="F90" s="188">
        <f>+G83*D90</f>
        <v>0</v>
      </c>
      <c r="G90" s="89"/>
    </row>
    <row r="91" spans="1:7" ht="21" thickBot="1" x14ac:dyDescent="0.35">
      <c r="A91" s="241"/>
      <c r="B91" s="243"/>
      <c r="C91" s="185"/>
      <c r="D91" s="244"/>
      <c r="E91" s="185"/>
      <c r="F91" s="185"/>
      <c r="G91" s="247"/>
    </row>
    <row r="92" spans="1:7" ht="21.75" thickTop="1" thickBot="1" x14ac:dyDescent="0.35">
      <c r="A92" s="248"/>
      <c r="B92" s="249" t="s">
        <v>155</v>
      </c>
      <c r="C92" s="250"/>
      <c r="D92" s="250"/>
      <c r="E92" s="250"/>
      <c r="F92" s="250"/>
      <c r="G92" s="240">
        <f>SUM(F85:F90)</f>
        <v>0</v>
      </c>
    </row>
    <row r="93" spans="1:7" ht="21" thickTop="1" x14ac:dyDescent="0.3">
      <c r="A93" s="251"/>
      <c r="B93" s="252" t="s">
        <v>156</v>
      </c>
      <c r="C93" s="253"/>
      <c r="D93" s="253"/>
      <c r="E93" s="253"/>
      <c r="F93" s="253"/>
      <c r="G93" s="254">
        <f>G83+G92</f>
        <v>0</v>
      </c>
    </row>
    <row r="94" spans="1:7" ht="40.5" x14ac:dyDescent="0.25">
      <c r="A94" s="255"/>
      <c r="B94" s="256" t="s">
        <v>237</v>
      </c>
      <c r="C94" s="257"/>
      <c r="D94" s="159">
        <v>0.03</v>
      </c>
      <c r="E94" s="121"/>
      <c r="F94" s="145"/>
      <c r="G94" s="169">
        <f>+D94*G92</f>
        <v>0</v>
      </c>
    </row>
    <row r="95" spans="1:7" ht="20.25" x14ac:dyDescent="0.3">
      <c r="A95" s="144"/>
      <c r="B95" s="147" t="s">
        <v>238</v>
      </c>
      <c r="C95" s="258"/>
      <c r="D95" s="259">
        <v>0.06</v>
      </c>
      <c r="E95" s="147"/>
      <c r="F95" s="147"/>
      <c r="G95" s="260">
        <f>+D95*G83</f>
        <v>0</v>
      </c>
    </row>
    <row r="96" spans="1:7" ht="21" thickBot="1" x14ac:dyDescent="0.35">
      <c r="A96" s="241"/>
      <c r="B96" s="261" t="s">
        <v>159</v>
      </c>
      <c r="C96" s="262"/>
      <c r="D96" s="244">
        <v>0.05</v>
      </c>
      <c r="E96" s="262"/>
      <c r="F96" s="262"/>
      <c r="G96" s="263">
        <f>+D96*G93</f>
        <v>0</v>
      </c>
    </row>
    <row r="97" spans="1:7" ht="21.75" thickTop="1" thickBot="1" x14ac:dyDescent="0.35">
      <c r="A97" s="248"/>
      <c r="B97" s="264" t="s">
        <v>160</v>
      </c>
      <c r="C97" s="250"/>
      <c r="D97" s="250"/>
      <c r="E97" s="250"/>
      <c r="F97" s="250"/>
      <c r="G97" s="240">
        <f>SUM(G93:G96)</f>
        <v>0</v>
      </c>
    </row>
    <row r="98" spans="1:7" ht="19.5" thickTop="1" x14ac:dyDescent="0.3">
      <c r="A98" s="265"/>
      <c r="B98" s="266"/>
      <c r="C98" s="265"/>
      <c r="D98" s="265"/>
      <c r="E98" s="265"/>
      <c r="F98" s="265"/>
      <c r="G98" s="267"/>
    </row>
    <row r="99" spans="1:7" ht="18.75" x14ac:dyDescent="0.3">
      <c r="A99" s="265"/>
      <c r="B99" s="266"/>
      <c r="C99" s="265"/>
      <c r="D99" s="265"/>
      <c r="E99" s="265"/>
      <c r="F99" s="265"/>
      <c r="G99" s="265"/>
    </row>
    <row r="100" spans="1:7" ht="18.75" x14ac:dyDescent="0.3">
      <c r="A100" s="265"/>
      <c r="B100" s="265"/>
      <c r="C100" s="265"/>
      <c r="D100" s="265"/>
      <c r="E100" s="265"/>
      <c r="F100" s="265"/>
      <c r="G100" s="265"/>
    </row>
    <row r="101" spans="1:7" ht="20.25" x14ac:dyDescent="0.3">
      <c r="A101" s="265"/>
      <c r="B101" s="268" t="s">
        <v>161</v>
      </c>
      <c r="C101" s="265"/>
      <c r="D101" s="268" t="s">
        <v>239</v>
      </c>
      <c r="E101" s="268"/>
      <c r="F101" s="265"/>
      <c r="G101" s="265"/>
    </row>
    <row r="102" spans="1:7" ht="18.75" x14ac:dyDescent="0.3">
      <c r="A102" s="265"/>
      <c r="B102" s="265"/>
      <c r="C102" s="265"/>
      <c r="D102" s="265"/>
      <c r="E102" s="265"/>
      <c r="F102" s="265"/>
      <c r="G102" s="265"/>
    </row>
    <row r="103" spans="1:7" ht="18.75" x14ac:dyDescent="0.3">
      <c r="A103" s="265"/>
      <c r="B103" s="265"/>
      <c r="C103" s="265"/>
      <c r="D103" s="265"/>
      <c r="E103" s="265"/>
      <c r="F103" s="265"/>
      <c r="G103" s="265"/>
    </row>
    <row r="104" spans="1:7" ht="18.75" x14ac:dyDescent="0.3">
      <c r="A104" s="265"/>
      <c r="B104" s="265" t="s">
        <v>163</v>
      </c>
      <c r="C104" s="265"/>
      <c r="D104" s="265" t="s">
        <v>240</v>
      </c>
      <c r="E104" s="265"/>
      <c r="F104" s="265"/>
      <c r="G104" s="265"/>
    </row>
  </sheetData>
  <mergeCells count="4">
    <mergeCell ref="A1:G1"/>
    <mergeCell ref="A2:G2"/>
    <mergeCell ref="A3:G3"/>
    <mergeCell ref="B83:C8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22"/>
  <sheetViews>
    <sheetView workbookViewId="0">
      <selection activeCell="B9" sqref="B9"/>
    </sheetView>
  </sheetViews>
  <sheetFormatPr baseColWidth="10" defaultRowHeight="15" x14ac:dyDescent="0.25"/>
  <cols>
    <col min="1" max="1" width="12.85546875" customWidth="1"/>
    <col min="2" max="2" width="67.140625" customWidth="1"/>
    <col min="3" max="3" width="14" customWidth="1"/>
    <col min="4" max="4" width="9.140625" customWidth="1"/>
    <col min="5" max="5" width="14.85546875" customWidth="1"/>
    <col min="6" max="6" width="21.42578125" customWidth="1"/>
    <col min="7" max="7" width="23.28515625" customWidth="1"/>
  </cols>
  <sheetData>
    <row r="1" spans="1:7" ht="20.25" x14ac:dyDescent="0.25">
      <c r="A1" s="10" t="s">
        <v>14</v>
      </c>
      <c r="B1" s="10"/>
      <c r="C1" s="10"/>
      <c r="D1" s="10"/>
      <c r="E1" s="10"/>
      <c r="F1" s="10"/>
      <c r="G1" s="10"/>
    </row>
    <row r="2" spans="1:7" ht="20.25" x14ac:dyDescent="0.25">
      <c r="A2" s="11" t="s">
        <v>15</v>
      </c>
      <c r="B2" s="11"/>
      <c r="C2" s="11"/>
      <c r="D2" s="11"/>
      <c r="E2" s="11"/>
      <c r="F2" s="11"/>
      <c r="G2" s="11"/>
    </row>
    <row r="3" spans="1:7" ht="57.75" customHeight="1" x14ac:dyDescent="0.25">
      <c r="A3" s="10" t="s">
        <v>16</v>
      </c>
      <c r="B3" s="10"/>
      <c r="C3" s="10"/>
      <c r="D3" s="10"/>
      <c r="E3" s="10"/>
      <c r="F3" s="10"/>
      <c r="G3" s="10"/>
    </row>
    <row r="4" spans="1:7" ht="16.5" thickBot="1" x14ac:dyDescent="0.3">
      <c r="A4" s="12"/>
      <c r="B4" s="13"/>
      <c r="C4" s="13"/>
      <c r="D4" s="13"/>
      <c r="E4" s="13"/>
      <c r="F4" s="13"/>
      <c r="G4" s="13"/>
    </row>
    <row r="5" spans="1:7" ht="15.75" thickTop="1" x14ac:dyDescent="0.25">
      <c r="A5" s="14" t="s">
        <v>17</v>
      </c>
      <c r="B5" s="15" t="s">
        <v>18</v>
      </c>
      <c r="C5" s="15" t="s">
        <v>19</v>
      </c>
      <c r="D5" s="15" t="s">
        <v>20</v>
      </c>
      <c r="E5" s="16" t="s">
        <v>21</v>
      </c>
      <c r="F5" s="15" t="s">
        <v>22</v>
      </c>
      <c r="G5" s="17" t="s">
        <v>23</v>
      </c>
    </row>
    <row r="6" spans="1:7" ht="15.75" thickBot="1" x14ac:dyDescent="0.3">
      <c r="A6" s="18"/>
      <c r="B6" s="19"/>
      <c r="C6" s="19"/>
      <c r="D6" s="19"/>
      <c r="E6" s="20"/>
      <c r="F6" s="19"/>
      <c r="G6" s="21"/>
    </row>
    <row r="7" spans="1:7" ht="16.5" thickTop="1" x14ac:dyDescent="0.25">
      <c r="A7" s="22"/>
      <c r="B7" s="23"/>
      <c r="C7" s="24"/>
      <c r="D7" s="24"/>
      <c r="E7" s="25"/>
      <c r="F7" s="24"/>
      <c r="G7" s="26"/>
    </row>
    <row r="8" spans="1:7" ht="40.5" x14ac:dyDescent="0.25">
      <c r="A8" s="27" t="s">
        <v>24</v>
      </c>
      <c r="B8" s="28" t="s">
        <v>25</v>
      </c>
      <c r="C8" s="23"/>
      <c r="D8" s="23"/>
      <c r="E8" s="29"/>
      <c r="F8" s="23"/>
      <c r="G8" s="30"/>
    </row>
    <row r="9" spans="1:7" ht="22.5" x14ac:dyDescent="0.25">
      <c r="A9" s="31"/>
      <c r="B9" s="32"/>
      <c r="C9" s="23"/>
      <c r="D9" s="23"/>
      <c r="E9" s="29"/>
      <c r="F9" s="23"/>
      <c r="G9" s="30"/>
    </row>
    <row r="10" spans="1:7" ht="20.25" x14ac:dyDescent="0.25">
      <c r="A10" s="33" t="s">
        <v>26</v>
      </c>
      <c r="B10" s="34" t="s">
        <v>27</v>
      </c>
      <c r="C10" s="35"/>
      <c r="D10" s="35"/>
      <c r="E10" s="36"/>
      <c r="F10" s="35"/>
      <c r="G10" s="37"/>
    </row>
    <row r="11" spans="1:7" ht="20.25" x14ac:dyDescent="0.25">
      <c r="A11" s="38" t="s">
        <v>28</v>
      </c>
      <c r="B11" s="35" t="s">
        <v>29</v>
      </c>
      <c r="C11" s="39">
        <v>226.66</v>
      </c>
      <c r="D11" s="40" t="s">
        <v>30</v>
      </c>
      <c r="E11" s="41"/>
      <c r="F11" s="160">
        <f>ROUND(C11*E11,2)</f>
        <v>0</v>
      </c>
      <c r="G11" s="42"/>
    </row>
    <row r="12" spans="1:7" ht="20.25" x14ac:dyDescent="0.25">
      <c r="A12" s="38" t="s">
        <v>31</v>
      </c>
      <c r="B12" s="35" t="s">
        <v>32</v>
      </c>
      <c r="C12" s="39">
        <v>1</v>
      </c>
      <c r="D12" s="40" t="s">
        <v>33</v>
      </c>
      <c r="E12" s="41"/>
      <c r="F12" s="160">
        <f>ROUND(C12*E12,2)</f>
        <v>0</v>
      </c>
      <c r="G12" s="42">
        <f>SUM(F11:F12)</f>
        <v>0</v>
      </c>
    </row>
    <row r="13" spans="1:7" ht="20.25" x14ac:dyDescent="0.25">
      <c r="A13" s="33"/>
      <c r="B13" s="34"/>
      <c r="C13" s="43"/>
      <c r="D13" s="44"/>
      <c r="E13" s="45"/>
      <c r="F13" s="160"/>
      <c r="G13" s="46"/>
    </row>
    <row r="14" spans="1:7" ht="20.25" x14ac:dyDescent="0.25">
      <c r="A14" s="47" t="s">
        <v>34</v>
      </c>
      <c r="B14" s="48" t="s">
        <v>35</v>
      </c>
      <c r="C14" s="49"/>
      <c r="D14" s="50"/>
      <c r="E14" s="51"/>
      <c r="F14" s="50"/>
      <c r="G14" s="52"/>
    </row>
    <row r="15" spans="1:7" ht="37.5" x14ac:dyDescent="0.3">
      <c r="A15" s="53" t="s">
        <v>36</v>
      </c>
      <c r="B15" s="54" t="s">
        <v>37</v>
      </c>
      <c r="C15" s="160">
        <v>213.85</v>
      </c>
      <c r="D15" s="55" t="s">
        <v>38</v>
      </c>
      <c r="E15" s="56"/>
      <c r="F15" s="160">
        <f>ROUND(C15*E15,2)</f>
        <v>0</v>
      </c>
      <c r="G15" s="52"/>
    </row>
    <row r="16" spans="1:7" ht="20.25" x14ac:dyDescent="0.25">
      <c r="A16" s="53" t="s">
        <v>39</v>
      </c>
      <c r="B16" s="50" t="s">
        <v>40</v>
      </c>
      <c r="C16" s="160">
        <v>14.29</v>
      </c>
      <c r="D16" s="55" t="s">
        <v>38</v>
      </c>
      <c r="E16" s="56"/>
      <c r="F16" s="160">
        <f>ROUND(C16*E16,2)</f>
        <v>0</v>
      </c>
      <c r="G16" s="42"/>
    </row>
    <row r="17" spans="1:7" ht="20.25" x14ac:dyDescent="0.25">
      <c r="A17" s="53" t="s">
        <v>41</v>
      </c>
      <c r="B17" s="50" t="s">
        <v>42</v>
      </c>
      <c r="C17" s="160">
        <v>154.5</v>
      </c>
      <c r="D17" s="55" t="s">
        <v>38</v>
      </c>
      <c r="E17" s="56"/>
      <c r="F17" s="160">
        <f>ROUND(C17*E17,2)</f>
        <v>0</v>
      </c>
      <c r="G17" s="42"/>
    </row>
    <row r="18" spans="1:7" ht="20.25" x14ac:dyDescent="0.25">
      <c r="A18" s="53" t="s">
        <v>43</v>
      </c>
      <c r="B18" s="50" t="s">
        <v>44</v>
      </c>
      <c r="C18" s="160">
        <v>48.67</v>
      </c>
      <c r="D18" s="55" t="s">
        <v>38</v>
      </c>
      <c r="E18" s="56"/>
      <c r="F18" s="160">
        <f>ROUND(C18*E18,2)</f>
        <v>0</v>
      </c>
      <c r="G18" s="42"/>
    </row>
    <row r="19" spans="1:7" ht="20.25" x14ac:dyDescent="0.25">
      <c r="A19" s="53" t="s">
        <v>45</v>
      </c>
      <c r="B19" s="50" t="s">
        <v>46</v>
      </c>
      <c r="C19" s="160">
        <v>122.86</v>
      </c>
      <c r="D19" s="55" t="s">
        <v>38</v>
      </c>
      <c r="E19" s="56"/>
      <c r="F19" s="160">
        <f>ROUND(C19*E19,2)</f>
        <v>0</v>
      </c>
      <c r="G19" s="42">
        <f>SUM(F15:F19)</f>
        <v>0</v>
      </c>
    </row>
    <row r="20" spans="1:7" ht="20.25" x14ac:dyDescent="0.25">
      <c r="A20" s="53"/>
      <c r="B20" s="50"/>
      <c r="C20" s="160"/>
      <c r="D20" s="55"/>
      <c r="E20" s="56"/>
      <c r="F20" s="160"/>
      <c r="G20" s="42"/>
    </row>
    <row r="21" spans="1:7" ht="20.25" x14ac:dyDescent="0.25">
      <c r="A21" s="33" t="s">
        <v>47</v>
      </c>
      <c r="B21" s="57" t="s">
        <v>48</v>
      </c>
      <c r="C21" s="35"/>
      <c r="D21" s="58"/>
      <c r="E21" s="35"/>
      <c r="F21" s="35"/>
      <c r="G21" s="37"/>
    </row>
    <row r="22" spans="1:7" ht="20.25" x14ac:dyDescent="0.25">
      <c r="A22" s="38" t="s">
        <v>49</v>
      </c>
      <c r="B22" s="35" t="s">
        <v>50</v>
      </c>
      <c r="C22" s="160">
        <v>161.69</v>
      </c>
      <c r="D22" s="40" t="s">
        <v>30</v>
      </c>
      <c r="E22" s="161"/>
      <c r="F22" s="162">
        <f>C22*E22</f>
        <v>0</v>
      </c>
      <c r="G22" s="37"/>
    </row>
    <row r="23" spans="1:7" ht="20.25" x14ac:dyDescent="0.25">
      <c r="A23" s="38" t="s">
        <v>51</v>
      </c>
      <c r="B23" s="35" t="s">
        <v>52</v>
      </c>
      <c r="C23" s="160">
        <v>70.78</v>
      </c>
      <c r="D23" s="40" t="s">
        <v>30</v>
      </c>
      <c r="E23" s="161"/>
      <c r="F23" s="162">
        <f>C23*E23</f>
        <v>0</v>
      </c>
      <c r="G23" s="59">
        <f>SUM(F22:F23)</f>
        <v>0</v>
      </c>
    </row>
    <row r="24" spans="1:7" ht="20.25" x14ac:dyDescent="0.25">
      <c r="A24" s="38"/>
      <c r="B24" s="35"/>
      <c r="C24" s="160"/>
      <c r="D24" s="40"/>
      <c r="E24" s="161"/>
      <c r="F24" s="162"/>
      <c r="G24" s="37"/>
    </row>
    <row r="25" spans="1:7" ht="20.25" x14ac:dyDescent="0.25">
      <c r="A25" s="33" t="s">
        <v>53</v>
      </c>
      <c r="B25" s="57" t="s">
        <v>54</v>
      </c>
      <c r="C25" s="60"/>
      <c r="D25" s="40"/>
      <c r="E25" s="163"/>
      <c r="F25" s="162"/>
      <c r="G25" s="59"/>
    </row>
    <row r="26" spans="1:7" ht="20.25" x14ac:dyDescent="0.25">
      <c r="A26" s="38" t="s">
        <v>55</v>
      </c>
      <c r="B26" s="35" t="s">
        <v>50</v>
      </c>
      <c r="C26" s="160">
        <v>161.69</v>
      </c>
      <c r="D26" s="40" t="s">
        <v>30</v>
      </c>
      <c r="E26" s="41"/>
      <c r="F26" s="162">
        <f>ROUND(C26*E26,2)</f>
        <v>0</v>
      </c>
      <c r="G26" s="59"/>
    </row>
    <row r="27" spans="1:7" ht="20.25" x14ac:dyDescent="0.25">
      <c r="A27" s="38" t="s">
        <v>56</v>
      </c>
      <c r="B27" s="35" t="s">
        <v>52</v>
      </c>
      <c r="C27" s="160">
        <v>70.78</v>
      </c>
      <c r="D27" s="40" t="s">
        <v>30</v>
      </c>
      <c r="E27" s="41"/>
      <c r="F27" s="162">
        <f>ROUND(C27*E27,2)</f>
        <v>0</v>
      </c>
      <c r="G27" s="59">
        <f>SUM(F26:F27)</f>
        <v>0</v>
      </c>
    </row>
    <row r="28" spans="1:7" ht="20.25" x14ac:dyDescent="0.25">
      <c r="A28" s="38"/>
      <c r="B28" s="35"/>
      <c r="C28" s="164"/>
      <c r="D28" s="40"/>
      <c r="E28" s="41"/>
      <c r="F28" s="162"/>
      <c r="G28" s="59"/>
    </row>
    <row r="29" spans="1:7" ht="20.25" x14ac:dyDescent="0.25">
      <c r="A29" s="33" t="s">
        <v>57</v>
      </c>
      <c r="B29" s="34" t="s">
        <v>58</v>
      </c>
      <c r="C29" s="39">
        <v>2</v>
      </c>
      <c r="D29" s="40" t="s">
        <v>59</v>
      </c>
      <c r="E29" s="62"/>
      <c r="F29" s="162">
        <f>ROUND(C29*E29,2)</f>
        <v>0</v>
      </c>
      <c r="G29" s="59">
        <f>SUM(F29)</f>
        <v>0</v>
      </c>
    </row>
    <row r="30" spans="1:7" ht="20.25" x14ac:dyDescent="0.25">
      <c r="A30" s="33"/>
      <c r="B30" s="34"/>
      <c r="C30" s="63"/>
      <c r="D30" s="40"/>
      <c r="E30" s="62"/>
      <c r="F30" s="162"/>
      <c r="G30" s="59"/>
    </row>
    <row r="31" spans="1:7" ht="37.5" x14ac:dyDescent="0.25">
      <c r="A31" s="33" t="s">
        <v>60</v>
      </c>
      <c r="B31" s="34" t="s">
        <v>61</v>
      </c>
      <c r="C31" s="39">
        <v>3</v>
      </c>
      <c r="D31" s="40" t="s">
        <v>62</v>
      </c>
      <c r="E31" s="41"/>
      <c r="F31" s="162">
        <f>ROUND(C31*E31,2)</f>
        <v>0</v>
      </c>
      <c r="G31" s="59">
        <f>SUM(F31)</f>
        <v>0</v>
      </c>
    </row>
    <row r="32" spans="1:7" ht="20.25" x14ac:dyDescent="0.25">
      <c r="A32" s="33"/>
      <c r="B32" s="34"/>
      <c r="C32" s="39"/>
      <c r="D32" s="40"/>
      <c r="E32" s="41"/>
      <c r="F32" s="162"/>
      <c r="G32" s="59"/>
    </row>
    <row r="33" spans="1:7" ht="37.5" x14ac:dyDescent="0.25">
      <c r="A33" s="33" t="s">
        <v>63</v>
      </c>
      <c r="B33" s="34" t="s">
        <v>64</v>
      </c>
      <c r="C33" s="39">
        <v>13</v>
      </c>
      <c r="D33" s="40" t="s">
        <v>62</v>
      </c>
      <c r="E33" s="41"/>
      <c r="F33" s="162">
        <f>ROUND(C33*E33,2)</f>
        <v>0</v>
      </c>
      <c r="G33" s="59">
        <f>SUM(F33)</f>
        <v>0</v>
      </c>
    </row>
    <row r="34" spans="1:7" ht="20.25" x14ac:dyDescent="0.25">
      <c r="A34" s="33"/>
      <c r="B34" s="34"/>
      <c r="C34" s="39"/>
      <c r="D34" s="40"/>
      <c r="E34" s="41"/>
      <c r="F34" s="162"/>
      <c r="G34" s="59"/>
    </row>
    <row r="35" spans="1:7" ht="20.25" x14ac:dyDescent="0.25">
      <c r="A35" s="33" t="s">
        <v>65</v>
      </c>
      <c r="B35" s="57" t="s">
        <v>66</v>
      </c>
      <c r="C35" s="39"/>
      <c r="D35" s="40"/>
      <c r="E35" s="61"/>
      <c r="F35" s="160"/>
      <c r="G35" s="59"/>
    </row>
    <row r="36" spans="1:7" ht="20.25" x14ac:dyDescent="0.25">
      <c r="A36" s="38" t="s">
        <v>67</v>
      </c>
      <c r="B36" s="35" t="s">
        <v>50</v>
      </c>
      <c r="C36" s="160">
        <v>161.69</v>
      </c>
      <c r="D36" s="40" t="s">
        <v>30</v>
      </c>
      <c r="E36" s="62"/>
      <c r="F36" s="162">
        <f>ROUND(C36*E36,2)</f>
        <v>0</v>
      </c>
      <c r="G36" s="59"/>
    </row>
    <row r="37" spans="1:7" ht="20.25" x14ac:dyDescent="0.25">
      <c r="A37" s="38" t="s">
        <v>68</v>
      </c>
      <c r="B37" s="35" t="s">
        <v>52</v>
      </c>
      <c r="C37" s="160">
        <v>70.78</v>
      </c>
      <c r="D37" s="40" t="s">
        <v>30</v>
      </c>
      <c r="E37" s="62"/>
      <c r="F37" s="162">
        <f>ROUND(C37*E37,2)</f>
        <v>0</v>
      </c>
      <c r="G37" s="59">
        <f>SUM(F36:F37)</f>
        <v>0</v>
      </c>
    </row>
    <row r="38" spans="1:7" ht="20.25" x14ac:dyDescent="0.25">
      <c r="A38" s="38"/>
      <c r="B38" s="35"/>
      <c r="C38" s="160"/>
      <c r="D38" s="40"/>
      <c r="E38" s="62"/>
      <c r="F38" s="162"/>
      <c r="G38" s="59"/>
    </row>
    <row r="39" spans="1:7" ht="20.25" x14ac:dyDescent="0.25">
      <c r="A39" s="33" t="s">
        <v>69</v>
      </c>
      <c r="B39" s="57" t="s">
        <v>70</v>
      </c>
      <c r="C39" s="39">
        <v>50</v>
      </c>
      <c r="D39" s="40" t="s">
        <v>62</v>
      </c>
      <c r="E39" s="62"/>
      <c r="F39" s="160">
        <f>ROUND(C39*E39,2)</f>
        <v>0</v>
      </c>
      <c r="G39" s="59">
        <f>SUM(F39)</f>
        <v>0</v>
      </c>
    </row>
    <row r="40" spans="1:7" ht="20.25" x14ac:dyDescent="0.25">
      <c r="A40" s="33"/>
      <c r="B40" s="57"/>
      <c r="C40" s="64"/>
      <c r="D40" s="40"/>
      <c r="E40" s="62"/>
      <c r="F40" s="160"/>
      <c r="G40" s="59"/>
    </row>
    <row r="41" spans="1:7" ht="37.5" x14ac:dyDescent="0.25">
      <c r="A41" s="33" t="s">
        <v>71</v>
      </c>
      <c r="B41" s="57" t="s">
        <v>72</v>
      </c>
      <c r="C41" s="64">
        <v>793.31</v>
      </c>
      <c r="D41" s="40" t="s">
        <v>73</v>
      </c>
      <c r="E41" s="62"/>
      <c r="F41" s="160">
        <f>C41*E41</f>
        <v>0</v>
      </c>
      <c r="G41" s="59">
        <f>F41</f>
        <v>0</v>
      </c>
    </row>
    <row r="42" spans="1:7" ht="20.25" x14ac:dyDescent="0.25">
      <c r="A42" s="33"/>
      <c r="B42" s="57"/>
      <c r="C42" s="64"/>
      <c r="D42" s="40"/>
      <c r="E42" s="62"/>
      <c r="F42" s="160"/>
      <c r="G42" s="59"/>
    </row>
    <row r="43" spans="1:7" ht="37.5" x14ac:dyDescent="0.25">
      <c r="A43" s="33" t="s">
        <v>74</v>
      </c>
      <c r="B43" s="57" t="s">
        <v>75</v>
      </c>
      <c r="C43" s="64">
        <v>1</v>
      </c>
      <c r="D43" s="40" t="s">
        <v>33</v>
      </c>
      <c r="E43" s="62"/>
      <c r="F43" s="160">
        <f>C43*E43</f>
        <v>0</v>
      </c>
      <c r="G43" s="59">
        <f>F43</f>
        <v>0</v>
      </c>
    </row>
    <row r="44" spans="1:7" ht="21" thickBot="1" x14ac:dyDescent="0.3">
      <c r="A44" s="33"/>
      <c r="B44" s="65"/>
      <c r="C44" s="64"/>
      <c r="D44" s="40"/>
      <c r="E44" s="62"/>
      <c r="F44" s="160"/>
      <c r="G44" s="59"/>
    </row>
    <row r="45" spans="1:7" ht="21.75" thickTop="1" thickBot="1" x14ac:dyDescent="0.3">
      <c r="A45" s="66"/>
      <c r="B45" s="67" t="s">
        <v>76</v>
      </c>
      <c r="C45" s="68"/>
      <c r="D45" s="69"/>
      <c r="E45" s="70"/>
      <c r="F45" s="71"/>
      <c r="G45" s="72">
        <f>SUM(G12:G43)</f>
        <v>0</v>
      </c>
    </row>
    <row r="46" spans="1:7" ht="21" thickTop="1" x14ac:dyDescent="0.25">
      <c r="A46" s="73"/>
      <c r="B46" s="74"/>
      <c r="C46" s="74"/>
      <c r="D46" s="75"/>
      <c r="E46" s="56"/>
      <c r="F46" s="76"/>
      <c r="G46" s="77"/>
    </row>
    <row r="47" spans="1:7" ht="61.5" x14ac:dyDescent="0.25">
      <c r="A47" s="33" t="s">
        <v>77</v>
      </c>
      <c r="B47" s="78" t="s">
        <v>78</v>
      </c>
      <c r="C47" s="79"/>
      <c r="D47" s="80"/>
      <c r="E47" s="81"/>
      <c r="F47" s="82"/>
      <c r="G47" s="59"/>
    </row>
    <row r="48" spans="1:7" ht="20.25" x14ac:dyDescent="0.25">
      <c r="A48" s="33"/>
      <c r="B48" s="57"/>
      <c r="C48" s="79"/>
      <c r="D48" s="80"/>
      <c r="E48" s="81"/>
      <c r="F48" s="82"/>
      <c r="G48" s="59"/>
    </row>
    <row r="49" spans="1:7" ht="18.75" x14ac:dyDescent="0.3">
      <c r="A49" s="83" t="s">
        <v>26</v>
      </c>
      <c r="B49" s="84" t="s">
        <v>27</v>
      </c>
      <c r="C49" s="85"/>
      <c r="D49" s="86"/>
      <c r="E49" s="87"/>
      <c r="F49" s="88"/>
      <c r="G49" s="89"/>
    </row>
    <row r="50" spans="1:7" ht="20.25" x14ac:dyDescent="0.3">
      <c r="A50" s="90" t="s">
        <v>28</v>
      </c>
      <c r="B50" s="91" t="s">
        <v>79</v>
      </c>
      <c r="C50" s="92">
        <v>1</v>
      </c>
      <c r="D50" s="86" t="s">
        <v>33</v>
      </c>
      <c r="E50" s="93"/>
      <c r="F50" s="88">
        <f>ROUND(E50*C50,2)</f>
        <v>0</v>
      </c>
      <c r="G50" s="94">
        <f>SUM(F50)</f>
        <v>0</v>
      </c>
    </row>
    <row r="51" spans="1:7" ht="20.25" x14ac:dyDescent="0.3">
      <c r="A51" s="83"/>
      <c r="B51" s="84"/>
      <c r="C51" s="95"/>
      <c r="D51" s="86"/>
      <c r="E51" s="93"/>
      <c r="F51" s="88"/>
      <c r="G51" s="96"/>
    </row>
    <row r="52" spans="1:7" ht="20.25" x14ac:dyDescent="0.3">
      <c r="A52" s="83" t="s">
        <v>34</v>
      </c>
      <c r="B52" s="84" t="s">
        <v>35</v>
      </c>
      <c r="C52" s="95"/>
      <c r="D52" s="86"/>
      <c r="E52" s="93"/>
      <c r="F52" s="88"/>
      <c r="G52" s="96"/>
    </row>
    <row r="53" spans="1:7" ht="20.25" x14ac:dyDescent="0.3">
      <c r="A53" s="90" t="s">
        <v>36</v>
      </c>
      <c r="B53" s="91" t="s">
        <v>80</v>
      </c>
      <c r="C53" s="92">
        <v>72.040000000000006</v>
      </c>
      <c r="D53" s="86" t="s">
        <v>81</v>
      </c>
      <c r="E53" s="97"/>
      <c r="F53" s="88">
        <f>ROUND(E53*C53,2)</f>
        <v>0</v>
      </c>
      <c r="G53" s="96"/>
    </row>
    <row r="54" spans="1:7" ht="20.25" x14ac:dyDescent="0.3">
      <c r="A54" s="90" t="s">
        <v>39</v>
      </c>
      <c r="B54" s="98" t="s">
        <v>82</v>
      </c>
      <c r="C54" s="99">
        <v>29.970000000000006</v>
      </c>
      <c r="D54" s="86" t="s">
        <v>81</v>
      </c>
      <c r="E54" s="93"/>
      <c r="F54" s="88">
        <f>ROUND(E54*C54,2)</f>
        <v>0</v>
      </c>
      <c r="G54" s="96"/>
    </row>
    <row r="55" spans="1:7" ht="20.25" x14ac:dyDescent="0.3">
      <c r="A55" s="90" t="s">
        <v>41</v>
      </c>
      <c r="B55" s="98" t="s">
        <v>46</v>
      </c>
      <c r="C55" s="99">
        <v>50.48</v>
      </c>
      <c r="D55" s="86" t="s">
        <v>81</v>
      </c>
      <c r="E55" s="93"/>
      <c r="F55" s="88">
        <f>ROUND(E55*C55,2)</f>
        <v>0</v>
      </c>
      <c r="G55" s="94">
        <f>SUM(F53:F55)</f>
        <v>0</v>
      </c>
    </row>
    <row r="56" spans="1:7" ht="20.25" x14ac:dyDescent="0.3">
      <c r="A56" s="90"/>
      <c r="B56" s="98"/>
      <c r="C56" s="99"/>
      <c r="D56" s="86"/>
      <c r="E56" s="93"/>
      <c r="F56" s="88"/>
      <c r="G56" s="94"/>
    </row>
    <row r="57" spans="1:7" ht="20.25" x14ac:dyDescent="0.3">
      <c r="A57" s="83" t="s">
        <v>83</v>
      </c>
      <c r="B57" s="84" t="s">
        <v>84</v>
      </c>
      <c r="C57" s="99"/>
      <c r="D57" s="86"/>
      <c r="E57" s="100"/>
      <c r="F57" s="88"/>
      <c r="G57" s="94"/>
    </row>
    <row r="58" spans="1:7" ht="20.25" x14ac:dyDescent="0.3">
      <c r="A58" s="90" t="s">
        <v>85</v>
      </c>
      <c r="B58" s="91" t="s">
        <v>86</v>
      </c>
      <c r="C58" s="101">
        <v>0.78</v>
      </c>
      <c r="D58" s="55" t="s">
        <v>38</v>
      </c>
      <c r="E58" s="100"/>
      <c r="F58" s="88">
        <f t="shared" ref="F58:F63" si="0">ROUND(E58*C58,2)</f>
        <v>0</v>
      </c>
      <c r="G58" s="94"/>
    </row>
    <row r="59" spans="1:7" ht="20.25" x14ac:dyDescent="0.3">
      <c r="A59" s="90" t="s">
        <v>87</v>
      </c>
      <c r="B59" s="91" t="s">
        <v>88</v>
      </c>
      <c r="C59" s="101">
        <v>2.34</v>
      </c>
      <c r="D59" s="55" t="s">
        <v>38</v>
      </c>
      <c r="E59" s="100"/>
      <c r="F59" s="88">
        <f t="shared" si="0"/>
        <v>0</v>
      </c>
      <c r="G59" s="94"/>
    </row>
    <row r="60" spans="1:7" ht="20.25" x14ac:dyDescent="0.3">
      <c r="A60" s="90" t="s">
        <v>89</v>
      </c>
      <c r="B60" s="91" t="s">
        <v>90</v>
      </c>
      <c r="C60" s="101">
        <v>3.9</v>
      </c>
      <c r="D60" s="55" t="s">
        <v>38</v>
      </c>
      <c r="E60" s="100"/>
      <c r="F60" s="88">
        <f t="shared" si="0"/>
        <v>0</v>
      </c>
      <c r="G60" s="94"/>
    </row>
    <row r="61" spans="1:7" ht="20.25" x14ac:dyDescent="0.3">
      <c r="A61" s="90" t="s">
        <v>91</v>
      </c>
      <c r="B61" s="102" t="s">
        <v>92</v>
      </c>
      <c r="C61" s="101">
        <v>14.04</v>
      </c>
      <c r="D61" s="55" t="s">
        <v>38</v>
      </c>
      <c r="E61" s="100"/>
      <c r="F61" s="88">
        <f t="shared" si="0"/>
        <v>0</v>
      </c>
      <c r="G61" s="94"/>
    </row>
    <row r="62" spans="1:7" ht="20.25" x14ac:dyDescent="0.3">
      <c r="A62" s="90" t="s">
        <v>93</v>
      </c>
      <c r="B62" s="91" t="s">
        <v>94</v>
      </c>
      <c r="C62" s="101">
        <v>0.54</v>
      </c>
      <c r="D62" s="55" t="s">
        <v>95</v>
      </c>
      <c r="E62" s="100"/>
      <c r="F62" s="88">
        <f t="shared" si="0"/>
        <v>0</v>
      </c>
      <c r="G62" s="94"/>
    </row>
    <row r="63" spans="1:7" ht="20.25" x14ac:dyDescent="0.3">
      <c r="A63" s="90" t="s">
        <v>96</v>
      </c>
      <c r="B63" s="91" t="s">
        <v>97</v>
      </c>
      <c r="C63" s="101">
        <v>18.43</v>
      </c>
      <c r="D63" s="55" t="s">
        <v>38</v>
      </c>
      <c r="E63" s="100"/>
      <c r="F63" s="88">
        <f t="shared" si="0"/>
        <v>0</v>
      </c>
      <c r="G63" s="94">
        <f>SUM(F58:F63)</f>
        <v>0</v>
      </c>
    </row>
    <row r="64" spans="1:7" ht="20.25" x14ac:dyDescent="0.3">
      <c r="A64" s="90"/>
      <c r="B64" s="91"/>
      <c r="C64" s="101"/>
      <c r="D64" s="55"/>
      <c r="E64" s="100"/>
      <c r="F64" s="88"/>
      <c r="G64" s="94"/>
    </row>
    <row r="65" spans="1:7" ht="20.25" x14ac:dyDescent="0.3">
      <c r="A65" s="83" t="s">
        <v>53</v>
      </c>
      <c r="B65" s="84" t="s">
        <v>98</v>
      </c>
      <c r="C65" s="99"/>
      <c r="D65" s="86"/>
      <c r="E65" s="100"/>
      <c r="F65" s="88"/>
      <c r="G65" s="94"/>
    </row>
    <row r="66" spans="1:7" ht="20.25" x14ac:dyDescent="0.3">
      <c r="A66" s="90" t="s">
        <v>99</v>
      </c>
      <c r="B66" s="91" t="s">
        <v>100</v>
      </c>
      <c r="C66" s="101">
        <v>15.579999999999998</v>
      </c>
      <c r="D66" s="86" t="s">
        <v>101</v>
      </c>
      <c r="E66" s="100"/>
      <c r="F66" s="88">
        <f>ROUND(E66*C66,2)</f>
        <v>0</v>
      </c>
      <c r="G66" s="94"/>
    </row>
    <row r="67" spans="1:7" ht="20.25" x14ac:dyDescent="0.3">
      <c r="A67" s="90" t="s">
        <v>102</v>
      </c>
      <c r="B67" s="91" t="s">
        <v>103</v>
      </c>
      <c r="C67" s="101">
        <v>69.930000000000007</v>
      </c>
      <c r="D67" s="86" t="s">
        <v>101</v>
      </c>
      <c r="E67" s="100"/>
      <c r="F67" s="88">
        <f>ROUND(E67*C67,2)</f>
        <v>0</v>
      </c>
      <c r="G67" s="94"/>
    </row>
    <row r="68" spans="1:7" ht="20.25" x14ac:dyDescent="0.3">
      <c r="A68" s="90" t="s">
        <v>104</v>
      </c>
      <c r="B68" s="91" t="s">
        <v>105</v>
      </c>
      <c r="C68" s="101">
        <v>24.9</v>
      </c>
      <c r="D68" s="86" t="s">
        <v>30</v>
      </c>
      <c r="E68" s="100"/>
      <c r="F68" s="88">
        <f>ROUND(E68*C68,2)</f>
        <v>0</v>
      </c>
      <c r="G68" s="94"/>
    </row>
    <row r="69" spans="1:7" ht="20.25" x14ac:dyDescent="0.3">
      <c r="A69" s="90" t="s">
        <v>106</v>
      </c>
      <c r="B69" s="91" t="s">
        <v>107</v>
      </c>
      <c r="C69" s="101">
        <v>15.58</v>
      </c>
      <c r="D69" s="86" t="s">
        <v>73</v>
      </c>
      <c r="E69" s="100"/>
      <c r="F69" s="88">
        <f>C69*E69</f>
        <v>0</v>
      </c>
      <c r="G69" s="94"/>
    </row>
    <row r="70" spans="1:7" ht="20.25" x14ac:dyDescent="0.3">
      <c r="A70" s="90" t="s">
        <v>108</v>
      </c>
      <c r="B70" s="91" t="s">
        <v>109</v>
      </c>
      <c r="C70" s="101">
        <v>4</v>
      </c>
      <c r="D70" s="86" t="s">
        <v>62</v>
      </c>
      <c r="E70" s="100"/>
      <c r="F70" s="88">
        <f>C70*E70</f>
        <v>0</v>
      </c>
      <c r="G70" s="94"/>
    </row>
    <row r="71" spans="1:7" ht="20.25" x14ac:dyDescent="0.3">
      <c r="A71" s="90" t="s">
        <v>110</v>
      </c>
      <c r="B71" s="91" t="s">
        <v>111</v>
      </c>
      <c r="C71" s="101">
        <v>4</v>
      </c>
      <c r="D71" s="86" t="s">
        <v>62</v>
      </c>
      <c r="E71" s="100"/>
      <c r="F71" s="88">
        <f>C71*E71</f>
        <v>0</v>
      </c>
      <c r="G71" s="94"/>
    </row>
    <row r="72" spans="1:7" ht="20.25" x14ac:dyDescent="0.3">
      <c r="A72" s="90" t="s">
        <v>112</v>
      </c>
      <c r="B72" s="91" t="s">
        <v>113</v>
      </c>
      <c r="C72" s="101">
        <v>106.4</v>
      </c>
      <c r="D72" s="86" t="s">
        <v>30</v>
      </c>
      <c r="E72" s="100"/>
      <c r="F72" s="88">
        <f>ROUND(E72*C72,2)</f>
        <v>0</v>
      </c>
      <c r="G72" s="94"/>
    </row>
    <row r="73" spans="1:7" ht="20.25" x14ac:dyDescent="0.3">
      <c r="A73" s="90" t="s">
        <v>114</v>
      </c>
      <c r="B73" s="91" t="s">
        <v>115</v>
      </c>
      <c r="C73" s="101">
        <v>15.579999999999998</v>
      </c>
      <c r="D73" s="86" t="s">
        <v>73</v>
      </c>
      <c r="E73" s="100"/>
      <c r="F73" s="88">
        <f>ROUND(E73*C73,2)</f>
        <v>0</v>
      </c>
      <c r="G73" s="94">
        <f>SUM(F66:F73)</f>
        <v>0</v>
      </c>
    </row>
    <row r="74" spans="1:7" ht="20.25" x14ac:dyDescent="0.3">
      <c r="A74" s="90"/>
      <c r="B74" s="98"/>
      <c r="C74" s="103" t="s">
        <v>116</v>
      </c>
      <c r="D74" s="86"/>
      <c r="E74" s="100"/>
      <c r="F74" s="88"/>
      <c r="G74" s="94"/>
    </row>
    <row r="75" spans="1:7" ht="20.25" x14ac:dyDescent="0.3">
      <c r="A75" s="83" t="s">
        <v>57</v>
      </c>
      <c r="B75" s="104" t="s">
        <v>117</v>
      </c>
      <c r="C75" s="103"/>
      <c r="D75" s="86"/>
      <c r="E75" s="93"/>
      <c r="F75" s="88"/>
      <c r="G75" s="96"/>
    </row>
    <row r="76" spans="1:7" ht="20.25" x14ac:dyDescent="0.3">
      <c r="A76" s="83" t="s">
        <v>118</v>
      </c>
      <c r="B76" s="104" t="s">
        <v>119</v>
      </c>
      <c r="C76" s="103"/>
      <c r="D76" s="86"/>
      <c r="E76" s="93"/>
      <c r="F76" s="88"/>
      <c r="G76" s="94"/>
    </row>
    <row r="77" spans="1:7" ht="20.25" x14ac:dyDescent="0.3">
      <c r="A77" s="90" t="s">
        <v>120</v>
      </c>
      <c r="B77" s="91" t="s">
        <v>121</v>
      </c>
      <c r="C77" s="99">
        <v>2</v>
      </c>
      <c r="D77" s="86" t="s">
        <v>62</v>
      </c>
      <c r="E77" s="93"/>
      <c r="F77" s="88">
        <f>ROUND(E77*C77,2)</f>
        <v>0</v>
      </c>
      <c r="G77" s="96"/>
    </row>
    <row r="78" spans="1:7" ht="20.25" x14ac:dyDescent="0.3">
      <c r="A78" s="90" t="s">
        <v>122</v>
      </c>
      <c r="B78" s="98" t="s">
        <v>123</v>
      </c>
      <c r="C78" s="99">
        <v>2</v>
      </c>
      <c r="D78" s="86" t="s">
        <v>62</v>
      </c>
      <c r="E78" s="93"/>
      <c r="F78" s="88">
        <f>ROUND(E78*C78,2)</f>
        <v>0</v>
      </c>
      <c r="G78" s="96"/>
    </row>
    <row r="79" spans="1:7" ht="20.25" x14ac:dyDescent="0.3">
      <c r="A79" s="90" t="s">
        <v>124</v>
      </c>
      <c r="B79" s="98" t="s">
        <v>125</v>
      </c>
      <c r="C79" s="99">
        <v>1</v>
      </c>
      <c r="D79" s="86" t="s">
        <v>62</v>
      </c>
      <c r="E79" s="93"/>
      <c r="F79" s="88">
        <f>ROUND(E79*C79,2)</f>
        <v>0</v>
      </c>
      <c r="G79" s="96"/>
    </row>
    <row r="80" spans="1:7" ht="20.25" x14ac:dyDescent="0.3">
      <c r="A80" s="83" t="s">
        <v>126</v>
      </c>
      <c r="B80" s="104" t="s">
        <v>127</v>
      </c>
      <c r="C80" s="99"/>
      <c r="D80" s="86"/>
      <c r="E80" s="93"/>
      <c r="F80" s="88"/>
      <c r="G80" s="96"/>
    </row>
    <row r="81" spans="1:7" ht="20.25" x14ac:dyDescent="0.3">
      <c r="A81" s="90" t="s">
        <v>128</v>
      </c>
      <c r="B81" s="98" t="s">
        <v>129</v>
      </c>
      <c r="C81" s="99">
        <v>3</v>
      </c>
      <c r="D81" s="86" t="s">
        <v>62</v>
      </c>
      <c r="E81" s="93"/>
      <c r="F81" s="88">
        <f>ROUND(E81*C81,2)</f>
        <v>0</v>
      </c>
      <c r="G81" s="96"/>
    </row>
    <row r="82" spans="1:7" ht="21" thickBot="1" x14ac:dyDescent="0.35">
      <c r="A82" s="105" t="s">
        <v>130</v>
      </c>
      <c r="B82" s="106" t="s">
        <v>131</v>
      </c>
      <c r="C82" s="107">
        <v>1</v>
      </c>
      <c r="D82" s="108" t="s">
        <v>62</v>
      </c>
      <c r="E82" s="109"/>
      <c r="F82" s="110">
        <f>ROUND(E82*C82,2)</f>
        <v>0</v>
      </c>
      <c r="G82" s="111"/>
    </row>
    <row r="83" spans="1:7" ht="21" thickTop="1" x14ac:dyDescent="0.3">
      <c r="A83" s="83" t="s">
        <v>132</v>
      </c>
      <c r="B83" s="104" t="s">
        <v>133</v>
      </c>
      <c r="C83" s="99"/>
      <c r="D83" s="86"/>
      <c r="E83" s="93"/>
      <c r="F83" s="88"/>
      <c r="G83" s="96"/>
    </row>
    <row r="84" spans="1:7" ht="20.25" x14ac:dyDescent="0.3">
      <c r="A84" s="90" t="s">
        <v>134</v>
      </c>
      <c r="B84" s="112" t="s">
        <v>135</v>
      </c>
      <c r="C84" s="99">
        <v>1</v>
      </c>
      <c r="D84" s="86" t="s">
        <v>62</v>
      </c>
      <c r="E84" s="93"/>
      <c r="F84" s="88">
        <f>ROUND(E84*C84,2)</f>
        <v>0</v>
      </c>
      <c r="G84" s="96"/>
    </row>
    <row r="85" spans="1:7" ht="20.25" x14ac:dyDescent="0.3">
      <c r="A85" s="90" t="s">
        <v>136</v>
      </c>
      <c r="B85" s="112" t="s">
        <v>137</v>
      </c>
      <c r="C85" s="99">
        <v>2</v>
      </c>
      <c r="D85" s="86" t="s">
        <v>62</v>
      </c>
      <c r="E85" s="93"/>
      <c r="F85" s="88">
        <f>ROUND(E85*C85,2)</f>
        <v>0</v>
      </c>
      <c r="G85" s="96"/>
    </row>
    <row r="86" spans="1:7" ht="20.25" x14ac:dyDescent="0.3">
      <c r="A86" s="90" t="s">
        <v>138</v>
      </c>
      <c r="B86" s="112" t="s">
        <v>139</v>
      </c>
      <c r="C86" s="99">
        <v>2</v>
      </c>
      <c r="D86" s="86" t="s">
        <v>62</v>
      </c>
      <c r="E86" s="93"/>
      <c r="F86" s="88">
        <f>C86*E86</f>
        <v>0</v>
      </c>
      <c r="G86" s="94">
        <f>SUM(F77:F86)</f>
        <v>0</v>
      </c>
    </row>
    <row r="87" spans="1:7" ht="20.25" x14ac:dyDescent="0.3">
      <c r="A87" s="90"/>
      <c r="B87" s="112"/>
      <c r="C87" s="99"/>
      <c r="D87" s="86"/>
      <c r="E87" s="93"/>
      <c r="F87" s="88"/>
      <c r="G87" s="96"/>
    </row>
    <row r="88" spans="1:7" ht="20.25" x14ac:dyDescent="0.3">
      <c r="A88" s="83" t="s">
        <v>60</v>
      </c>
      <c r="B88" s="104" t="s">
        <v>140</v>
      </c>
      <c r="C88" s="99">
        <v>2</v>
      </c>
      <c r="D88" s="86" t="s">
        <v>62</v>
      </c>
      <c r="E88" s="113"/>
      <c r="F88" s="88">
        <f>+E88*C88</f>
        <v>0</v>
      </c>
      <c r="G88" s="94">
        <f>F88</f>
        <v>0</v>
      </c>
    </row>
    <row r="89" spans="1:7" ht="20.25" x14ac:dyDescent="0.3">
      <c r="A89" s="90"/>
      <c r="B89" s="98"/>
      <c r="C89" s="99"/>
      <c r="D89" s="86"/>
      <c r="E89" s="93"/>
      <c r="F89" s="88"/>
      <c r="G89" s="96"/>
    </row>
    <row r="90" spans="1:7" ht="20.25" x14ac:dyDescent="0.3">
      <c r="A90" s="83" t="s">
        <v>63</v>
      </c>
      <c r="B90" s="104" t="s">
        <v>141</v>
      </c>
      <c r="C90" s="103">
        <v>1</v>
      </c>
      <c r="D90" s="86" t="s">
        <v>33</v>
      </c>
      <c r="E90" s="93"/>
      <c r="F90" s="88">
        <f>+E90*C90</f>
        <v>0</v>
      </c>
      <c r="G90" s="94">
        <f>F90</f>
        <v>0</v>
      </c>
    </row>
    <row r="91" spans="1:7" ht="20.25" x14ac:dyDescent="0.3">
      <c r="A91" s="83"/>
      <c r="B91" s="104"/>
      <c r="C91" s="103"/>
      <c r="D91" s="86"/>
      <c r="E91" s="93"/>
      <c r="F91" s="88"/>
      <c r="G91" s="94"/>
    </row>
    <row r="92" spans="1:7" ht="20.25" x14ac:dyDescent="0.3">
      <c r="A92" s="83" t="s">
        <v>65</v>
      </c>
      <c r="B92" s="84" t="s">
        <v>142</v>
      </c>
      <c r="C92" s="99"/>
      <c r="D92" s="86"/>
      <c r="E92" s="100"/>
      <c r="F92" s="88"/>
      <c r="G92" s="94"/>
    </row>
    <row r="93" spans="1:7" ht="20.25" x14ac:dyDescent="0.3">
      <c r="A93" s="90" t="s">
        <v>67</v>
      </c>
      <c r="B93" s="91" t="s">
        <v>143</v>
      </c>
      <c r="C93" s="101">
        <v>1</v>
      </c>
      <c r="D93" s="86" t="s">
        <v>33</v>
      </c>
      <c r="E93" s="100"/>
      <c r="F93" s="88">
        <f>ROUND(E93*C93,2)</f>
        <v>0</v>
      </c>
      <c r="G93" s="94">
        <f>F93</f>
        <v>0</v>
      </c>
    </row>
    <row r="94" spans="1:7" ht="20.25" x14ac:dyDescent="0.3">
      <c r="A94" s="90"/>
      <c r="B94" s="91"/>
      <c r="C94" s="101"/>
      <c r="D94" s="86"/>
      <c r="E94" s="100"/>
      <c r="F94" s="88"/>
      <c r="G94" s="94"/>
    </row>
    <row r="95" spans="1:7" ht="20.25" x14ac:dyDescent="0.3">
      <c r="A95" s="83" t="s">
        <v>69</v>
      </c>
      <c r="B95" s="84" t="s">
        <v>144</v>
      </c>
      <c r="C95" s="101"/>
      <c r="D95" s="86"/>
      <c r="E95" s="100"/>
      <c r="F95" s="88"/>
      <c r="G95" s="94"/>
    </row>
    <row r="96" spans="1:7" ht="20.25" x14ac:dyDescent="0.3">
      <c r="A96" s="90"/>
      <c r="B96" s="114" t="s">
        <v>145</v>
      </c>
      <c r="C96" s="101">
        <v>1</v>
      </c>
      <c r="D96" s="86" t="s">
        <v>62</v>
      </c>
      <c r="E96" s="115"/>
      <c r="F96" s="88">
        <f>ROUND(E96*C96,2)</f>
        <v>0</v>
      </c>
      <c r="G96" s="94">
        <f>F96</f>
        <v>0</v>
      </c>
    </row>
    <row r="97" spans="1:7" ht="20.25" x14ac:dyDescent="0.3">
      <c r="A97" s="90"/>
      <c r="B97" s="91"/>
      <c r="C97" s="101"/>
      <c r="D97" s="86"/>
      <c r="E97" s="100"/>
      <c r="F97" s="88"/>
      <c r="G97" s="94"/>
    </row>
    <row r="98" spans="1:7" ht="20.25" x14ac:dyDescent="0.3">
      <c r="A98" s="83" t="s">
        <v>71</v>
      </c>
      <c r="B98" s="84" t="s">
        <v>146</v>
      </c>
      <c r="C98" s="101">
        <v>1</v>
      </c>
      <c r="D98" s="86" t="s">
        <v>33</v>
      </c>
      <c r="E98" s="100"/>
      <c r="F98" s="88">
        <f>ROUND(E98*C98,2)</f>
        <v>0</v>
      </c>
      <c r="G98" s="94">
        <f>F98</f>
        <v>0</v>
      </c>
    </row>
    <row r="99" spans="1:7" ht="21" thickBot="1" x14ac:dyDescent="0.35">
      <c r="A99" s="83"/>
      <c r="B99" s="84"/>
      <c r="C99" s="99"/>
      <c r="D99" s="86"/>
      <c r="E99" s="100"/>
      <c r="F99" s="88"/>
      <c r="G99" s="94"/>
    </row>
    <row r="100" spans="1:7" ht="21.75" thickTop="1" thickBot="1" x14ac:dyDescent="0.3">
      <c r="A100" s="66"/>
      <c r="B100" s="67" t="s">
        <v>147</v>
      </c>
      <c r="C100" s="68"/>
      <c r="D100" s="69"/>
      <c r="E100" s="70"/>
      <c r="F100" s="71"/>
      <c r="G100" s="72">
        <f>SUM(G50:G98)</f>
        <v>0</v>
      </c>
    </row>
    <row r="101" spans="1:7" ht="21.75" thickTop="1" thickBot="1" x14ac:dyDescent="0.3">
      <c r="A101" s="66"/>
      <c r="B101" s="67" t="s">
        <v>148</v>
      </c>
      <c r="C101" s="68"/>
      <c r="D101" s="69"/>
      <c r="E101" s="70"/>
      <c r="F101" s="71"/>
      <c r="G101" s="72">
        <f>G100+G45</f>
        <v>0</v>
      </c>
    </row>
    <row r="102" spans="1:7" ht="21" thickTop="1" x14ac:dyDescent="0.25">
      <c r="A102" s="116"/>
      <c r="B102" s="117"/>
      <c r="C102" s="118"/>
      <c r="D102" s="75"/>
      <c r="E102" s="119"/>
      <c r="F102" s="76"/>
      <c r="G102" s="77"/>
    </row>
    <row r="103" spans="1:7" ht="20.25" x14ac:dyDescent="0.25">
      <c r="A103" s="120"/>
      <c r="B103" s="121" t="s">
        <v>149</v>
      </c>
      <c r="C103" s="122"/>
      <c r="D103" s="123">
        <v>0.1</v>
      </c>
      <c r="E103" s="124"/>
      <c r="F103" s="165">
        <f>+G101*D103</f>
        <v>0</v>
      </c>
      <c r="G103" s="166"/>
    </row>
    <row r="104" spans="1:7" ht="20.25" x14ac:dyDescent="0.25">
      <c r="A104" s="125"/>
      <c r="B104" s="121" t="s">
        <v>150</v>
      </c>
      <c r="C104" s="122"/>
      <c r="D104" s="126">
        <v>2.5000000000000001E-2</v>
      </c>
      <c r="E104" s="121"/>
      <c r="F104" s="165">
        <f>+G101*D104</f>
        <v>0</v>
      </c>
      <c r="G104" s="166"/>
    </row>
    <row r="105" spans="1:7" ht="20.25" x14ac:dyDescent="0.25">
      <c r="A105" s="120"/>
      <c r="B105" s="121" t="s">
        <v>151</v>
      </c>
      <c r="C105" s="121"/>
      <c r="D105" s="127">
        <v>5.3499999999999999E-2</v>
      </c>
      <c r="E105" s="121"/>
      <c r="F105" s="165">
        <f>+G101*D105</f>
        <v>0</v>
      </c>
      <c r="G105" s="128"/>
    </row>
    <row r="106" spans="1:7" ht="20.25" x14ac:dyDescent="0.25">
      <c r="A106" s="120"/>
      <c r="B106" s="121" t="s">
        <v>152</v>
      </c>
      <c r="C106" s="121"/>
      <c r="D106" s="126">
        <v>3.5000000000000003E-2</v>
      </c>
      <c r="E106" s="121"/>
      <c r="F106" s="165">
        <f>+G101*D106</f>
        <v>0</v>
      </c>
      <c r="G106" s="129"/>
    </row>
    <row r="107" spans="1:7" ht="20.25" x14ac:dyDescent="0.25">
      <c r="A107" s="120"/>
      <c r="B107" s="121" t="s">
        <v>153</v>
      </c>
      <c r="C107" s="121"/>
      <c r="D107" s="123">
        <v>0.01</v>
      </c>
      <c r="E107" s="121"/>
      <c r="F107" s="165">
        <f>+G101*D107</f>
        <v>0</v>
      </c>
      <c r="G107" s="128"/>
    </row>
    <row r="108" spans="1:7" ht="20.25" x14ac:dyDescent="0.25">
      <c r="A108" s="120"/>
      <c r="B108" s="121" t="s">
        <v>154</v>
      </c>
      <c r="C108" s="121"/>
      <c r="D108" s="123">
        <v>0.05</v>
      </c>
      <c r="E108" s="121"/>
      <c r="F108" s="165">
        <f>+G101*D108</f>
        <v>0</v>
      </c>
      <c r="G108" s="128"/>
    </row>
    <row r="109" spans="1:7" ht="19.5" thickBot="1" x14ac:dyDescent="0.3">
      <c r="A109" s="130"/>
      <c r="B109" s="131"/>
      <c r="C109" s="131"/>
      <c r="D109" s="131"/>
      <c r="E109" s="131"/>
      <c r="F109" s="131"/>
      <c r="G109" s="132"/>
    </row>
    <row r="110" spans="1:7" ht="21.75" thickTop="1" thickBot="1" x14ac:dyDescent="0.3">
      <c r="A110" s="133"/>
      <c r="B110" s="134" t="s">
        <v>155</v>
      </c>
      <c r="C110" s="135"/>
      <c r="D110" s="135"/>
      <c r="E110" s="135"/>
      <c r="F110" s="135"/>
      <c r="G110" s="72">
        <f>SUM(F103:F108)</f>
        <v>0</v>
      </c>
    </row>
    <row r="111" spans="1:7" ht="21.75" thickTop="1" thickBot="1" x14ac:dyDescent="0.3">
      <c r="A111" s="136"/>
      <c r="B111" s="137" t="s">
        <v>156</v>
      </c>
      <c r="C111" s="137"/>
      <c r="D111" s="137"/>
      <c r="E111" s="137"/>
      <c r="F111" s="137"/>
      <c r="G111" s="138">
        <f>SUM(G101+G110)</f>
        <v>0</v>
      </c>
    </row>
    <row r="112" spans="1:7" ht="41.25" thickTop="1" x14ac:dyDescent="0.3">
      <c r="A112" s="139"/>
      <c r="B112" s="140" t="s">
        <v>157</v>
      </c>
      <c r="C112" s="141"/>
      <c r="D112" s="142">
        <v>0.03</v>
      </c>
      <c r="E112" s="143"/>
      <c r="F112" s="143"/>
      <c r="G112" s="167">
        <f>+D112*G110</f>
        <v>0</v>
      </c>
    </row>
    <row r="113" spans="1:7" ht="20.25" x14ac:dyDescent="0.3">
      <c r="A113" s="144"/>
      <c r="B113" s="145" t="s">
        <v>158</v>
      </c>
      <c r="C113" s="145"/>
      <c r="D113" s="146">
        <v>0.06</v>
      </c>
      <c r="E113" s="147"/>
      <c r="F113" s="168"/>
      <c r="G113" s="169">
        <f>+G101*D113</f>
        <v>0</v>
      </c>
    </row>
    <row r="114" spans="1:7" ht="21" thickBot="1" x14ac:dyDescent="0.3">
      <c r="A114" s="148"/>
      <c r="B114" s="149" t="s">
        <v>159</v>
      </c>
      <c r="C114" s="150"/>
      <c r="D114" s="151">
        <v>0.05</v>
      </c>
      <c r="E114" s="152"/>
      <c r="F114" s="152"/>
      <c r="G114" s="138">
        <f>+D114*G111</f>
        <v>0</v>
      </c>
    </row>
    <row r="115" spans="1:7" ht="21.75" thickTop="1" thickBot="1" x14ac:dyDescent="0.3">
      <c r="A115" s="133"/>
      <c r="B115" s="134" t="s">
        <v>160</v>
      </c>
      <c r="C115" s="153"/>
      <c r="D115" s="154"/>
      <c r="E115" s="155"/>
      <c r="F115" s="155"/>
      <c r="G115" s="72">
        <f>SUM(G111:G114)</f>
        <v>0</v>
      </c>
    </row>
    <row r="116" spans="1:7" ht="21.75" thickTop="1" thickBot="1" x14ac:dyDescent="0.3">
      <c r="A116" s="133"/>
      <c r="B116" s="134" t="s">
        <v>160</v>
      </c>
      <c r="C116" s="153"/>
      <c r="D116" s="154"/>
      <c r="E116" s="155"/>
      <c r="F116" s="155"/>
      <c r="G116" s="72">
        <f>G115</f>
        <v>0</v>
      </c>
    </row>
    <row r="117" spans="1:7" ht="19.5" thickTop="1" x14ac:dyDescent="0.25">
      <c r="A117" s="156"/>
      <c r="B117" s="157"/>
      <c r="C117" s="157"/>
      <c r="D117" s="157"/>
      <c r="E117" s="157"/>
      <c r="F117" s="157"/>
      <c r="G117" s="157"/>
    </row>
    <row r="118" spans="1:7" ht="18.75" x14ac:dyDescent="0.25">
      <c r="A118" s="156"/>
      <c r="B118" s="157"/>
      <c r="C118" s="157"/>
      <c r="D118" s="157"/>
      <c r="E118" s="157"/>
      <c r="F118" s="157"/>
      <c r="G118" s="157"/>
    </row>
    <row r="119" spans="1:7" ht="20.25" x14ac:dyDescent="0.25">
      <c r="A119" s="156"/>
      <c r="B119" s="158" t="s">
        <v>161</v>
      </c>
      <c r="C119" s="158"/>
      <c r="D119" s="158" t="s">
        <v>162</v>
      </c>
      <c r="E119" s="158"/>
      <c r="F119" s="158"/>
      <c r="G119" s="158"/>
    </row>
    <row r="120" spans="1:7" ht="20.25" x14ac:dyDescent="0.25">
      <c r="A120" s="156"/>
      <c r="B120" s="158"/>
      <c r="C120" s="158"/>
      <c r="D120" s="158"/>
      <c r="E120" s="158"/>
      <c r="F120" s="158"/>
      <c r="G120" s="158"/>
    </row>
    <row r="121" spans="1:7" ht="20.25" x14ac:dyDescent="0.25">
      <c r="A121" s="156"/>
      <c r="B121" s="158"/>
      <c r="C121" s="158"/>
      <c r="D121" s="158"/>
      <c r="E121" s="158"/>
      <c r="F121" s="158"/>
      <c r="G121" s="158"/>
    </row>
    <row r="122" spans="1:7" ht="20.25" x14ac:dyDescent="0.25">
      <c r="A122" s="156"/>
      <c r="B122" s="158" t="s">
        <v>163</v>
      </c>
      <c r="C122" s="158"/>
      <c r="D122" s="158" t="s">
        <v>164</v>
      </c>
      <c r="E122" s="158"/>
      <c r="F122" s="158"/>
      <c r="G122" s="158"/>
    </row>
  </sheetData>
  <mergeCells count="14">
    <mergeCell ref="G5:G6"/>
    <mergeCell ref="B45:C45"/>
    <mergeCell ref="B100:C100"/>
    <mergeCell ref="B101:C101"/>
    <mergeCell ref="A1:G1"/>
    <mergeCell ref="A2:G2"/>
    <mergeCell ref="A3:G3"/>
    <mergeCell ref="B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5"/>
  <sheetViews>
    <sheetView workbookViewId="0">
      <selection activeCell="B9" sqref="B9"/>
    </sheetView>
  </sheetViews>
  <sheetFormatPr baseColWidth="10" defaultRowHeight="15" x14ac:dyDescent="0.25"/>
  <cols>
    <col min="1" max="1" width="13.28515625" customWidth="1"/>
    <col min="2" max="2" width="69.28515625" customWidth="1"/>
    <col min="3" max="3" width="15.85546875" customWidth="1"/>
    <col min="4" max="4" width="11.85546875" customWidth="1"/>
    <col min="5" max="5" width="18.28515625" customWidth="1"/>
    <col min="6" max="6" width="21.42578125" customWidth="1"/>
    <col min="7" max="7" width="23.7109375" customWidth="1"/>
  </cols>
  <sheetData>
    <row r="1" spans="1:7" ht="20.25" x14ac:dyDescent="0.3">
      <c r="A1" s="518" t="s">
        <v>14</v>
      </c>
      <c r="B1" s="518"/>
      <c r="C1" s="518"/>
      <c r="D1" s="518"/>
      <c r="E1" s="519"/>
      <c r="F1" s="518"/>
      <c r="G1" s="518"/>
    </row>
    <row r="2" spans="1:7" ht="20.25" x14ac:dyDescent="0.3">
      <c r="A2" s="171" t="s">
        <v>15</v>
      </c>
      <c r="B2" s="171"/>
      <c r="C2" s="171"/>
      <c r="D2" s="171"/>
      <c r="E2" s="171"/>
      <c r="F2" s="171"/>
      <c r="G2" s="171"/>
    </row>
    <row r="3" spans="1:7" ht="117.75" customHeight="1" thickBot="1" x14ac:dyDescent="0.3">
      <c r="A3" s="172" t="s">
        <v>384</v>
      </c>
      <c r="B3" s="172"/>
      <c r="C3" s="172"/>
      <c r="D3" s="172"/>
      <c r="E3" s="172"/>
      <c r="F3" s="172"/>
      <c r="G3" s="172"/>
    </row>
    <row r="4" spans="1:7" ht="21" thickTop="1" thickBot="1" x14ac:dyDescent="0.3">
      <c r="A4" s="520"/>
      <c r="B4" s="521"/>
      <c r="C4" s="521"/>
      <c r="D4" s="522"/>
      <c r="E4" s="522"/>
      <c r="F4" s="522"/>
      <c r="G4" s="523"/>
    </row>
    <row r="5" spans="1:7" ht="20.25" thickTop="1" thickBot="1" x14ac:dyDescent="0.3">
      <c r="A5" s="524" t="s">
        <v>17</v>
      </c>
      <c r="B5" s="525" t="s">
        <v>18</v>
      </c>
      <c r="C5" s="525" t="s">
        <v>19</v>
      </c>
      <c r="D5" s="525" t="s">
        <v>20</v>
      </c>
      <c r="E5" s="526" t="s">
        <v>21</v>
      </c>
      <c r="F5" s="525" t="s">
        <v>22</v>
      </c>
      <c r="G5" s="527" t="s">
        <v>23</v>
      </c>
    </row>
    <row r="6" spans="1:7" ht="16.5" thickTop="1" x14ac:dyDescent="0.25">
      <c r="A6" s="528"/>
      <c r="B6" s="529"/>
      <c r="C6" s="529"/>
      <c r="D6" s="529"/>
      <c r="E6" s="530"/>
      <c r="F6" s="529"/>
      <c r="G6" s="531"/>
    </row>
    <row r="7" spans="1:7" ht="20.25" x14ac:dyDescent="0.3">
      <c r="A7" s="532" t="s">
        <v>385</v>
      </c>
      <c r="B7" s="28" t="s">
        <v>386</v>
      </c>
      <c r="C7" s="533"/>
      <c r="D7" s="243"/>
      <c r="E7" s="379"/>
      <c r="F7" s="243"/>
      <c r="G7" s="534"/>
    </row>
    <row r="8" spans="1:7" ht="20.25" x14ac:dyDescent="0.3">
      <c r="A8" s="73" t="s">
        <v>26</v>
      </c>
      <c r="B8" s="28" t="s">
        <v>387</v>
      </c>
      <c r="C8" s="533"/>
      <c r="D8" s="243"/>
      <c r="E8" s="379"/>
      <c r="F8" s="243"/>
      <c r="G8" s="534"/>
    </row>
    <row r="9" spans="1:7" ht="18.75" x14ac:dyDescent="0.25">
      <c r="A9" s="38" t="s">
        <v>28</v>
      </c>
      <c r="B9" s="35" t="s">
        <v>388</v>
      </c>
      <c r="C9" s="535">
        <v>2</v>
      </c>
      <c r="D9" s="40" t="s">
        <v>62</v>
      </c>
      <c r="E9" s="536"/>
      <c r="F9" s="537">
        <f t="shared" ref="F9:F15" si="0">+C9*E9</f>
        <v>0</v>
      </c>
      <c r="G9" s="538"/>
    </row>
    <row r="10" spans="1:7" ht="18.75" x14ac:dyDescent="0.25">
      <c r="A10" s="38" t="s">
        <v>31</v>
      </c>
      <c r="B10" s="35" t="s">
        <v>389</v>
      </c>
      <c r="C10" s="535">
        <v>2</v>
      </c>
      <c r="D10" s="40" t="s">
        <v>62</v>
      </c>
      <c r="E10" s="536"/>
      <c r="F10" s="537">
        <f t="shared" si="0"/>
        <v>0</v>
      </c>
      <c r="G10" s="538"/>
    </row>
    <row r="11" spans="1:7" ht="18.75" x14ac:dyDescent="0.25">
      <c r="A11" s="38" t="s">
        <v>246</v>
      </c>
      <c r="B11" s="35" t="s">
        <v>390</v>
      </c>
      <c r="C11" s="535">
        <v>2</v>
      </c>
      <c r="D11" s="40" t="s">
        <v>62</v>
      </c>
      <c r="E11" s="536"/>
      <c r="F11" s="537">
        <f t="shared" si="0"/>
        <v>0</v>
      </c>
      <c r="G11" s="538"/>
    </row>
    <row r="12" spans="1:7" ht="18.75" x14ac:dyDescent="0.25">
      <c r="A12" s="38" t="s">
        <v>248</v>
      </c>
      <c r="B12" s="35" t="s">
        <v>391</v>
      </c>
      <c r="C12" s="539">
        <v>2</v>
      </c>
      <c r="D12" s="40" t="s">
        <v>62</v>
      </c>
      <c r="E12" s="536"/>
      <c r="F12" s="537">
        <f t="shared" si="0"/>
        <v>0</v>
      </c>
      <c r="G12" s="538"/>
    </row>
    <row r="13" spans="1:7" ht="18.75" x14ac:dyDescent="0.25">
      <c r="A13" s="38" t="s">
        <v>250</v>
      </c>
      <c r="B13" s="35" t="s">
        <v>392</v>
      </c>
      <c r="C13" s="535">
        <v>5</v>
      </c>
      <c r="D13" s="40" t="s">
        <v>62</v>
      </c>
      <c r="E13" s="536"/>
      <c r="F13" s="537">
        <f t="shared" si="0"/>
        <v>0</v>
      </c>
      <c r="G13" s="538"/>
    </row>
    <row r="14" spans="1:7" ht="18.75" x14ac:dyDescent="0.25">
      <c r="A14" s="38" t="s">
        <v>251</v>
      </c>
      <c r="B14" s="35" t="s">
        <v>393</v>
      </c>
      <c r="C14" s="535">
        <v>5</v>
      </c>
      <c r="D14" s="40" t="s">
        <v>62</v>
      </c>
      <c r="E14" s="536"/>
      <c r="F14" s="537">
        <f t="shared" si="0"/>
        <v>0</v>
      </c>
      <c r="G14" s="538"/>
    </row>
    <row r="15" spans="1:7" ht="18.75" x14ac:dyDescent="0.25">
      <c r="A15" s="38" t="s">
        <v>394</v>
      </c>
      <c r="B15" s="35" t="s">
        <v>395</v>
      </c>
      <c r="C15" s="535">
        <v>2</v>
      </c>
      <c r="D15" s="40" t="s">
        <v>62</v>
      </c>
      <c r="E15" s="536"/>
      <c r="F15" s="537">
        <f t="shared" si="0"/>
        <v>0</v>
      </c>
      <c r="G15" s="538"/>
    </row>
    <row r="16" spans="1:7" ht="40.5" x14ac:dyDescent="0.25">
      <c r="A16" s="38" t="s">
        <v>396</v>
      </c>
      <c r="B16" s="540" t="s">
        <v>397</v>
      </c>
      <c r="C16" s="541">
        <v>2</v>
      </c>
      <c r="D16" s="542" t="s">
        <v>62</v>
      </c>
      <c r="E16" s="543"/>
      <c r="F16" s="544">
        <f>ROUND(C16*E16,2)</f>
        <v>0</v>
      </c>
      <c r="G16" s="538"/>
    </row>
    <row r="17" spans="1:7" ht="93.75" x14ac:dyDescent="0.25">
      <c r="A17" s="38" t="s">
        <v>398</v>
      </c>
      <c r="B17" s="35" t="s">
        <v>399</v>
      </c>
      <c r="C17" s="535">
        <v>2</v>
      </c>
      <c r="D17" s="40" t="s">
        <v>62</v>
      </c>
      <c r="E17" s="536"/>
      <c r="F17" s="537">
        <f>+C17*E17</f>
        <v>0</v>
      </c>
      <c r="G17" s="538"/>
    </row>
    <row r="18" spans="1:7" ht="20.25" x14ac:dyDescent="0.3">
      <c r="A18" s="377" t="s">
        <v>400</v>
      </c>
      <c r="B18" s="243" t="s">
        <v>401</v>
      </c>
      <c r="C18" s="533">
        <v>2</v>
      </c>
      <c r="D18" s="545" t="s">
        <v>62</v>
      </c>
      <c r="E18" s="546"/>
      <c r="F18" s="544">
        <f>ROUND(C18*E18,2)</f>
        <v>0</v>
      </c>
      <c r="G18" s="359"/>
    </row>
    <row r="19" spans="1:7" ht="20.25" x14ac:dyDescent="0.3">
      <c r="A19" s="377" t="s">
        <v>402</v>
      </c>
      <c r="B19" s="243" t="s">
        <v>403</v>
      </c>
      <c r="C19" s="533">
        <v>1</v>
      </c>
      <c r="D19" s="545" t="s">
        <v>62</v>
      </c>
      <c r="E19" s="546"/>
      <c r="F19" s="544">
        <f>ROUND(C19*E19,2)</f>
        <v>0</v>
      </c>
      <c r="G19" s="359"/>
    </row>
    <row r="20" spans="1:7" ht="20.25" x14ac:dyDescent="0.3">
      <c r="A20" s="377" t="s">
        <v>404</v>
      </c>
      <c r="B20" s="243" t="s">
        <v>405</v>
      </c>
      <c r="C20" s="533">
        <v>12</v>
      </c>
      <c r="D20" s="545" t="s">
        <v>62</v>
      </c>
      <c r="E20" s="546"/>
      <c r="F20" s="544">
        <f>ROUND(C20*E20,2)</f>
        <v>0</v>
      </c>
      <c r="G20" s="359"/>
    </row>
    <row r="21" spans="1:7" ht="60.75" x14ac:dyDescent="0.3">
      <c r="A21" s="377" t="s">
        <v>406</v>
      </c>
      <c r="B21" s="547" t="s">
        <v>407</v>
      </c>
      <c r="C21" s="535">
        <v>20</v>
      </c>
      <c r="D21" s="40" t="s">
        <v>408</v>
      </c>
      <c r="E21" s="536"/>
      <c r="F21" s="548">
        <f>ROUND(C21*E21,2)</f>
        <v>0</v>
      </c>
      <c r="G21" s="549">
        <f>SUM(F9:F21)</f>
        <v>0</v>
      </c>
    </row>
    <row r="22" spans="1:7" ht="20.25" x14ac:dyDescent="0.3">
      <c r="A22" s="377"/>
      <c r="B22" s="243"/>
      <c r="C22" s="533"/>
      <c r="D22" s="545"/>
      <c r="E22" s="546"/>
      <c r="F22" s="544"/>
      <c r="G22" s="359"/>
    </row>
    <row r="23" spans="1:7" ht="20.25" x14ac:dyDescent="0.25">
      <c r="A23" s="73" t="s">
        <v>34</v>
      </c>
      <c r="B23" s="28" t="s">
        <v>409</v>
      </c>
      <c r="C23" s="541">
        <v>1</v>
      </c>
      <c r="D23" s="542" t="s">
        <v>33</v>
      </c>
      <c r="E23" s="550"/>
      <c r="F23" s="544">
        <f>ROUND(C23*E23,2)</f>
        <v>0</v>
      </c>
      <c r="G23" s="551">
        <f>SUM(F23)</f>
        <v>0</v>
      </c>
    </row>
    <row r="24" spans="1:7" ht="20.25" x14ac:dyDescent="0.25">
      <c r="A24" s="73"/>
      <c r="B24" s="57"/>
      <c r="C24" s="541"/>
      <c r="D24" s="542"/>
      <c r="E24" s="550"/>
      <c r="F24" s="544"/>
      <c r="G24" s="551"/>
    </row>
    <row r="25" spans="1:7" ht="40.5" x14ac:dyDescent="0.25">
      <c r="A25" s="73" t="s">
        <v>47</v>
      </c>
      <c r="B25" s="28" t="s">
        <v>410</v>
      </c>
      <c r="C25" s="535">
        <v>2</v>
      </c>
      <c r="D25" s="40" t="s">
        <v>62</v>
      </c>
      <c r="E25" s="536"/>
      <c r="F25" s="537">
        <f>+C25*E25</f>
        <v>0</v>
      </c>
      <c r="G25" s="551">
        <f>SUM(F25)</f>
        <v>0</v>
      </c>
    </row>
    <row r="26" spans="1:7" ht="21" thickBot="1" x14ac:dyDescent="0.35">
      <c r="A26" s="552"/>
      <c r="B26" s="553"/>
      <c r="C26" s="554"/>
      <c r="D26" s="555"/>
      <c r="E26" s="554"/>
      <c r="F26" s="556"/>
      <c r="G26" s="557"/>
    </row>
    <row r="27" spans="1:7" ht="21.75" thickTop="1" thickBot="1" x14ac:dyDescent="0.35">
      <c r="A27" s="558"/>
      <c r="B27" s="559" t="s">
        <v>411</v>
      </c>
      <c r="C27" s="560"/>
      <c r="D27" s="561"/>
      <c r="E27" s="561"/>
      <c r="F27" s="562"/>
      <c r="G27" s="563">
        <f>SUM(G21:G25)</f>
        <v>0</v>
      </c>
    </row>
    <row r="28" spans="1:7" ht="21" thickTop="1" x14ac:dyDescent="0.3">
      <c r="A28" s="377"/>
      <c r="B28" s="564"/>
      <c r="C28" s="533"/>
      <c r="D28" s="545"/>
      <c r="E28" s="565"/>
      <c r="F28" s="566"/>
      <c r="G28" s="359"/>
    </row>
    <row r="29" spans="1:7" ht="20.25" x14ac:dyDescent="0.3">
      <c r="A29" s="532" t="s">
        <v>412</v>
      </c>
      <c r="B29" s="78" t="s">
        <v>413</v>
      </c>
      <c r="C29" s="533"/>
      <c r="D29" s="243"/>
      <c r="E29" s="379"/>
      <c r="F29" s="243"/>
      <c r="G29" s="534"/>
    </row>
    <row r="30" spans="1:7" ht="20.25" x14ac:dyDescent="0.3">
      <c r="A30" s="73" t="s">
        <v>26</v>
      </c>
      <c r="B30" s="28" t="s">
        <v>387</v>
      </c>
      <c r="C30" s="533"/>
      <c r="D30" s="243"/>
      <c r="E30" s="379"/>
      <c r="F30" s="243"/>
      <c r="G30" s="534"/>
    </row>
    <row r="31" spans="1:7" ht="37.5" x14ac:dyDescent="0.25">
      <c r="A31" s="116" t="s">
        <v>28</v>
      </c>
      <c r="B31" s="567" t="s">
        <v>414</v>
      </c>
      <c r="C31" s="541">
        <v>30</v>
      </c>
      <c r="D31" s="40" t="s">
        <v>62</v>
      </c>
      <c r="E31" s="541"/>
      <c r="F31" s="544">
        <f>ROUND(C31*E31,2)</f>
        <v>0</v>
      </c>
      <c r="G31" s="551"/>
    </row>
    <row r="32" spans="1:7" ht="37.5" x14ac:dyDescent="0.25">
      <c r="A32" s="116" t="s">
        <v>31</v>
      </c>
      <c r="B32" s="567" t="s">
        <v>415</v>
      </c>
      <c r="C32" s="541">
        <v>1</v>
      </c>
      <c r="D32" s="542" t="s">
        <v>33</v>
      </c>
      <c r="E32" s="541"/>
      <c r="F32" s="544">
        <f>ROUND(C32*E32,2)</f>
        <v>0</v>
      </c>
      <c r="G32" s="551">
        <f>SUM(F31:F32)</f>
        <v>0</v>
      </c>
    </row>
    <row r="33" spans="1:7" ht="20.25" x14ac:dyDescent="0.25">
      <c r="A33" s="116"/>
      <c r="B33" s="567"/>
      <c r="C33" s="541"/>
      <c r="D33" s="542"/>
      <c r="E33" s="541"/>
      <c r="F33" s="544"/>
      <c r="G33" s="551"/>
    </row>
    <row r="34" spans="1:7" ht="20.25" x14ac:dyDescent="0.25">
      <c r="A34" s="73" t="s">
        <v>34</v>
      </c>
      <c r="B34" s="78" t="s">
        <v>416</v>
      </c>
      <c r="C34" s="541">
        <v>30</v>
      </c>
      <c r="D34" s="40" t="s">
        <v>62</v>
      </c>
      <c r="E34" s="541"/>
      <c r="F34" s="544">
        <f>ROUND(C34*E34,2)</f>
        <v>0</v>
      </c>
      <c r="G34" s="551">
        <f>SUM(F34)</f>
        <v>0</v>
      </c>
    </row>
    <row r="35" spans="1:7" ht="21" thickBot="1" x14ac:dyDescent="0.3">
      <c r="A35" s="568"/>
      <c r="B35" s="65"/>
      <c r="C35" s="569"/>
      <c r="D35" s="40"/>
      <c r="E35" s="569"/>
      <c r="F35" s="556"/>
      <c r="G35" s="570"/>
    </row>
    <row r="36" spans="1:7" ht="21.75" thickTop="1" thickBot="1" x14ac:dyDescent="0.35">
      <c r="A36" s="558"/>
      <c r="B36" s="559" t="s">
        <v>417</v>
      </c>
      <c r="C36" s="560"/>
      <c r="D36" s="561"/>
      <c r="E36" s="561"/>
      <c r="F36" s="562"/>
      <c r="G36" s="563">
        <f>SUM(G32:G34)</f>
        <v>0</v>
      </c>
    </row>
    <row r="37" spans="1:7" ht="21" thickTop="1" x14ac:dyDescent="0.3">
      <c r="A37" s="571"/>
      <c r="B37" s="572"/>
      <c r="C37" s="573"/>
      <c r="D37" s="574"/>
      <c r="E37" s="575"/>
      <c r="F37" s="576"/>
      <c r="G37" s="577"/>
    </row>
    <row r="38" spans="1:7" ht="20.25" x14ac:dyDescent="0.3">
      <c r="A38" s="571"/>
      <c r="B38" s="578"/>
      <c r="C38" s="579"/>
      <c r="D38" s="580"/>
      <c r="E38" s="581"/>
      <c r="F38" s="582"/>
      <c r="G38" s="359"/>
    </row>
    <row r="39" spans="1:7" ht="20.25" x14ac:dyDescent="0.3">
      <c r="A39" s="583"/>
      <c r="B39" s="584"/>
      <c r="C39" s="585"/>
      <c r="D39" s="580"/>
      <c r="E39" s="579"/>
      <c r="F39" s="582"/>
      <c r="G39" s="586"/>
    </row>
    <row r="40" spans="1:7" ht="20.25" x14ac:dyDescent="0.3">
      <c r="A40" s="587"/>
      <c r="B40" s="588" t="s">
        <v>418</v>
      </c>
      <c r="C40" s="268"/>
      <c r="D40" s="268"/>
      <c r="E40" s="268"/>
      <c r="F40" s="268"/>
      <c r="G40" s="77" t="e">
        <f>SUM(#REF!)</f>
        <v>#REF!</v>
      </c>
    </row>
    <row r="41" spans="1:7" ht="20.25" x14ac:dyDescent="0.3">
      <c r="A41" s="532" t="s">
        <v>419</v>
      </c>
      <c r="B41" s="589"/>
      <c r="C41" s="533"/>
      <c r="D41" s="243"/>
      <c r="E41" s="379"/>
      <c r="F41" s="590"/>
      <c r="G41" s="591"/>
    </row>
    <row r="42" spans="1:7" ht="81" x14ac:dyDescent="0.25">
      <c r="A42" s="592">
        <v>1.1000000000000001</v>
      </c>
      <c r="B42" s="78" t="s">
        <v>420</v>
      </c>
      <c r="C42" s="541">
        <v>1</v>
      </c>
      <c r="D42" s="542" t="s">
        <v>33</v>
      </c>
      <c r="E42" s="541"/>
      <c r="F42" s="593">
        <f>ROUND(C42*E42,2)</f>
        <v>0</v>
      </c>
      <c r="G42" s="77">
        <f>SUM(F42)</f>
        <v>0</v>
      </c>
    </row>
    <row r="43" spans="1:7" ht="21" thickBot="1" x14ac:dyDescent="0.35">
      <c r="A43" s="594"/>
      <c r="B43" s="595"/>
      <c r="C43" s="596"/>
      <c r="D43" s="596"/>
      <c r="E43" s="596"/>
      <c r="F43" s="596"/>
      <c r="G43" s="321"/>
    </row>
    <row r="44" spans="1:7" ht="21.75" thickTop="1" thickBot="1" x14ac:dyDescent="0.35">
      <c r="A44" s="558"/>
      <c r="B44" s="559" t="s">
        <v>421</v>
      </c>
      <c r="C44" s="560"/>
      <c r="D44" s="597"/>
      <c r="E44" s="561"/>
      <c r="F44" s="562"/>
      <c r="G44" s="563">
        <f>SUM(G42:G43)</f>
        <v>0</v>
      </c>
    </row>
    <row r="45" spans="1:7" ht="21.75" thickTop="1" thickBot="1" x14ac:dyDescent="0.35">
      <c r="A45" s="598"/>
      <c r="B45" s="599" t="s">
        <v>422</v>
      </c>
      <c r="C45" s="600"/>
      <c r="D45" s="600"/>
      <c r="E45" s="600"/>
      <c r="F45" s="600"/>
      <c r="G45" s="321">
        <f>SUM(G27+G36+G44)</f>
        <v>0</v>
      </c>
    </row>
    <row r="46" spans="1:7" ht="21" thickTop="1" x14ac:dyDescent="0.3">
      <c r="A46" s="241"/>
      <c r="B46" s="185"/>
      <c r="C46" s="371"/>
      <c r="D46" s="184"/>
      <c r="E46" s="192"/>
      <c r="F46" s="601"/>
      <c r="G46" s="602"/>
    </row>
    <row r="47" spans="1:7" ht="20.25" x14ac:dyDescent="0.3">
      <c r="A47" s="372"/>
      <c r="B47" s="243" t="s">
        <v>149</v>
      </c>
      <c r="C47" s="373"/>
      <c r="D47" s="603">
        <v>0.1</v>
      </c>
      <c r="E47" s="375"/>
      <c r="F47" s="604">
        <f t="shared" ref="F47:F52" si="1">ROUND(D47*$G$45,2)</f>
        <v>0</v>
      </c>
      <c r="G47" s="605"/>
    </row>
    <row r="48" spans="1:7" ht="20.25" x14ac:dyDescent="0.3">
      <c r="A48" s="377"/>
      <c r="B48" s="243" t="s">
        <v>150</v>
      </c>
      <c r="C48" s="373"/>
      <c r="D48" s="606">
        <v>2.5000000000000001E-2</v>
      </c>
      <c r="E48" s="243"/>
      <c r="F48" s="604">
        <f t="shared" si="1"/>
        <v>0</v>
      </c>
      <c r="G48" s="605"/>
    </row>
    <row r="49" spans="1:7" ht="20.25" x14ac:dyDescent="0.3">
      <c r="A49" s="377"/>
      <c r="B49" s="243" t="s">
        <v>152</v>
      </c>
      <c r="C49" s="379"/>
      <c r="D49" s="606">
        <v>3.5000000000000003E-2</v>
      </c>
      <c r="E49" s="243"/>
      <c r="F49" s="604">
        <f t="shared" si="1"/>
        <v>0</v>
      </c>
      <c r="G49" s="605"/>
    </row>
    <row r="50" spans="1:7" ht="20.25" x14ac:dyDescent="0.3">
      <c r="A50" s="372"/>
      <c r="B50" s="243" t="s">
        <v>292</v>
      </c>
      <c r="C50" s="379"/>
      <c r="D50" s="607">
        <v>5.3499999999999999E-2</v>
      </c>
      <c r="E50" s="243"/>
      <c r="F50" s="604">
        <f t="shared" si="1"/>
        <v>0</v>
      </c>
      <c r="G50" s="605"/>
    </row>
    <row r="51" spans="1:7" ht="20.25" x14ac:dyDescent="0.3">
      <c r="A51" s="372"/>
      <c r="B51" s="243" t="s">
        <v>153</v>
      </c>
      <c r="C51" s="379"/>
      <c r="D51" s="608">
        <v>0.01</v>
      </c>
      <c r="E51" s="243"/>
      <c r="F51" s="604">
        <f t="shared" si="1"/>
        <v>0</v>
      </c>
      <c r="G51" s="605"/>
    </row>
    <row r="52" spans="1:7" ht="20.25" x14ac:dyDescent="0.3">
      <c r="A52" s="372"/>
      <c r="B52" s="243" t="s">
        <v>154</v>
      </c>
      <c r="C52" s="379"/>
      <c r="D52" s="608">
        <v>0.05</v>
      </c>
      <c r="E52" s="243"/>
      <c r="F52" s="604">
        <f t="shared" si="1"/>
        <v>0</v>
      </c>
      <c r="G52" s="605" t="s">
        <v>116</v>
      </c>
    </row>
    <row r="53" spans="1:7" ht="21" thickBot="1" x14ac:dyDescent="0.35">
      <c r="A53" s="381"/>
      <c r="B53" s="382" t="s">
        <v>116</v>
      </c>
      <c r="C53" s="383" t="s">
        <v>116</v>
      </c>
      <c r="D53" s="609" t="s">
        <v>116</v>
      </c>
      <c r="E53" s="382" t="s">
        <v>116</v>
      </c>
      <c r="F53" s="610" t="s">
        <v>116</v>
      </c>
      <c r="G53" s="605" t="s">
        <v>116</v>
      </c>
    </row>
    <row r="54" spans="1:7" ht="21" thickTop="1" x14ac:dyDescent="0.3">
      <c r="A54" s="385"/>
      <c r="B54" s="386" t="s">
        <v>155</v>
      </c>
      <c r="C54" s="611"/>
      <c r="D54" s="243"/>
      <c r="E54" s="243"/>
      <c r="F54" s="243"/>
      <c r="G54" s="602">
        <f>SUM(F47:F52)</f>
        <v>0</v>
      </c>
    </row>
    <row r="55" spans="1:7" ht="20.25" x14ac:dyDescent="0.3">
      <c r="A55" s="144"/>
      <c r="B55" s="147" t="s">
        <v>293</v>
      </c>
      <c r="C55" s="388"/>
      <c r="D55" s="147"/>
      <c r="E55" s="147"/>
      <c r="F55" s="147"/>
      <c r="G55" s="612">
        <f>+G54+G45</f>
        <v>0</v>
      </c>
    </row>
    <row r="56" spans="1:7" ht="40.5" x14ac:dyDescent="0.3">
      <c r="A56" s="144"/>
      <c r="B56" s="256" t="s">
        <v>237</v>
      </c>
      <c r="C56" s="145"/>
      <c r="D56" s="613">
        <v>0.03</v>
      </c>
      <c r="E56" s="121"/>
      <c r="F56" s="145"/>
      <c r="G56" s="614">
        <f>ROUND(D56*$G$54,2)</f>
        <v>0</v>
      </c>
    </row>
    <row r="57" spans="1:7" ht="20.25" x14ac:dyDescent="0.3">
      <c r="A57" s="144"/>
      <c r="B57" s="147" t="s">
        <v>238</v>
      </c>
      <c r="C57" s="388"/>
      <c r="D57" s="615">
        <v>0.06</v>
      </c>
      <c r="E57" s="147"/>
      <c r="F57" s="147"/>
      <c r="G57" s="614">
        <f>ROUND(D57*$G$45,2)</f>
        <v>0</v>
      </c>
    </row>
    <row r="58" spans="1:7" ht="21" thickBot="1" x14ac:dyDescent="0.3">
      <c r="A58" s="616"/>
      <c r="B58" s="149" t="s">
        <v>159</v>
      </c>
      <c r="C58" s="617"/>
      <c r="D58" s="618">
        <v>0.05</v>
      </c>
      <c r="E58" s="149"/>
      <c r="F58" s="149"/>
      <c r="G58" s="619">
        <f>ROUND(D58*$G$55,2)</f>
        <v>0</v>
      </c>
    </row>
    <row r="59" spans="1:7" ht="21.75" thickTop="1" thickBot="1" x14ac:dyDescent="0.35">
      <c r="A59" s="393"/>
      <c r="B59" s="249" t="s">
        <v>160</v>
      </c>
      <c r="C59" s="620"/>
      <c r="D59" s="621"/>
      <c r="E59" s="622"/>
      <c r="F59" s="622"/>
      <c r="G59" s="623">
        <f>SUM(G55:G58)</f>
        <v>0</v>
      </c>
    </row>
    <row r="60" spans="1:7" ht="21" thickTop="1" x14ac:dyDescent="0.3">
      <c r="A60" s="268"/>
      <c r="B60" s="624"/>
      <c r="C60" s="625"/>
      <c r="D60" s="626"/>
      <c r="E60" s="268"/>
      <c r="F60" s="268"/>
      <c r="G60" s="627"/>
    </row>
    <row r="61" spans="1:7" ht="20.25" x14ac:dyDescent="0.3">
      <c r="A61" s="265"/>
      <c r="B61" s="266"/>
      <c r="C61" s="402"/>
      <c r="D61" s="628"/>
      <c r="E61" s="265"/>
      <c r="F61" s="265"/>
      <c r="G61" s="627"/>
    </row>
    <row r="62" spans="1:7" ht="20.25" x14ac:dyDescent="0.3">
      <c r="A62" s="268"/>
      <c r="B62" s="404" t="s">
        <v>161</v>
      </c>
      <c r="C62" s="404"/>
      <c r="D62" s="404"/>
      <c r="E62" s="404" t="s">
        <v>162</v>
      </c>
      <c r="F62" s="268"/>
      <c r="G62" s="627"/>
    </row>
    <row r="63" spans="1:7" ht="20.25" x14ac:dyDescent="0.3">
      <c r="A63" s="268"/>
      <c r="B63" s="404"/>
      <c r="C63" s="404"/>
      <c r="D63" s="404"/>
      <c r="E63" s="404"/>
      <c r="F63" s="268"/>
      <c r="G63" s="627"/>
    </row>
    <row r="64" spans="1:7" ht="20.25" x14ac:dyDescent="0.3">
      <c r="A64" s="268"/>
      <c r="B64" s="404"/>
      <c r="C64" s="404"/>
      <c r="D64" s="404"/>
      <c r="E64" s="404"/>
      <c r="F64" s="268"/>
      <c r="G64" s="627"/>
    </row>
    <row r="65" spans="1:7" ht="20.25" x14ac:dyDescent="0.3">
      <c r="A65" s="268"/>
      <c r="B65" s="404" t="s">
        <v>163</v>
      </c>
      <c r="C65" s="404"/>
      <c r="D65" s="404"/>
      <c r="E65" s="404" t="s">
        <v>163</v>
      </c>
      <c r="F65" s="404"/>
      <c r="G65" s="629"/>
    </row>
  </sheetData>
  <mergeCells count="2">
    <mergeCell ref="A2:G2"/>
    <mergeCell ref="A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67"/>
  <sheetViews>
    <sheetView workbookViewId="0">
      <selection activeCell="B15" sqref="B15"/>
    </sheetView>
  </sheetViews>
  <sheetFormatPr baseColWidth="10" defaultRowHeight="15" x14ac:dyDescent="0.25"/>
  <cols>
    <col min="1" max="1" width="12.85546875" customWidth="1"/>
    <col min="2" max="2" width="67.140625" customWidth="1"/>
    <col min="3" max="3" width="14" customWidth="1"/>
    <col min="4" max="4" width="9.140625" customWidth="1"/>
    <col min="5" max="5" width="14.85546875" customWidth="1"/>
    <col min="6" max="6" width="21.42578125" customWidth="1"/>
    <col min="7" max="7" width="23.28515625" customWidth="1"/>
  </cols>
  <sheetData>
    <row r="1" spans="1:7" ht="20.25" x14ac:dyDescent="0.25">
      <c r="A1" s="10" t="s">
        <v>14</v>
      </c>
      <c r="B1" s="10"/>
      <c r="C1" s="10"/>
      <c r="D1" s="10"/>
      <c r="E1" s="10"/>
      <c r="F1" s="10"/>
      <c r="G1" s="10"/>
    </row>
    <row r="2" spans="1:7" ht="20.25" x14ac:dyDescent="0.25">
      <c r="A2" s="11" t="s">
        <v>15</v>
      </c>
      <c r="B2" s="11"/>
      <c r="C2" s="11"/>
      <c r="D2" s="11"/>
      <c r="E2" s="11"/>
      <c r="F2" s="11"/>
      <c r="G2" s="11"/>
    </row>
    <row r="3" spans="1:7" ht="20.25" x14ac:dyDescent="0.25">
      <c r="A3" s="10" t="s">
        <v>423</v>
      </c>
      <c r="B3" s="10"/>
      <c r="C3" s="10"/>
      <c r="D3" s="10"/>
      <c r="E3" s="10"/>
      <c r="F3" s="10"/>
      <c r="G3" s="10"/>
    </row>
    <row r="4" spans="1:7" ht="16.5" thickBot="1" x14ac:dyDescent="0.3">
      <c r="A4" s="12"/>
      <c r="B4" s="13"/>
      <c r="C4" s="13"/>
      <c r="D4" s="13"/>
      <c r="E4" s="13"/>
      <c r="F4" s="13"/>
      <c r="G4" s="13"/>
    </row>
    <row r="5" spans="1:7" ht="15.75" thickTop="1" x14ac:dyDescent="0.25">
      <c r="A5" s="14" t="s">
        <v>17</v>
      </c>
      <c r="B5" s="15" t="s">
        <v>18</v>
      </c>
      <c r="C5" s="15" t="s">
        <v>19</v>
      </c>
      <c r="D5" s="15" t="s">
        <v>20</v>
      </c>
      <c r="E5" s="16" t="s">
        <v>21</v>
      </c>
      <c r="F5" s="15" t="s">
        <v>22</v>
      </c>
      <c r="G5" s="17" t="s">
        <v>23</v>
      </c>
    </row>
    <row r="6" spans="1:7" ht="15.75" thickBot="1" x14ac:dyDescent="0.3">
      <c r="A6" s="18"/>
      <c r="B6" s="19"/>
      <c r="C6" s="19"/>
      <c r="D6" s="19"/>
      <c r="E6" s="20"/>
      <c r="F6" s="19"/>
      <c r="G6" s="21"/>
    </row>
    <row r="7" spans="1:7" ht="16.5" thickTop="1" x14ac:dyDescent="0.25">
      <c r="A7" s="22"/>
      <c r="B7" s="23"/>
      <c r="C7" s="24"/>
      <c r="D7" s="24"/>
      <c r="E7" s="25"/>
      <c r="F7" s="24"/>
      <c r="G7" s="26"/>
    </row>
    <row r="8" spans="1:7" ht="20.25" x14ac:dyDescent="0.25">
      <c r="A8" s="33" t="s">
        <v>26</v>
      </c>
      <c r="B8" s="34" t="s">
        <v>27</v>
      </c>
      <c r="C8" s="35"/>
      <c r="D8" s="35"/>
      <c r="E8" s="36"/>
      <c r="F8" s="35"/>
      <c r="G8" s="37"/>
    </row>
    <row r="9" spans="1:7" ht="20.25" x14ac:dyDescent="0.25">
      <c r="A9" s="38" t="s">
        <v>28</v>
      </c>
      <c r="B9" s="35" t="s">
        <v>29</v>
      </c>
      <c r="C9" s="39">
        <v>221.22</v>
      </c>
      <c r="D9" s="40" t="s">
        <v>30</v>
      </c>
      <c r="E9" s="41"/>
      <c r="F9" s="630">
        <f>ROUND(C9*E9,2)</f>
        <v>0</v>
      </c>
      <c r="G9" s="42"/>
    </row>
    <row r="10" spans="1:7" ht="20.25" x14ac:dyDescent="0.25">
      <c r="A10" s="38" t="s">
        <v>31</v>
      </c>
      <c r="B10" s="35" t="s">
        <v>32</v>
      </c>
      <c r="C10" s="39">
        <v>1</v>
      </c>
      <c r="D10" s="40" t="s">
        <v>33</v>
      </c>
      <c r="E10" s="41"/>
      <c r="F10" s="630">
        <f>ROUND(C10*E10,2)</f>
        <v>0</v>
      </c>
      <c r="G10" s="42">
        <f>SUM(F9:F10)</f>
        <v>0</v>
      </c>
    </row>
    <row r="11" spans="1:7" ht="20.25" x14ac:dyDescent="0.25">
      <c r="A11" s="33"/>
      <c r="B11" s="34"/>
      <c r="C11" s="43"/>
      <c r="D11" s="44"/>
      <c r="E11" s="45"/>
      <c r="F11" s="630"/>
      <c r="G11" s="46"/>
    </row>
    <row r="12" spans="1:7" ht="20.25" x14ac:dyDescent="0.25">
      <c r="A12" s="47" t="s">
        <v>34</v>
      </c>
      <c r="B12" s="48" t="s">
        <v>35</v>
      </c>
      <c r="C12" s="49"/>
      <c r="D12" s="50"/>
      <c r="E12" s="51"/>
      <c r="F12" s="50"/>
      <c r="G12" s="52"/>
    </row>
    <row r="13" spans="1:7" ht="20.25" x14ac:dyDescent="0.3">
      <c r="A13" s="338" t="s">
        <v>36</v>
      </c>
      <c r="B13" s="335" t="s">
        <v>305</v>
      </c>
      <c r="C13" s="631">
        <v>217.34</v>
      </c>
      <c r="D13" s="340" t="s">
        <v>38</v>
      </c>
      <c r="E13" s="293"/>
      <c r="F13" s="631">
        <f t="shared" ref="F13:F18" si="0">ROUND(C13*E13,2)</f>
        <v>0</v>
      </c>
      <c r="G13" s="52"/>
    </row>
    <row r="14" spans="1:7" ht="20.25" x14ac:dyDescent="0.3">
      <c r="A14" s="53" t="s">
        <v>39</v>
      </c>
      <c r="B14" s="50" t="s">
        <v>40</v>
      </c>
      <c r="C14" s="630">
        <v>15.49</v>
      </c>
      <c r="D14" s="55" t="s">
        <v>38</v>
      </c>
      <c r="E14" s="293"/>
      <c r="F14" s="630">
        <f t="shared" si="0"/>
        <v>0</v>
      </c>
      <c r="G14" s="42"/>
    </row>
    <row r="15" spans="1:7" ht="20.25" x14ac:dyDescent="0.3">
      <c r="A15" s="53" t="s">
        <v>41</v>
      </c>
      <c r="B15" s="295" t="s">
        <v>424</v>
      </c>
      <c r="C15" s="630">
        <v>191.91</v>
      </c>
      <c r="D15" s="55" t="s">
        <v>38</v>
      </c>
      <c r="E15" s="293"/>
      <c r="F15" s="630">
        <f t="shared" si="0"/>
        <v>0</v>
      </c>
      <c r="G15" s="42"/>
    </row>
    <row r="16" spans="1:7" ht="20.25" x14ac:dyDescent="0.25">
      <c r="A16" s="53" t="s">
        <v>43</v>
      </c>
      <c r="B16" s="50" t="s">
        <v>44</v>
      </c>
      <c r="C16" s="630">
        <v>230.3</v>
      </c>
      <c r="D16" s="55" t="s">
        <v>38</v>
      </c>
      <c r="E16" s="339"/>
      <c r="F16" s="630">
        <f t="shared" si="0"/>
        <v>0</v>
      </c>
      <c r="G16" s="42"/>
    </row>
    <row r="17" spans="1:7" ht="20.25" x14ac:dyDescent="0.3">
      <c r="A17" s="53" t="s">
        <v>45</v>
      </c>
      <c r="B17" s="50" t="s">
        <v>46</v>
      </c>
      <c r="C17" s="630">
        <v>282.54000000000002</v>
      </c>
      <c r="D17" s="55" t="s">
        <v>38</v>
      </c>
      <c r="E17" s="293"/>
      <c r="F17" s="630">
        <f t="shared" si="0"/>
        <v>0</v>
      </c>
      <c r="G17" s="42"/>
    </row>
    <row r="18" spans="1:7" ht="20.25" x14ac:dyDescent="0.3">
      <c r="A18" s="187" t="s">
        <v>173</v>
      </c>
      <c r="B18" s="196" t="s">
        <v>252</v>
      </c>
      <c r="C18" s="630">
        <v>443.84</v>
      </c>
      <c r="D18" s="184" t="s">
        <v>38</v>
      </c>
      <c r="E18" s="293"/>
      <c r="F18" s="189">
        <f t="shared" si="0"/>
        <v>0</v>
      </c>
      <c r="G18" s="94">
        <f>SUM(F13:F18)</f>
        <v>0</v>
      </c>
    </row>
    <row r="19" spans="1:7" ht="20.25" x14ac:dyDescent="0.25">
      <c r="A19" s="53"/>
      <c r="B19" s="50"/>
      <c r="C19" s="630"/>
      <c r="D19" s="55"/>
      <c r="E19" s="56"/>
      <c r="F19" s="630"/>
      <c r="G19" s="42"/>
    </row>
    <row r="20" spans="1:7" ht="20.25" x14ac:dyDescent="0.25">
      <c r="A20" s="33" t="s">
        <v>47</v>
      </c>
      <c r="B20" s="57" t="s">
        <v>48</v>
      </c>
      <c r="C20" s="35"/>
      <c r="D20" s="58"/>
      <c r="E20" s="35"/>
      <c r="F20" s="35"/>
      <c r="G20" s="37"/>
    </row>
    <row r="21" spans="1:7" ht="20.25" x14ac:dyDescent="0.25">
      <c r="A21" s="38" t="s">
        <v>49</v>
      </c>
      <c r="B21" s="35" t="s">
        <v>52</v>
      </c>
      <c r="C21" s="630">
        <v>226.89</v>
      </c>
      <c r="D21" s="40" t="s">
        <v>30</v>
      </c>
      <c r="E21" s="632"/>
      <c r="F21" s="536">
        <f>C21*E21</f>
        <v>0</v>
      </c>
      <c r="G21" s="59">
        <f>SUM(F21:F21)</f>
        <v>0</v>
      </c>
    </row>
    <row r="22" spans="1:7" ht="20.25" x14ac:dyDescent="0.25">
      <c r="A22" s="38"/>
      <c r="B22" s="35"/>
      <c r="C22" s="630"/>
      <c r="D22" s="40"/>
      <c r="E22" s="632"/>
      <c r="F22" s="536"/>
      <c r="G22" s="37"/>
    </row>
    <row r="23" spans="1:7" ht="20.25" x14ac:dyDescent="0.25">
      <c r="A23" s="33" t="s">
        <v>53</v>
      </c>
      <c r="B23" s="57" t="s">
        <v>54</v>
      </c>
      <c r="C23" s="60"/>
      <c r="D23" s="40"/>
      <c r="E23" s="633"/>
      <c r="F23" s="536"/>
      <c r="G23" s="59"/>
    </row>
    <row r="24" spans="1:7" ht="20.25" x14ac:dyDescent="0.25">
      <c r="A24" s="38" t="s">
        <v>55</v>
      </c>
      <c r="B24" s="35" t="s">
        <v>52</v>
      </c>
      <c r="C24" s="630">
        <v>226.89</v>
      </c>
      <c r="D24" s="40" t="s">
        <v>30</v>
      </c>
      <c r="E24" s="41"/>
      <c r="F24" s="536">
        <f>ROUND(C24*E24,2)</f>
        <v>0</v>
      </c>
      <c r="G24" s="59">
        <f>SUM(F24:F24)</f>
        <v>0</v>
      </c>
    </row>
    <row r="25" spans="1:7" ht="20.25" x14ac:dyDescent="0.25">
      <c r="A25" s="38"/>
      <c r="B25" s="35"/>
      <c r="C25" s="634"/>
      <c r="D25" s="40"/>
      <c r="E25" s="41"/>
      <c r="F25" s="536"/>
      <c r="G25" s="59"/>
    </row>
    <row r="26" spans="1:7" ht="20.25" x14ac:dyDescent="0.25">
      <c r="A26" s="33" t="s">
        <v>57</v>
      </c>
      <c r="B26" s="34" t="s">
        <v>58</v>
      </c>
      <c r="C26" s="39">
        <v>3</v>
      </c>
      <c r="D26" s="40" t="s">
        <v>59</v>
      </c>
      <c r="E26" s="62"/>
      <c r="F26" s="536">
        <f>ROUND(C26*E26,2)</f>
        <v>0</v>
      </c>
      <c r="G26" s="59">
        <f>SUM(F26)</f>
        <v>0</v>
      </c>
    </row>
    <row r="27" spans="1:7" ht="20.25" x14ac:dyDescent="0.25">
      <c r="A27" s="33"/>
      <c r="B27" s="34"/>
      <c r="C27" s="63"/>
      <c r="D27" s="40"/>
      <c r="E27" s="62"/>
      <c r="F27" s="536"/>
      <c r="G27" s="59"/>
    </row>
    <row r="28" spans="1:7" ht="37.5" x14ac:dyDescent="0.25">
      <c r="A28" s="33" t="s">
        <v>60</v>
      </c>
      <c r="B28" s="34" t="s">
        <v>61</v>
      </c>
      <c r="C28" s="39">
        <v>4</v>
      </c>
      <c r="D28" s="40" t="s">
        <v>62</v>
      </c>
      <c r="E28" s="41"/>
      <c r="F28" s="536">
        <f>ROUND(C28*E28,2)</f>
        <v>0</v>
      </c>
      <c r="G28" s="59">
        <f>SUM(F28)</f>
        <v>0</v>
      </c>
    </row>
    <row r="29" spans="1:7" ht="20.25" x14ac:dyDescent="0.25">
      <c r="A29" s="33"/>
      <c r="B29" s="34"/>
      <c r="C29" s="39"/>
      <c r="D29" s="40"/>
      <c r="E29" s="41"/>
      <c r="F29" s="536"/>
      <c r="G29" s="59"/>
    </row>
    <row r="30" spans="1:7" ht="20.25" x14ac:dyDescent="0.25">
      <c r="A30" s="33" t="s">
        <v>63</v>
      </c>
      <c r="B30" s="34" t="s">
        <v>425</v>
      </c>
      <c r="C30" s="39">
        <v>1</v>
      </c>
      <c r="D30" s="40" t="s">
        <v>426</v>
      </c>
      <c r="E30" s="62"/>
      <c r="F30" s="536">
        <f>ROUND(C30*E30,2)</f>
        <v>0</v>
      </c>
      <c r="G30" s="59">
        <f>SUM(F30)</f>
        <v>0</v>
      </c>
    </row>
    <row r="31" spans="1:7" ht="20.25" x14ac:dyDescent="0.25">
      <c r="A31" s="33"/>
      <c r="B31" s="34"/>
      <c r="C31" s="39"/>
      <c r="D31" s="40"/>
      <c r="E31" s="41"/>
      <c r="F31" s="536"/>
      <c r="G31" s="59"/>
    </row>
    <row r="32" spans="1:7" ht="20.25" x14ac:dyDescent="0.25">
      <c r="A32" s="33" t="s">
        <v>65</v>
      </c>
      <c r="B32" s="57" t="s">
        <v>66</v>
      </c>
      <c r="C32" s="39"/>
      <c r="D32" s="40"/>
      <c r="E32" s="61"/>
      <c r="F32" s="630"/>
      <c r="G32" s="59"/>
    </row>
    <row r="33" spans="1:7" ht="20.25" x14ac:dyDescent="0.25">
      <c r="A33" s="38" t="s">
        <v>67</v>
      </c>
      <c r="B33" s="35" t="s">
        <v>52</v>
      </c>
      <c r="C33" s="630">
        <v>226.89</v>
      </c>
      <c r="D33" s="40" t="s">
        <v>30</v>
      </c>
      <c r="E33" s="62"/>
      <c r="F33" s="536">
        <f>ROUND(C33*E33,2)</f>
        <v>0</v>
      </c>
      <c r="G33" s="59">
        <f>SUM(F33:F33)</f>
        <v>0</v>
      </c>
    </row>
    <row r="34" spans="1:7" ht="20.25" x14ac:dyDescent="0.25">
      <c r="A34" s="38"/>
      <c r="B34" s="35"/>
      <c r="C34" s="630"/>
      <c r="D34" s="40"/>
      <c r="E34" s="62"/>
      <c r="F34" s="536"/>
      <c r="G34" s="59"/>
    </row>
    <row r="35" spans="1:7" ht="20.25" x14ac:dyDescent="0.3">
      <c r="A35" s="182" t="s">
        <v>69</v>
      </c>
      <c r="B35" s="183" t="s">
        <v>427</v>
      </c>
      <c r="C35" s="630">
        <v>156.35</v>
      </c>
      <c r="D35" s="184" t="s">
        <v>73</v>
      </c>
      <c r="E35" s="188"/>
      <c r="F35" s="189">
        <f>ROUND(C35*E35,2)</f>
        <v>0</v>
      </c>
      <c r="G35" s="94">
        <f>F35</f>
        <v>0</v>
      </c>
    </row>
    <row r="36" spans="1:7" ht="20.25" x14ac:dyDescent="0.3">
      <c r="A36" s="211"/>
      <c r="B36" s="635"/>
      <c r="C36" s="636"/>
      <c r="D36" s="184"/>
      <c r="E36" s="188"/>
      <c r="F36" s="189"/>
      <c r="G36" s="94"/>
    </row>
    <row r="37" spans="1:7" ht="20.25" x14ac:dyDescent="0.3">
      <c r="A37" s="182" t="s">
        <v>71</v>
      </c>
      <c r="B37" s="183" t="s">
        <v>428</v>
      </c>
      <c r="C37" s="630">
        <v>4</v>
      </c>
      <c r="D37" s="184" t="s">
        <v>429</v>
      </c>
      <c r="E37" s="188"/>
      <c r="F37" s="189">
        <f>ROUND(C37*E37,2)</f>
        <v>0</v>
      </c>
      <c r="G37" s="94">
        <f>F37</f>
        <v>0</v>
      </c>
    </row>
    <row r="38" spans="1:7" ht="20.25" x14ac:dyDescent="0.3">
      <c r="A38" s="211"/>
      <c r="B38" s="635"/>
      <c r="C38" s="630"/>
      <c r="D38" s="184"/>
      <c r="E38" s="188"/>
      <c r="F38" s="189"/>
      <c r="G38" s="94"/>
    </row>
    <row r="39" spans="1:7" ht="20.25" x14ac:dyDescent="0.3">
      <c r="A39" s="182" t="s">
        <v>74</v>
      </c>
      <c r="B39" s="183" t="s">
        <v>430</v>
      </c>
      <c r="C39" s="630">
        <v>1</v>
      </c>
      <c r="D39" s="184" t="s">
        <v>431</v>
      </c>
      <c r="E39" s="188"/>
      <c r="F39" s="189">
        <f>ROUND(C39*E39,2)</f>
        <v>0</v>
      </c>
      <c r="G39" s="94">
        <f>F39</f>
        <v>0</v>
      </c>
    </row>
    <row r="40" spans="1:7" ht="20.25" x14ac:dyDescent="0.3">
      <c r="A40" s="211"/>
      <c r="B40" s="635"/>
      <c r="C40" s="630"/>
      <c r="D40" s="184"/>
      <c r="E40" s="188"/>
      <c r="F40" s="189"/>
      <c r="G40" s="94"/>
    </row>
    <row r="41" spans="1:7" ht="20.25" x14ac:dyDescent="0.3">
      <c r="A41" s="211" t="s">
        <v>234</v>
      </c>
      <c r="B41" s="635" t="s">
        <v>432</v>
      </c>
      <c r="C41" s="630">
        <v>28</v>
      </c>
      <c r="D41" s="184" t="s">
        <v>62</v>
      </c>
      <c r="E41" s="188"/>
      <c r="F41" s="189">
        <f>ROUND(C41*E41,2)</f>
        <v>0</v>
      </c>
      <c r="G41" s="94">
        <f>F41</f>
        <v>0</v>
      </c>
    </row>
    <row r="42" spans="1:7" ht="20.25" x14ac:dyDescent="0.3">
      <c r="A42" s="211"/>
      <c r="B42" s="635"/>
      <c r="C42" s="636"/>
      <c r="D42" s="184"/>
      <c r="E42" s="188"/>
      <c r="F42" s="189"/>
      <c r="G42" s="94"/>
    </row>
    <row r="43" spans="1:7" ht="20.25" x14ac:dyDescent="0.25">
      <c r="A43" s="212" t="s">
        <v>433</v>
      </c>
      <c r="B43" s="637" t="s">
        <v>146</v>
      </c>
      <c r="C43" s="630">
        <v>1</v>
      </c>
      <c r="D43" s="75" t="s">
        <v>33</v>
      </c>
      <c r="E43" s="76"/>
      <c r="F43" s="76">
        <f>C43*E43</f>
        <v>0</v>
      </c>
      <c r="G43" s="638">
        <f>SUM(F43)</f>
        <v>0</v>
      </c>
    </row>
    <row r="44" spans="1:7" ht="20.25" x14ac:dyDescent="0.25">
      <c r="A44" s="212"/>
      <c r="B44" s="637"/>
      <c r="C44" s="309"/>
      <c r="D44" s="75"/>
      <c r="E44" s="76"/>
      <c r="F44" s="76"/>
      <c r="G44" s="638"/>
    </row>
    <row r="45" spans="1:7" ht="56.25" x14ac:dyDescent="0.25">
      <c r="A45" s="73" t="s">
        <v>434</v>
      </c>
      <c r="B45" s="57" t="s">
        <v>435</v>
      </c>
      <c r="C45" s="630">
        <v>1</v>
      </c>
      <c r="D45" s="75" t="s">
        <v>33</v>
      </c>
      <c r="E45" s="310"/>
      <c r="F45" s="310">
        <f>ROUND(C45*E45,2)</f>
        <v>0</v>
      </c>
      <c r="G45" s="638">
        <f>SUM(F45)</f>
        <v>0</v>
      </c>
    </row>
    <row r="46" spans="1:7" ht="21" thickBot="1" x14ac:dyDescent="0.3">
      <c r="A46" s="212"/>
      <c r="B46" s="637"/>
      <c r="C46" s="639"/>
      <c r="D46" s="75"/>
      <c r="E46" s="76"/>
      <c r="F46" s="76"/>
      <c r="G46" s="638"/>
    </row>
    <row r="47" spans="1:7" ht="21.75" thickTop="1" thickBot="1" x14ac:dyDescent="0.3">
      <c r="A47" s="66"/>
      <c r="B47" s="67" t="s">
        <v>236</v>
      </c>
      <c r="C47" s="68"/>
      <c r="D47" s="69"/>
      <c r="E47" s="70"/>
      <c r="F47" s="71"/>
      <c r="G47" s="72">
        <f>SUM(G10:G45)</f>
        <v>0</v>
      </c>
    </row>
    <row r="48" spans="1:7" ht="21" thickTop="1" x14ac:dyDescent="0.25">
      <c r="A48" s="116"/>
      <c r="B48" s="117"/>
      <c r="C48" s="118"/>
      <c r="D48" s="75"/>
      <c r="E48" s="119"/>
      <c r="F48" s="76"/>
      <c r="G48" s="77"/>
    </row>
    <row r="49" spans="1:7" ht="20.25" x14ac:dyDescent="0.25">
      <c r="A49" s="120"/>
      <c r="B49" s="121" t="s">
        <v>149</v>
      </c>
      <c r="C49" s="122"/>
      <c r="D49" s="123">
        <v>0.1</v>
      </c>
      <c r="E49" s="124"/>
      <c r="F49" s="604">
        <f>+G47*D49</f>
        <v>0</v>
      </c>
      <c r="G49" s="640"/>
    </row>
    <row r="50" spans="1:7" ht="20.25" x14ac:dyDescent="0.25">
      <c r="A50" s="125"/>
      <c r="B50" s="121" t="s">
        <v>150</v>
      </c>
      <c r="C50" s="122"/>
      <c r="D50" s="126">
        <v>2.5000000000000001E-2</v>
      </c>
      <c r="E50" s="121"/>
      <c r="F50" s="604">
        <f>+G47*D50</f>
        <v>0</v>
      </c>
      <c r="G50" s="640"/>
    </row>
    <row r="51" spans="1:7" ht="20.25" x14ac:dyDescent="0.25">
      <c r="A51" s="120"/>
      <c r="B51" s="121" t="s">
        <v>151</v>
      </c>
      <c r="C51" s="121"/>
      <c r="D51" s="127">
        <v>5.3499999999999999E-2</v>
      </c>
      <c r="E51" s="121"/>
      <c r="F51" s="604">
        <f>+G47*D51</f>
        <v>0</v>
      </c>
      <c r="G51" s="128"/>
    </row>
    <row r="52" spans="1:7" ht="20.25" x14ac:dyDescent="0.25">
      <c r="A52" s="120"/>
      <c r="B52" s="121" t="s">
        <v>152</v>
      </c>
      <c r="C52" s="121"/>
      <c r="D52" s="126">
        <v>3.5000000000000003E-2</v>
      </c>
      <c r="E52" s="121"/>
      <c r="F52" s="604">
        <f>+G47*D52</f>
        <v>0</v>
      </c>
      <c r="G52" s="129"/>
    </row>
    <row r="53" spans="1:7" ht="20.25" x14ac:dyDescent="0.25">
      <c r="A53" s="120"/>
      <c r="B53" s="121" t="s">
        <v>153</v>
      </c>
      <c r="C53" s="121"/>
      <c r="D53" s="123">
        <v>0.01</v>
      </c>
      <c r="E53" s="121"/>
      <c r="F53" s="604">
        <f>+G47*D53</f>
        <v>0</v>
      </c>
      <c r="G53" s="128"/>
    </row>
    <row r="54" spans="1:7" ht="20.25" x14ac:dyDescent="0.25">
      <c r="A54" s="120"/>
      <c r="B54" s="121" t="s">
        <v>154</v>
      </c>
      <c r="C54" s="121"/>
      <c r="D54" s="123">
        <v>0.05</v>
      </c>
      <c r="E54" s="121"/>
      <c r="F54" s="604">
        <f>+G47*D54</f>
        <v>0</v>
      </c>
      <c r="G54" s="128"/>
    </row>
    <row r="55" spans="1:7" ht="19.5" thickBot="1" x14ac:dyDescent="0.3">
      <c r="A55" s="130"/>
      <c r="B55" s="131"/>
      <c r="C55" s="131"/>
      <c r="D55" s="131"/>
      <c r="E55" s="131"/>
      <c r="F55" s="131"/>
      <c r="G55" s="132"/>
    </row>
    <row r="56" spans="1:7" ht="21.75" thickTop="1" thickBot="1" x14ac:dyDescent="0.3">
      <c r="A56" s="133"/>
      <c r="B56" s="134" t="s">
        <v>155</v>
      </c>
      <c r="C56" s="135"/>
      <c r="D56" s="135"/>
      <c r="E56" s="135"/>
      <c r="F56" s="135"/>
      <c r="G56" s="72">
        <f>SUM(F49:F54)</f>
        <v>0</v>
      </c>
    </row>
    <row r="57" spans="1:7" ht="21.75" thickTop="1" thickBot="1" x14ac:dyDescent="0.3">
      <c r="A57" s="136"/>
      <c r="B57" s="137" t="s">
        <v>156</v>
      </c>
      <c r="C57" s="137"/>
      <c r="D57" s="137"/>
      <c r="E57" s="137"/>
      <c r="F57" s="137"/>
      <c r="G57" s="138">
        <f>SUM(G47+G56)</f>
        <v>0</v>
      </c>
    </row>
    <row r="58" spans="1:7" ht="41.25" thickTop="1" x14ac:dyDescent="0.3">
      <c r="A58" s="139"/>
      <c r="B58" s="140" t="s">
        <v>157</v>
      </c>
      <c r="C58" s="141"/>
      <c r="D58" s="142">
        <v>0.03</v>
      </c>
      <c r="E58" s="143"/>
      <c r="F58" s="143"/>
      <c r="G58" s="641">
        <f>+D58*G56</f>
        <v>0</v>
      </c>
    </row>
    <row r="59" spans="1:7" ht="20.25" x14ac:dyDescent="0.3">
      <c r="A59" s="144"/>
      <c r="B59" s="145" t="s">
        <v>158</v>
      </c>
      <c r="C59" s="145"/>
      <c r="D59" s="146">
        <v>0.06</v>
      </c>
      <c r="E59" s="147"/>
      <c r="F59" s="642"/>
      <c r="G59" s="643">
        <f>+G47*D59</f>
        <v>0</v>
      </c>
    </row>
    <row r="60" spans="1:7" ht="21" thickBot="1" x14ac:dyDescent="0.3">
      <c r="A60" s="148"/>
      <c r="B60" s="149" t="s">
        <v>159</v>
      </c>
      <c r="C60" s="150"/>
      <c r="D60" s="151">
        <v>0.05</v>
      </c>
      <c r="E60" s="152"/>
      <c r="F60" s="152"/>
      <c r="G60" s="138">
        <f>+D60*G57</f>
        <v>0</v>
      </c>
    </row>
    <row r="61" spans="1:7" ht="21.75" thickTop="1" thickBot="1" x14ac:dyDescent="0.3">
      <c r="A61" s="133"/>
      <c r="B61" s="134" t="s">
        <v>160</v>
      </c>
      <c r="C61" s="153"/>
      <c r="D61" s="154"/>
      <c r="E61" s="155"/>
      <c r="F61" s="155"/>
      <c r="G61" s="72">
        <f>SUM(G57:G60)</f>
        <v>0</v>
      </c>
    </row>
    <row r="62" spans="1:7" ht="19.5" thickTop="1" x14ac:dyDescent="0.25">
      <c r="A62" s="156"/>
      <c r="B62" s="157"/>
      <c r="C62" s="157"/>
      <c r="D62" s="157"/>
      <c r="E62" s="157"/>
      <c r="F62" s="157"/>
      <c r="G62" s="157"/>
    </row>
    <row r="63" spans="1:7" ht="18.75" x14ac:dyDescent="0.25">
      <c r="A63" s="156"/>
      <c r="B63" s="157"/>
      <c r="C63" s="157"/>
      <c r="D63" s="157"/>
      <c r="E63" s="157"/>
      <c r="F63" s="157"/>
      <c r="G63" s="157"/>
    </row>
    <row r="64" spans="1:7" ht="20.25" x14ac:dyDescent="0.25">
      <c r="A64" s="156"/>
      <c r="B64" s="158" t="s">
        <v>161</v>
      </c>
      <c r="C64" s="158"/>
      <c r="D64" s="158" t="s">
        <v>162</v>
      </c>
      <c r="E64" s="158"/>
      <c r="F64" s="158"/>
      <c r="G64" s="158"/>
    </row>
    <row r="65" spans="1:7" ht="20.25" x14ac:dyDescent="0.25">
      <c r="A65" s="156"/>
      <c r="B65" s="158"/>
      <c r="C65" s="158"/>
      <c r="D65" s="158"/>
      <c r="E65" s="158"/>
      <c r="F65" s="158"/>
      <c r="G65" s="158"/>
    </row>
    <row r="66" spans="1:7" ht="20.25" x14ac:dyDescent="0.25">
      <c r="A66" s="156"/>
      <c r="B66" s="158"/>
      <c r="C66" s="158"/>
      <c r="D66" s="158"/>
      <c r="E66" s="158"/>
      <c r="F66" s="158"/>
      <c r="G66" s="158"/>
    </row>
    <row r="67" spans="1:7" ht="20.25" x14ac:dyDescent="0.25">
      <c r="A67" s="156"/>
      <c r="B67" s="158" t="s">
        <v>163</v>
      </c>
      <c r="C67" s="158"/>
      <c r="D67" s="158" t="s">
        <v>164</v>
      </c>
      <c r="E67" s="158"/>
      <c r="F67" s="158"/>
      <c r="G67" s="158"/>
    </row>
  </sheetData>
  <mergeCells count="12">
    <mergeCell ref="G5:G6"/>
    <mergeCell ref="B47:C47"/>
    <mergeCell ref="A1:G1"/>
    <mergeCell ref="A2:G2"/>
    <mergeCell ref="A3:G3"/>
    <mergeCell ref="B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 Lote 26</vt:lpstr>
      <vt:lpstr>A</vt:lpstr>
      <vt:lpstr>B</vt:lpstr>
      <vt:lpstr>C</vt:lpstr>
      <vt:lpstr>D</vt:lpstr>
      <vt:lpstr>E</vt:lpstr>
      <vt:lpstr>F</vt:lpstr>
      <vt:lpstr>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Abelardo Reyes</dc:creator>
  <cp:lastModifiedBy>Abelardo Reyes</cp:lastModifiedBy>
  <dcterms:created xsi:type="dcterms:W3CDTF">2015-10-03T16:01:24Z</dcterms:created>
  <dcterms:modified xsi:type="dcterms:W3CDTF">2015-10-03T16:12:58Z</dcterms:modified>
</cp:coreProperties>
</file>