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7"/>
  </bookViews>
  <sheets>
    <sheet name="Lote 40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</sheets>
  <calcPr calcId="144525"/>
</workbook>
</file>

<file path=xl/calcChain.xml><?xml version="1.0" encoding="utf-8"?>
<calcChain xmlns="http://schemas.openxmlformats.org/spreadsheetml/2006/main">
  <c r="G94" i="8" l="1"/>
  <c r="F94" i="8"/>
  <c r="G92" i="8"/>
  <c r="F92" i="8"/>
  <c r="G89" i="8"/>
  <c r="F89" i="8"/>
  <c r="G87" i="8"/>
  <c r="F87" i="8"/>
  <c r="G84" i="8"/>
  <c r="F84" i="8"/>
  <c r="G82" i="8"/>
  <c r="F82" i="8"/>
  <c r="F80" i="8"/>
  <c r="F79" i="8"/>
  <c r="F78" i="8"/>
  <c r="F77" i="8"/>
  <c r="F76" i="8"/>
  <c r="F75" i="8"/>
  <c r="F74" i="8"/>
  <c r="F71" i="8"/>
  <c r="F70" i="8"/>
  <c r="F69" i="8"/>
  <c r="F68" i="8"/>
  <c r="F67" i="8"/>
  <c r="F66" i="8"/>
  <c r="F65" i="8"/>
  <c r="F64" i="8"/>
  <c r="G71" i="8" s="1"/>
  <c r="F63" i="8"/>
  <c r="G60" i="8"/>
  <c r="F60" i="8"/>
  <c r="F58" i="8"/>
  <c r="F56" i="8"/>
  <c r="F54" i="8"/>
  <c r="F53" i="8"/>
  <c r="F49" i="8"/>
  <c r="F48" i="8"/>
  <c r="F47" i="8"/>
  <c r="G49" i="8" s="1"/>
  <c r="F44" i="8"/>
  <c r="G44" i="8" s="1"/>
  <c r="G37" i="8"/>
  <c r="F37" i="8"/>
  <c r="G35" i="8"/>
  <c r="F35" i="8"/>
  <c r="G32" i="8"/>
  <c r="F32" i="8"/>
  <c r="G29" i="8"/>
  <c r="F29" i="8"/>
  <c r="G27" i="8"/>
  <c r="F27" i="8"/>
  <c r="G23" i="8"/>
  <c r="F23" i="8"/>
  <c r="F19" i="8"/>
  <c r="F18" i="8"/>
  <c r="F17" i="8"/>
  <c r="F16" i="8"/>
  <c r="F15" i="8"/>
  <c r="F14" i="8"/>
  <c r="F11" i="8"/>
  <c r="G11" i="8" s="1"/>
  <c r="F24" i="7"/>
  <c r="G24" i="7" s="1"/>
  <c r="F22" i="7"/>
  <c r="G22" i="7" s="1"/>
  <c r="F19" i="7"/>
  <c r="F18" i="7"/>
  <c r="F15" i="7"/>
  <c r="F14" i="7"/>
  <c r="F13" i="7"/>
  <c r="F12" i="7"/>
  <c r="F11" i="7"/>
  <c r="F22" i="6"/>
  <c r="G22" i="6" s="1"/>
  <c r="F20" i="6"/>
  <c r="G20" i="6" s="1"/>
  <c r="F18" i="6"/>
  <c r="G18" i="6" s="1"/>
  <c r="C16" i="6"/>
  <c r="F16" i="6" s="1"/>
  <c r="C15" i="6"/>
  <c r="F15" i="6" s="1"/>
  <c r="F14" i="6"/>
  <c r="F12" i="6"/>
  <c r="C10" i="6"/>
  <c r="F10" i="6" s="1"/>
  <c r="G101" i="5"/>
  <c r="G97" i="5"/>
  <c r="G95" i="5"/>
  <c r="G93" i="5"/>
  <c r="G78" i="5"/>
  <c r="G103" i="5" s="1"/>
  <c r="G67" i="5"/>
  <c r="G65" i="5"/>
  <c r="G63" i="5"/>
  <c r="G60" i="5"/>
  <c r="G57" i="5"/>
  <c r="G55" i="5"/>
  <c r="G53" i="5"/>
  <c r="G51" i="5"/>
  <c r="G49" i="5"/>
  <c r="G34" i="5"/>
  <c r="G20" i="5"/>
  <c r="G12" i="5"/>
  <c r="F41" i="4"/>
  <c r="G41" i="4" s="1"/>
  <c r="F38" i="4"/>
  <c r="G38" i="4" s="1"/>
  <c r="F36" i="4"/>
  <c r="F35" i="4"/>
  <c r="F32" i="4"/>
  <c r="G32" i="4" s="1"/>
  <c r="F30" i="4"/>
  <c r="G30" i="4" s="1"/>
  <c r="F28" i="4"/>
  <c r="F27" i="4"/>
  <c r="F26" i="4"/>
  <c r="G28" i="4" s="1"/>
  <c r="F23" i="4"/>
  <c r="G23" i="4" s="1"/>
  <c r="F21" i="4"/>
  <c r="G21" i="4" s="1"/>
  <c r="F18" i="4"/>
  <c r="F17" i="4"/>
  <c r="F16" i="4"/>
  <c r="F13" i="4"/>
  <c r="F12" i="4"/>
  <c r="F11" i="4"/>
  <c r="G13" i="4" s="1"/>
  <c r="G19" i="8" l="1"/>
  <c r="G39" i="8" s="1"/>
  <c r="G58" i="8"/>
  <c r="G80" i="8"/>
  <c r="G96" i="8"/>
  <c r="G15" i="7"/>
  <c r="G19" i="7"/>
  <c r="G26" i="7"/>
  <c r="G16" i="6"/>
  <c r="G24" i="6" s="1"/>
  <c r="G69" i="5"/>
  <c r="G104" i="5" s="1"/>
  <c r="G116" i="5" s="1"/>
  <c r="F107" i="5"/>
  <c r="F108" i="5"/>
  <c r="G18" i="4"/>
  <c r="G36" i="4"/>
  <c r="F93" i="3"/>
  <c r="F91" i="3"/>
  <c r="F89" i="3"/>
  <c r="F87" i="3"/>
  <c r="F85" i="3"/>
  <c r="F84" i="3"/>
  <c r="F79" i="3"/>
  <c r="F77" i="3"/>
  <c r="F74" i="3"/>
  <c r="F71" i="3"/>
  <c r="F70" i="3"/>
  <c r="F65" i="3"/>
  <c r="F62" i="3"/>
  <c r="F61" i="3"/>
  <c r="F60" i="3"/>
  <c r="F59" i="3"/>
  <c r="F56" i="3"/>
  <c r="G93" i="3" s="1"/>
  <c r="F51" i="3"/>
  <c r="F49" i="3"/>
  <c r="F47" i="3"/>
  <c r="F45" i="3"/>
  <c r="F43" i="3"/>
  <c r="F42" i="3"/>
  <c r="F41" i="3"/>
  <c r="F40" i="3"/>
  <c r="F35" i="3"/>
  <c r="F33" i="3"/>
  <c r="F30" i="3"/>
  <c r="F27" i="3"/>
  <c r="F26" i="3"/>
  <c r="F21" i="3"/>
  <c r="F18" i="3"/>
  <c r="F17" i="3"/>
  <c r="F16" i="3"/>
  <c r="F15" i="3"/>
  <c r="F12" i="3"/>
  <c r="F11" i="3"/>
  <c r="G51" i="3" s="1"/>
  <c r="G95" i="3" s="1"/>
  <c r="G96" i="3" s="1"/>
  <c r="C33" i="2"/>
  <c r="F33" i="2" s="1"/>
  <c r="F30" i="2"/>
  <c r="C29" i="2"/>
  <c r="F29" i="2" s="1"/>
  <c r="C28" i="2"/>
  <c r="F28" i="2" s="1"/>
  <c r="C27" i="2"/>
  <c r="F27" i="2" s="1"/>
  <c r="F24" i="2"/>
  <c r="C22" i="2"/>
  <c r="F14" i="2"/>
  <c r="G14" i="2" s="1"/>
  <c r="F11" i="2"/>
  <c r="G11" i="2" s="1"/>
  <c r="G97" i="8" l="1"/>
  <c r="F103" i="8" s="1"/>
  <c r="G109" i="8"/>
  <c r="F32" i="7"/>
  <c r="F30" i="7"/>
  <c r="F28" i="7"/>
  <c r="G38" i="7"/>
  <c r="F33" i="7"/>
  <c r="F31" i="7"/>
  <c r="F29" i="7"/>
  <c r="F30" i="6"/>
  <c r="F28" i="6"/>
  <c r="F26" i="6"/>
  <c r="G36" i="6"/>
  <c r="F31" i="6"/>
  <c r="F29" i="6"/>
  <c r="F27" i="6"/>
  <c r="F111" i="5"/>
  <c r="F106" i="5"/>
  <c r="F110" i="5"/>
  <c r="F109" i="5"/>
  <c r="G44" i="4"/>
  <c r="G45" i="4" s="1"/>
  <c r="G57" i="4" s="1"/>
  <c r="F50" i="4"/>
  <c r="F47" i="4"/>
  <c r="F48" i="4"/>
  <c r="G109" i="3"/>
  <c r="F103" i="3"/>
  <c r="F101" i="3"/>
  <c r="F99" i="3"/>
  <c r="F102" i="3"/>
  <c r="F98" i="3"/>
  <c r="F100" i="3"/>
  <c r="G49" i="2"/>
  <c r="G51" i="2" s="1"/>
  <c r="F102" i="8" l="1"/>
  <c r="F101" i="8"/>
  <c r="F100" i="8"/>
  <c r="F104" i="8"/>
  <c r="F99" i="8"/>
  <c r="G106" i="8" s="1"/>
  <c r="G35" i="7"/>
  <c r="G33" i="6"/>
  <c r="G113" i="5"/>
  <c r="G115" i="5" s="1"/>
  <c r="G114" i="5"/>
  <c r="F49" i="4"/>
  <c r="F52" i="4"/>
  <c r="F51" i="4"/>
  <c r="G106" i="3"/>
  <c r="G108" i="3" s="1"/>
  <c r="F63" i="2"/>
  <c r="G63" i="2" s="1"/>
  <c r="F57" i="2"/>
  <c r="F55" i="2"/>
  <c r="F53" i="2"/>
  <c r="F58" i="2"/>
  <c r="F56" i="2"/>
  <c r="F54" i="2"/>
  <c r="G108" i="8" l="1"/>
  <c r="G107" i="8"/>
  <c r="G37" i="7"/>
  <c r="G36" i="7"/>
  <c r="G35" i="6"/>
  <c r="G34" i="6"/>
  <c r="G118" i="5"/>
  <c r="G117" i="5"/>
  <c r="G54" i="4"/>
  <c r="G107" i="3"/>
  <c r="G60" i="2"/>
  <c r="G110" i="8" l="1"/>
  <c r="G111" i="8" s="1"/>
  <c r="G112" i="8" s="1"/>
  <c r="G39" i="7"/>
  <c r="G40" i="7" s="1"/>
  <c r="G37" i="6"/>
  <c r="G38" i="6" s="1"/>
  <c r="G39" i="6" s="1"/>
  <c r="G56" i="4"/>
  <c r="G55" i="4"/>
  <c r="G110" i="3"/>
  <c r="G111" i="3" s="1"/>
  <c r="F62" i="2"/>
  <c r="G62" i="2" s="1"/>
  <c r="G61" i="2"/>
  <c r="G59" i="4" l="1"/>
  <c r="G58" i="4"/>
  <c r="F64" i="2"/>
  <c r="G64" i="2" s="1"/>
  <c r="G65" i="2" s="1"/>
  <c r="G66" i="2" s="1"/>
</calcChain>
</file>

<file path=xl/sharedStrings.xml><?xml version="1.0" encoding="utf-8"?>
<sst xmlns="http://schemas.openxmlformats.org/spreadsheetml/2006/main" count="990" uniqueCount="416">
  <si>
    <t>A</t>
  </si>
  <si>
    <t>Colocación de Válvula Mariposa de 20" y construcción de registro para válvula de 20", ubicada en Calle José R. López, Sector Los Prados, Sto. Dgo. D.N.".</t>
  </si>
  <si>
    <t>B</t>
  </si>
  <si>
    <t>Construcción de Badenes y Muro de Gaviones para Drenaje Pluvial en la Carretera El Limón-La Cuaba, Sto. Dgo. Oeste</t>
  </si>
  <si>
    <t>C</t>
  </si>
  <si>
    <t xml:space="preserve">Construcción e Instalación puerta de tola en caseta del Sistema Haina Manoguayabo, Construcción verja de malla ciclónica y Puerta en malla Ciclónica, Sto. Dgo., </t>
  </si>
  <si>
    <t>D</t>
  </si>
  <si>
    <t xml:space="preserve">Empalme  Ø 8" x  Ø 3", colocación de línea de servicios  Ø 3"  PVC SDR-21 para el complejo deportivo, ubicado en carretera Caballona, Los Alcarrizos, Sto. Dgo. Oeste. </t>
  </si>
  <si>
    <t>E</t>
  </si>
  <si>
    <t>Sustitución de soportes en acero para tubería de 20", acero sobre Puente de la Av. Reyes Católicos (Próximo al Zoológico), sector  Arroyo Hondo, Sto. Dgo., D.N.</t>
  </si>
  <si>
    <t>F</t>
  </si>
  <si>
    <t>Techado de bombas de combustible en Gerencia Este, Sto. Dgo. Este.</t>
  </si>
  <si>
    <t>G</t>
  </si>
  <si>
    <t>Unidad de tratamiento de aguas residuales y colocación red colectora  aprox. L-104.46 m tubería de Ø8″, para el proyecto Colinas de Arroyo Hondo II, ubicación en la Av. De los Arroyos, sector Colinas de Arroyo Hondo II, D.N.</t>
  </si>
  <si>
    <t>CORPORACIÓN DEL ACUEDUCTO Y ALCANTARILLADO DE SANTO DOMINGO</t>
  </si>
  <si>
    <t>* * * C. A. A. S. D. * * *</t>
  </si>
  <si>
    <t>PRESUPUESTO : COLOCACION DE VALVULA MARIPOSA Ø20" Y CONSTRUCCION DE REGISTRO PARA VALVULA DE Ø20", EN LA C/ JOSE R. LOPEZ, SECTOR LOS PRADOS, DISTRITO NACIONAL.                            ( Gerencia Suroeste )</t>
  </si>
  <si>
    <t xml:space="preserve">                                                                     </t>
  </si>
  <si>
    <t>No.</t>
  </si>
  <si>
    <t>Descripción</t>
  </si>
  <si>
    <t>Cantidad</t>
  </si>
  <si>
    <t>Unidad</t>
  </si>
  <si>
    <t>Precio RD$</t>
  </si>
  <si>
    <t>Costo RD$</t>
  </si>
  <si>
    <t>Sub-Total</t>
  </si>
  <si>
    <t>1.-</t>
  </si>
  <si>
    <t>SUMINISTRO DE VALVULA DE:</t>
  </si>
  <si>
    <t>1.1.-</t>
  </si>
  <si>
    <t>Ø20" H.F.tipo Mariposa (Completa), (Marca Mueller, Avk o similar). ( presentar facturas)</t>
  </si>
  <si>
    <t>UD</t>
  </si>
  <si>
    <t>2.-</t>
  </si>
  <si>
    <t>COLOCACION DE VALVULA DE:</t>
  </si>
  <si>
    <t>2.1.-</t>
  </si>
  <si>
    <t>Ø20"</t>
  </si>
  <si>
    <t>3.-</t>
  </si>
  <si>
    <t>CONSTRUCCION DE REGISTRO DE H.A. PARA VALVULA DE Ø20"(3.20 X 2.25 X 2.70)</t>
  </si>
  <si>
    <t>3.1.-</t>
  </si>
  <si>
    <t>Replanteo</t>
  </si>
  <si>
    <t>pa</t>
  </si>
  <si>
    <t>3.2.-</t>
  </si>
  <si>
    <t>Movimiento de tierra:</t>
  </si>
  <si>
    <t>3.2.1.-</t>
  </si>
  <si>
    <t xml:space="preserve">Excavación </t>
  </si>
  <si>
    <t>M3</t>
  </si>
  <si>
    <t>3.2.2.-</t>
  </si>
  <si>
    <t>Relleno compactado con equipo</t>
  </si>
  <si>
    <t>3.2.3.-</t>
  </si>
  <si>
    <t>Bote de material sobrante</t>
  </si>
  <si>
    <t>Viaje</t>
  </si>
  <si>
    <t>3.2.4.-</t>
  </si>
  <si>
    <t>Rotura de asfalto</t>
  </si>
  <si>
    <t>ML</t>
  </si>
  <si>
    <t xml:space="preserve"> </t>
  </si>
  <si>
    <t>3.3.-</t>
  </si>
  <si>
    <t>Hormigón Armado en:</t>
  </si>
  <si>
    <t>3.3.1.-</t>
  </si>
  <si>
    <t>Zapata de Muro (e=0.30) P = 3.42 qq/m3</t>
  </si>
  <si>
    <t>3.3.2.-</t>
  </si>
  <si>
    <t>Muros (e=0.20) P = 2.84 qq/m3</t>
  </si>
  <si>
    <t>3.3.3.-</t>
  </si>
  <si>
    <t>Losa  superior móvil(e=0.20)P=2.09qq/m3</t>
  </si>
  <si>
    <t>3.3.4.-</t>
  </si>
  <si>
    <t>Losa de fondo (e=0.20)P=2.09qq/m3</t>
  </si>
  <si>
    <t>3.4.-</t>
  </si>
  <si>
    <t>Terminación de Superficie:</t>
  </si>
  <si>
    <t>3.4.1.-</t>
  </si>
  <si>
    <t>Fino de Techo</t>
  </si>
  <si>
    <t>M2</t>
  </si>
  <si>
    <t>3.5.-</t>
  </si>
  <si>
    <t>Misceláneos:</t>
  </si>
  <si>
    <t>3.5.1.-</t>
  </si>
  <si>
    <t>Escalera</t>
  </si>
  <si>
    <t>3.5.2.-</t>
  </si>
  <si>
    <t>Tapa de H.F. (D = 0.60)</t>
  </si>
  <si>
    <t>3.5.3.-</t>
  </si>
  <si>
    <t>Caja telescópica</t>
  </si>
  <si>
    <t>3.5.4.-</t>
  </si>
  <si>
    <t>Tapón Ø2" de Acero para Orificio de Izamiento</t>
  </si>
  <si>
    <t>3.5.5.-</t>
  </si>
  <si>
    <t>Rigidizador</t>
  </si>
  <si>
    <t>Anclaje Válvula</t>
  </si>
  <si>
    <t>P.A</t>
  </si>
  <si>
    <t>3.6.-</t>
  </si>
  <si>
    <t>Grúa Para Izamiento Losa H. A. Removible</t>
  </si>
  <si>
    <t>Día</t>
  </si>
  <si>
    <t>3.7.-</t>
  </si>
  <si>
    <t>Limpieza Final</t>
  </si>
  <si>
    <t>P.A.</t>
  </si>
  <si>
    <t>4.-</t>
  </si>
  <si>
    <t>Señalización y manejo de tránsito:</t>
  </si>
  <si>
    <t>4.1.-</t>
  </si>
  <si>
    <t>Señales de precaucion (cintas Reflectiva, Cinta Aviso de Peligro, etc.)( Cubicar Desglosado)</t>
  </si>
  <si>
    <t xml:space="preserve">SUB-TOTAL COSTOS DIRECTOS </t>
  </si>
  <si>
    <t>DIRECCIÓN TÉCNICA</t>
  </si>
  <si>
    <t>GASTOS ADMINISTRATIVOS</t>
  </si>
  <si>
    <t>TRANSPORTE</t>
  </si>
  <si>
    <t>SEGURO Y FIANZA</t>
  </si>
  <si>
    <t>LEY # 6/86</t>
  </si>
  <si>
    <t>SUPERVISIÓN C.A.A.S.D.</t>
  </si>
  <si>
    <t>TOTAL DE GASTOS INDIRECTOS</t>
  </si>
  <si>
    <t>SUB-TOTAL GENERAL EN RD$</t>
  </si>
  <si>
    <t>PRESERVACION, MANTENIMIENTO Y CONSERVACION  DE CUENCAS</t>
  </si>
  <si>
    <t>EQUPAMIENTO C.A.A.S.D.</t>
  </si>
  <si>
    <t>IMPREVISTOS</t>
  </si>
  <si>
    <t>TOTAL GENERAL A CONTRATAR</t>
  </si>
  <si>
    <t>Preparado por:</t>
  </si>
  <si>
    <t>Revisado por:</t>
  </si>
  <si>
    <t>__________________________________</t>
  </si>
  <si>
    <t>Visto Bueno por:</t>
  </si>
  <si>
    <t>Aprobado por:</t>
  </si>
  <si>
    <t>PRESUPUESTO: CONSTRUCCION DE BADENES Y MURO DE GAVIONES PARA DRENAJE PLUVIAL EN LA CARRETERA" EL LIMON - LA CUABA", SANTO DOMINGO NORTE. (Gerencia Norte)</t>
  </si>
  <si>
    <t>CONSTRUCCION DE BADEN #1</t>
  </si>
  <si>
    <t>TRABAJOS PRELIMINARES:</t>
  </si>
  <si>
    <t>1.1.1.-</t>
  </si>
  <si>
    <t>Replanteo Topografico</t>
  </si>
  <si>
    <t>PA</t>
  </si>
  <si>
    <t>1.1.2.-</t>
  </si>
  <si>
    <t>Caseta Para Materiales</t>
  </si>
  <si>
    <t>1.2.-</t>
  </si>
  <si>
    <t>MOVIMIENTO DE TIERRA:</t>
  </si>
  <si>
    <t>1.2.1.-</t>
  </si>
  <si>
    <t>Excavación con retroexcavadora con Esteras en Material no Clasificado</t>
  </si>
  <si>
    <t>1.2.2.-</t>
  </si>
  <si>
    <t>Suministro de Material Granular</t>
  </si>
  <si>
    <t>1.2.3.-</t>
  </si>
  <si>
    <t>Relleno Compactado con Maquito</t>
  </si>
  <si>
    <t>1.2.4.-</t>
  </si>
  <si>
    <t>Bote de material Sobrante</t>
  </si>
  <si>
    <t>1.3.-</t>
  </si>
  <si>
    <t>HORMIGON ARMADO EN:</t>
  </si>
  <si>
    <t>1.3.1.-</t>
  </si>
  <si>
    <t>Baden Ø1/2" @ 0.20M e=0.30</t>
  </si>
  <si>
    <t>1.4.-</t>
  </si>
  <si>
    <t>CONSTRUCCION DE CANALETA ENCACHADA</t>
  </si>
  <si>
    <t>1.4.1.-</t>
  </si>
  <si>
    <t>1.4.1.1.-</t>
  </si>
  <si>
    <t>1.4.1.2.-</t>
  </si>
  <si>
    <t>1.4.2.-</t>
  </si>
  <si>
    <t>HORMIGON ARMADO EN PISO:</t>
  </si>
  <si>
    <t>1.4.2.1.-</t>
  </si>
  <si>
    <t xml:space="preserve"> Union de Baden - Canaleta Ø3/8" @ 0.20M</t>
  </si>
  <si>
    <t>1.4.3.-</t>
  </si>
  <si>
    <t>HORMIGON SIMPLE EN PISO:</t>
  </si>
  <si>
    <t>1.4.3.1</t>
  </si>
  <si>
    <t>Canaleta (3.00 x 0.80 x 0.10)M +                                                 (1.00 x 3.00 x 0.10)M</t>
  </si>
  <si>
    <t>1.4.4.-</t>
  </si>
  <si>
    <t xml:space="preserve"> ENCACHE EN TRANSICION Y CANALETA</t>
  </si>
  <si>
    <t>1.5.-</t>
  </si>
  <si>
    <t xml:space="preserve">MUROS DE GAVIONES                                                             </t>
  </si>
  <si>
    <t>1.5.1.-</t>
  </si>
  <si>
    <t>1.5.2.-</t>
  </si>
  <si>
    <t>Relleno Compactado</t>
  </si>
  <si>
    <t>1.5.3.-</t>
  </si>
  <si>
    <t>Suministro de Material para Relleno (Granular)</t>
  </si>
  <si>
    <t>Bote de Material Sobrante</t>
  </si>
  <si>
    <t>1.6.-</t>
  </si>
  <si>
    <t>MURO DE SACOS</t>
  </si>
  <si>
    <t>1.7.-</t>
  </si>
  <si>
    <t>GAVIONES                                                                                                      (Con Recolección de Piedras en la Zona)</t>
  </si>
  <si>
    <t>1.8.-</t>
  </si>
  <si>
    <t>COLCHONETA  ( 1.50 *1 *0.30 ) *2 M</t>
  </si>
  <si>
    <t>1.9.-</t>
  </si>
  <si>
    <t>LIMPIEZA FINAL</t>
  </si>
  <si>
    <t>CONSTRUCCION DE BADEN #2</t>
  </si>
  <si>
    <t>2.1.1.-</t>
  </si>
  <si>
    <t>2.2.-</t>
  </si>
  <si>
    <t>2.2.1.-</t>
  </si>
  <si>
    <t>2.2.2.-</t>
  </si>
  <si>
    <t>2.2.3.-</t>
  </si>
  <si>
    <t>2.3.-</t>
  </si>
  <si>
    <t>2.3.1.-</t>
  </si>
  <si>
    <t>Baden Ø1/2" @ 0.20M</t>
  </si>
  <si>
    <t>2.4.-</t>
  </si>
  <si>
    <t>CONSTRUCCION DE CANALETA</t>
  </si>
  <si>
    <t>2.4.1.-</t>
  </si>
  <si>
    <t>Excavación con retroexcavadora con Neumaticos en Material no Clasificado</t>
  </si>
  <si>
    <t>2.4.2.-</t>
  </si>
  <si>
    <t>2.4.2.1.-</t>
  </si>
  <si>
    <t>2.4.3.-</t>
  </si>
  <si>
    <t>2.4.3.1</t>
  </si>
  <si>
    <t>Canaleta (4.00 x 0.70 x 0.10)M</t>
  </si>
  <si>
    <t>2.4.4.-</t>
  </si>
  <si>
    <t xml:space="preserve"> ENCACHE  EN CANALETA</t>
  </si>
  <si>
    <t>2.5.-</t>
  </si>
  <si>
    <t>2.5.1.-</t>
  </si>
  <si>
    <t>Excavación con retroexcavadora con Estera en Material no Clasificado</t>
  </si>
  <si>
    <t>2.5.2.-</t>
  </si>
  <si>
    <t>2.6.-</t>
  </si>
  <si>
    <t>2.7.-</t>
  </si>
  <si>
    <t>2.8.-</t>
  </si>
  <si>
    <t>COLCHONETAS  ( 15.00 *1.00 *0.30 ) M,                                                       (1.5 *1.00 *0.30)M</t>
  </si>
  <si>
    <t>2.9.-</t>
  </si>
  <si>
    <t>SUB-TOTAL COSTOS DIRECTOS</t>
  </si>
  <si>
    <t>TRANSPORTE DE EQUIPOS</t>
  </si>
  <si>
    <t>CORPORACION DEL ACUEDUCTO Y ALCANTARILLADO DE SANTO DOMINGO</t>
  </si>
  <si>
    <t>PRESUPUESTO: CONSTRUCCION E INSTALACION PUERTA DE TOLA EN CASETA DEL SISTEMA HAINA MANOGUAYABO, CONSTRUCCION  VERJA DE MALLA CICLONICA Y PUERTA EN MALLA CICLONICA, SANTO DOMINGO SUROESTE    (Gerencia Suroeste)</t>
  </si>
  <si>
    <t>Limpieza Herbacea, Escombros Y Desmantelamiento Verja de Malla Ciclonica existente, para facilitar el trabajo.</t>
  </si>
  <si>
    <t xml:space="preserve">Bote de Material de escombro producto de limpieza   </t>
  </si>
  <si>
    <t>Viajes</t>
  </si>
  <si>
    <t>Excavación Material no Clasificado</t>
  </si>
  <si>
    <t xml:space="preserve">Bote de Material Sobrante </t>
  </si>
  <si>
    <t>Zapata de Muro de Bloques</t>
  </si>
  <si>
    <t>MUROS DE BLOQUES DE 6" , A  0.80 MTS.</t>
  </si>
  <si>
    <t>5.-</t>
  </si>
  <si>
    <t>TERMINACION SUPERFICIE:</t>
  </si>
  <si>
    <t>5.1.-</t>
  </si>
  <si>
    <t>Pañete en Muros</t>
  </si>
  <si>
    <t>5.2.-</t>
  </si>
  <si>
    <t>Pintura   (Incluye Caseta de Operador)</t>
  </si>
  <si>
    <t>5.3.-</t>
  </si>
  <si>
    <t xml:space="preserve">Zabaleta </t>
  </si>
  <si>
    <t>6.-</t>
  </si>
  <si>
    <t xml:space="preserve"> MALLA CICLONICA </t>
  </si>
  <si>
    <t>7.-</t>
  </si>
  <si>
    <t xml:space="preserve">ALQUILER DE MOTOSOLDADORA  (para trabajos de Herreria por que  no hay electricidad existente)  (Pago contra Factura )        </t>
  </si>
  <si>
    <t>8.-</t>
  </si>
  <si>
    <t>PUERTAS DE:</t>
  </si>
  <si>
    <t>8.1.-</t>
  </si>
  <si>
    <t xml:space="preserve"> Malla Ciclonica de  2.00 Mts. (Incluye Instalacion)</t>
  </si>
  <si>
    <t>8.2.-</t>
  </si>
  <si>
    <t>Puerta en Tola de  1.77Mts.. X 1.00 Mt. (Incluye Herreria)</t>
  </si>
  <si>
    <t>9.-</t>
  </si>
  <si>
    <t>GRAVA PARA EMBELLECIMIENTO DEL LUGAR</t>
  </si>
  <si>
    <t>10.-</t>
  </si>
  <si>
    <t>MISCELANEOS:</t>
  </si>
  <si>
    <t>10.1.-</t>
  </si>
  <si>
    <t>Limpieza Final del Area</t>
  </si>
  <si>
    <t>DIRECCION TECNICA</t>
  </si>
  <si>
    <t>SEGUROS Y FIANZA</t>
  </si>
  <si>
    <t>SUPERVISION C.A.A.S.D.</t>
  </si>
  <si>
    <t>SUB-TOTAL GENERAL</t>
  </si>
  <si>
    <t>PRESERVACION, MANTENIMIENTO Y CONSERVACION DE CUENCAS</t>
  </si>
  <si>
    <t>EQUIPAMIENTO CAASD</t>
  </si>
  <si>
    <t xml:space="preserve"> PRESUPUESTO: EMPALME Ø8" x Ø3", COLOCACION DE LINEA DE SERVICIO Ø3 PVC SDR-21 PARA EL COMPLEJO DEPORTIVO , UBICADO EN LA CARRETERA CABALLONA, MUNICIPIO LOS ALCARRIZOS . SANTO DOMINGO OESTE . (Gerencia Noroeste)                                          </t>
  </si>
  <si>
    <t>FASE-A</t>
  </si>
  <si>
    <t>EMPALME Ø8" x Ø3" COLOCACION DE TUBERIA Ø3" PVC SDR-21</t>
  </si>
  <si>
    <t>TRABAJOS PRELIMINARES</t>
  </si>
  <si>
    <t xml:space="preserve">Caseta para Materiales </t>
  </si>
  <si>
    <t>Excavación con Retroexcavadora en Material no Clasificado</t>
  </si>
  <si>
    <t>Suministro y Colocación Asiento de Arena</t>
  </si>
  <si>
    <t xml:space="preserve">Relleno Compactado C/ Maquito </t>
  </si>
  <si>
    <t>Suministro Material P/Relleno</t>
  </si>
  <si>
    <t>Corte de Asfalto C/Maquina</t>
  </si>
  <si>
    <t>SUMINISTRO DE TUBERIAS Y PIEZAS:</t>
  </si>
  <si>
    <t>TUBERIAS DE:</t>
  </si>
  <si>
    <t>3.1.1-</t>
  </si>
  <si>
    <t>Ø3" PVC SDR-21</t>
  </si>
  <si>
    <t>CLAMP DE:</t>
  </si>
  <si>
    <t>Ø8" x  Ø3" Acero</t>
  </si>
  <si>
    <t>CODOS DE:</t>
  </si>
  <si>
    <t>Ø3" x  90º  Pvc</t>
  </si>
  <si>
    <t>Ø3" x  22º  Pvc</t>
  </si>
  <si>
    <t>TAPON DE:</t>
  </si>
  <si>
    <t>3.4.1-</t>
  </si>
  <si>
    <t>Ø3" PVC</t>
  </si>
  <si>
    <t>VALVULA DE COMPUERTA DE:</t>
  </si>
  <si>
    <t>3.5.1-</t>
  </si>
  <si>
    <t>Ø3" H. F. Platillada, Completa (Marca Mueller, AVK, o Similar)</t>
  </si>
  <si>
    <t>3.5.2-</t>
  </si>
  <si>
    <t>Caja Telescopica</t>
  </si>
  <si>
    <t>COLOCACION DE TUBERIAS Y PIEZAS:</t>
  </si>
  <si>
    <t>4.1.1-</t>
  </si>
  <si>
    <t>4.2.-</t>
  </si>
  <si>
    <t>4.2.1.-</t>
  </si>
  <si>
    <t>4.3.-</t>
  </si>
  <si>
    <t>4.3.1.-</t>
  </si>
  <si>
    <t>4.3.2.-</t>
  </si>
  <si>
    <t>4.4.-</t>
  </si>
  <si>
    <t>4.4.1-</t>
  </si>
  <si>
    <t>4.5.-</t>
  </si>
  <si>
    <t>4.5.1-</t>
  </si>
  <si>
    <t>4.5.2-</t>
  </si>
  <si>
    <t>ANCLAJE DE PIEZAS EN H. S.</t>
  </si>
  <si>
    <t>CEMENTO SOLVENTE</t>
  </si>
  <si>
    <t>REPARACION DE SERVICIOS EXISTENTES (Cubicar Desglosado)</t>
  </si>
  <si>
    <t>REPOSICION DE ASFALTO, e = 2"</t>
  </si>
  <si>
    <t>TRANSPORTE INTERNO TUBERIAS DE :</t>
  </si>
  <si>
    <t>9.1.-</t>
  </si>
  <si>
    <t xml:space="preserve">Ø3" PVC SDR-21 </t>
  </si>
  <si>
    <t>PRUEBA HIDROSTATICA TUBERIAS DE :</t>
  </si>
  <si>
    <t>11.-</t>
  </si>
  <si>
    <t>PRUEBAS DE COMPACTACION                                   (Pago Contrafactura)</t>
  </si>
  <si>
    <t>12.-</t>
  </si>
  <si>
    <t>SEÑALIZACION (Incluye: Luces, Personal, Letreros, Cinta aviso de peligro, Banderolero, etc.) (Cubicar Desglosados).</t>
  </si>
  <si>
    <t xml:space="preserve"> SUB-TOTAL COSTOS DIRECTOS FASE "A"</t>
  </si>
  <si>
    <t>FASE B</t>
  </si>
  <si>
    <t xml:space="preserve">    ACOMETIDA Ø3" x  Ø1" AGUA POTABLE</t>
  </si>
  <si>
    <t>Excavación</t>
  </si>
  <si>
    <t>SUMINISTRO DE TUBERIA Y PIEZAS:</t>
  </si>
  <si>
    <t>TUBERIA DE:</t>
  </si>
  <si>
    <t>Polietileno Reticulado 32 mm</t>
  </si>
  <si>
    <t>CLAMPS DE:</t>
  </si>
  <si>
    <t>2.2.1-</t>
  </si>
  <si>
    <t>Ø3" x Ø1" Acero</t>
  </si>
  <si>
    <t xml:space="preserve">         2.3.-</t>
  </si>
  <si>
    <t>ADAPTADOR MACHO DE POLIETILENO DE:</t>
  </si>
  <si>
    <t xml:space="preserve">       2.3.1.-</t>
  </si>
  <si>
    <t>Ø1" a 32 mm</t>
  </si>
  <si>
    <t xml:space="preserve">          2.4.-</t>
  </si>
  <si>
    <t>ADAPTADOR HEMBRA DE POLIETILENO DE:</t>
  </si>
  <si>
    <t xml:space="preserve">       2.4.1.-</t>
  </si>
  <si>
    <t xml:space="preserve">          2.5.-</t>
  </si>
  <si>
    <t xml:space="preserve">CHECK HORIZONTAL Ø1" </t>
  </si>
  <si>
    <t xml:space="preserve">          2.6.-</t>
  </si>
  <si>
    <t>TEFLON</t>
  </si>
  <si>
    <t>Rollo</t>
  </si>
  <si>
    <t xml:space="preserve">          2.7.-</t>
  </si>
  <si>
    <t xml:space="preserve">LLAVE DE PASO Ø1" </t>
  </si>
  <si>
    <t xml:space="preserve">          2.8.-</t>
  </si>
  <si>
    <t>MEDIDOR DE  Ø1" ( COMPLETO)</t>
  </si>
  <si>
    <t>CAJA PLASTICA P/MEDIDOR</t>
  </si>
  <si>
    <t>MANO DE OBRA PLOMERIA</t>
  </si>
  <si>
    <t>ROTURA Y REPOSICION DE:</t>
  </si>
  <si>
    <t>Acera</t>
  </si>
  <si>
    <t xml:space="preserve"> Conten</t>
  </si>
  <si>
    <t xml:space="preserve"> SUB-TOTAL COSTOS DIRECTOS FASE "B"</t>
  </si>
  <si>
    <t>PRESUPUESTO : SUSTITUCION DE SOPORTES EN ACERO PARA TUBERIA DE Ø20" ACERO, SOBRE PUENTE DE LA AV. REYES CATOLICOS, PROXIMO AL ZOOLOGICO, SECTOR ARROYO HONDO, DISTRITO NACIONAL. ( GERENCIA SUROESTE )</t>
  </si>
  <si>
    <t>SUMINISTRO DE:</t>
  </si>
  <si>
    <t>TUBULARES DE:</t>
  </si>
  <si>
    <t>Ø2" Acero</t>
  </si>
  <si>
    <t>CHANEL DE:</t>
  </si>
  <si>
    <t>e = 4", Long.: 4´</t>
  </si>
  <si>
    <t>TIRANTE DE:</t>
  </si>
  <si>
    <t>Ø1/2" (Barra Lisa)</t>
  </si>
  <si>
    <t>TORNILLOS DE 1/2" X 2"</t>
  </si>
  <si>
    <t>ANGULARES DE 2" x 2" x 1/4"</t>
  </si>
  <si>
    <t>ALQUILER DE GUINDOLA, ARNES, ETC.</t>
  </si>
  <si>
    <t>MANO DE OBRA (Incluye equipo de soldadura, corte y materiales)</t>
  </si>
  <si>
    <t>LIMPIEZA Y PINTURA</t>
  </si>
  <si>
    <t>PRESUPUESTO : TECHADO DE BOMBAS DE COMBUSTIBLES EN GERENCIA ESTE, SANTO DOMINGO ESTE  ( Gerencia Este )</t>
  </si>
  <si>
    <t>ESTRUCTURA DE TECHO EN TIJERILLA</t>
  </si>
  <si>
    <t>ESTRUCTURA</t>
  </si>
  <si>
    <t>Tijerilla T1</t>
  </si>
  <si>
    <t>Tijerilla T2</t>
  </si>
  <si>
    <t>Tubo de 2"</t>
  </si>
  <si>
    <t>Columnas 6 x 6</t>
  </si>
  <si>
    <t>PL</t>
  </si>
  <si>
    <t>Correas Tubulares</t>
  </si>
  <si>
    <t>PLACAS Y ANCLAJES</t>
  </si>
  <si>
    <t>Pernos Ø1"</t>
  </si>
  <si>
    <t>PI Unión Apoyo</t>
  </si>
  <si>
    <t>CUBIERTA DE TECHO</t>
  </si>
  <si>
    <t>3.1-</t>
  </si>
  <si>
    <t>Lamina de Plexiglass</t>
  </si>
  <si>
    <t>MANO DE OBRA CUBIERTA (Incluye Materiales)</t>
  </si>
  <si>
    <t xml:space="preserve"> PRESUPUESTO: UNIDAD DE TRATAMIENTO AGUAS RESIDUALES Y COLOCACION DE RED COLECTORA, APROXIMADAMENTE L=104.46M DE TUBERIA DE Ø8", PARA EL PROYECTO"COLINAS DE ARROYO HONDO II, UBICADA EN LA AV. DE LOS ARROYOS, SECTOR COLINAS DE ARROYO HONDO II, DISTRITO NACIONAL . (Gerencia Noroeste)</t>
  </si>
  <si>
    <t>Sub-Total RD$</t>
  </si>
  <si>
    <t>FASE A</t>
  </si>
  <si>
    <t>SISTEMA DE RECOLECCION Y DISPOSICION DE AGUAS RESIDUALES</t>
  </si>
  <si>
    <t xml:space="preserve"> Replanteo </t>
  </si>
  <si>
    <t>Excavación con Retroexcavadora de Esteras en Material no Clasificado</t>
  </si>
  <si>
    <t xml:space="preserve">Relleno Compactado con Maquito  </t>
  </si>
  <si>
    <t xml:space="preserve">Suministro de Material Para Relleno </t>
  </si>
  <si>
    <t>SUMINISTRO DE TUBERIAS Y PIEZAS :</t>
  </si>
  <si>
    <t>3.1.1.-</t>
  </si>
  <si>
    <t>Ø8" PVC SDR-32.5</t>
  </si>
  <si>
    <t>4.1.1.-</t>
  </si>
  <si>
    <t>KG</t>
  </si>
  <si>
    <t>CONSTRUCCION  REGISTO EN LADRILLO DE:</t>
  </si>
  <si>
    <t>6.1.-</t>
  </si>
  <si>
    <t xml:space="preserve"> 1.50 M a 2.00 M</t>
  </si>
  <si>
    <t>7.1.-</t>
  </si>
  <si>
    <t>PRUEBAS DE COMPACTACION                                                                      (Cubicar Desglosado)</t>
  </si>
  <si>
    <t>SUB-TOTAL COSTOS FASE A</t>
  </si>
  <si>
    <t>PLANTA DE TRATAMIENTO DE AGUAS RESIDUALES</t>
  </si>
  <si>
    <t>Topografía y Replanteo</t>
  </si>
  <si>
    <t>SUMINISTRO TUBERIAS Y PIEZAS DE:</t>
  </si>
  <si>
    <t>Tuberías para</t>
  </si>
  <si>
    <t>Rebose de Entrada y Salida  de 8¨ PVC SDR-41</t>
  </si>
  <si>
    <t>3.1.3.-</t>
  </si>
  <si>
    <t>Ventilación de 3¨ PVC SDR 41</t>
  </si>
  <si>
    <t>CODO DE:</t>
  </si>
  <si>
    <t>8" x 45° Acero</t>
  </si>
  <si>
    <t>TEE DE:</t>
  </si>
  <si>
    <t>Ø8" x Ø8" PVC</t>
  </si>
  <si>
    <t>MANO DE OBRA DE PLOMERIA</t>
  </si>
  <si>
    <t>Torta de 0.05 mts.</t>
  </si>
  <si>
    <t>Losa de Techo (17.85*7.60*0.15)</t>
  </si>
  <si>
    <t>Losa de Fondo (17.85*7.60*0.20)</t>
  </si>
  <si>
    <t>5.4.-</t>
  </si>
  <si>
    <t xml:space="preserve">Losa de filtro </t>
  </si>
  <si>
    <t>5.5.-</t>
  </si>
  <si>
    <t>Muros de Hormigón e=0.20</t>
  </si>
  <si>
    <t>5.6.-</t>
  </si>
  <si>
    <t>Viga de Carga (7.6*0.20*0.2)</t>
  </si>
  <si>
    <t>5.7.-</t>
  </si>
  <si>
    <t>Viga Perimetral (0.20*0.20) @ 0.20 1/2"</t>
  </si>
  <si>
    <t>5.8.-</t>
  </si>
  <si>
    <t>Columna Ø1/2" @ 0.25M</t>
  </si>
  <si>
    <t>Vibrador de Hormigón</t>
  </si>
  <si>
    <t>TERMINACION DE SUPERFICIE:</t>
  </si>
  <si>
    <t>Fino Losa de Fondo</t>
  </si>
  <si>
    <t>6.2.-</t>
  </si>
  <si>
    <t>Pañete Interior Muros</t>
  </si>
  <si>
    <t>6.3.-</t>
  </si>
  <si>
    <t>Zabaletas</t>
  </si>
  <si>
    <t>6.4.-</t>
  </si>
  <si>
    <t>Pintura</t>
  </si>
  <si>
    <t>6.5.-</t>
  </si>
  <si>
    <t>Pañete losa de techo</t>
  </si>
  <si>
    <t>6.6.-</t>
  </si>
  <si>
    <t>Cantos</t>
  </si>
  <si>
    <t>6.7.-</t>
  </si>
  <si>
    <t>Impermeabilizante Losa de Techo</t>
  </si>
  <si>
    <t>TAPAS DE  D=0.60 H.F.</t>
  </si>
  <si>
    <t>ESCALERAS DE PELDAÑOS DE 3/4"</t>
  </si>
  <si>
    <t>AGREGADOS PARA FILTRO:</t>
  </si>
  <si>
    <t>9.1.</t>
  </si>
  <si>
    <t>Agregado: 2" @ 4" (Cubicar Desglosado)</t>
  </si>
  <si>
    <t xml:space="preserve"> FILTRANTE DE 10" ENCAMIZADO EN Ø8" ACERO                                                      </t>
  </si>
  <si>
    <t>º</t>
  </si>
  <si>
    <t>SUB-TOTAL COSTOS DIRECTOS FASE B</t>
  </si>
  <si>
    <t>SUB-TOTAL COSTOS DIRECTOS FASES (A+B)</t>
  </si>
  <si>
    <t>_______________________________</t>
  </si>
  <si>
    <t xml:space="preserve">                                                            Visto Bueno por:</t>
  </si>
  <si>
    <t xml:space="preserve">                     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</si>
</sst>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0.00_);\(0.00\)"/>
    <numFmt numFmtId="166" formatCode="0_)"/>
    <numFmt numFmtId="167" formatCode="0.0_)"/>
    <numFmt numFmtId="168" formatCode="_(* #,##0.0_);_(* \(#,##0.0\);_(* &quot;-&quot;??_);_(@_)"/>
    <numFmt numFmtId="169" formatCode="0.0"/>
    <numFmt numFmtId="170" formatCode="0.0%"/>
    <numFmt numFmtId="171" formatCode="#,##0.00_ ;\-#,##0.00\ "/>
    <numFmt numFmtId="173" formatCode="_(* #,##0.000000_);_(* \(#,##0.000000\);_(* &quot;-&quot;????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4"/>
      <color indexed="10"/>
      <name val="TechnicLite"/>
      <charset val="2"/>
    </font>
    <font>
      <sz val="14"/>
      <name val="TechnicLite"/>
      <charset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642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8" xfId="3" applyFont="1" applyFill="1" applyBorder="1" applyAlignment="1">
      <alignment vertical="center" wrapText="1"/>
    </xf>
    <xf numFmtId="164" fontId="8" fillId="0" borderId="8" xfId="3" applyFont="1" applyFill="1" applyBorder="1" applyAlignment="1" applyProtection="1">
      <alignment horizontal="right" vertical="center" wrapText="1"/>
    </xf>
    <xf numFmtId="164" fontId="8" fillId="0" borderId="8" xfId="3" applyFont="1" applyFill="1" applyBorder="1" applyAlignment="1" applyProtection="1">
      <alignment vertical="center" wrapText="1"/>
    </xf>
    <xf numFmtId="164" fontId="8" fillId="0" borderId="0" xfId="3" applyFont="1" applyFill="1" applyBorder="1" applyAlignment="1">
      <alignment vertical="center" wrapText="1"/>
    </xf>
    <xf numFmtId="164" fontId="8" fillId="0" borderId="12" xfId="3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3" xfId="0" quotePrefix="1" applyFont="1" applyBorder="1" applyAlignment="1">
      <alignment horizontal="center"/>
    </xf>
    <xf numFmtId="0" fontId="9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166" fontId="13" fillId="0" borderId="10" xfId="0" applyNumberFormat="1" applyFont="1" applyBorder="1" applyAlignment="1">
      <alignment horizontal="right"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168" fontId="13" fillId="0" borderId="10" xfId="3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6" fontId="8" fillId="0" borderId="10" xfId="0" applyNumberFormat="1" applyFont="1" applyBorder="1" applyAlignment="1">
      <alignment horizontal="right" vertical="center" wrapText="1"/>
    </xf>
    <xf numFmtId="166" fontId="8" fillId="0" borderId="6" xfId="0" applyNumberFormat="1" applyFont="1" applyBorder="1" applyAlignment="1">
      <alignment horizontal="right" vertical="center" wrapText="1"/>
    </xf>
    <xf numFmtId="166" fontId="13" fillId="0" borderId="6" xfId="0" applyNumberFormat="1" applyFont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6" fillId="0" borderId="3" xfId="0" applyFont="1" applyBorder="1"/>
    <xf numFmtId="0" fontId="6" fillId="0" borderId="18" xfId="0" applyFont="1" applyBorder="1"/>
    <xf numFmtId="0" fontId="6" fillId="0" borderId="0" xfId="0" applyFont="1" applyBorder="1"/>
    <xf numFmtId="0" fontId="14" fillId="0" borderId="0" xfId="0" applyFont="1" applyBorder="1"/>
    <xf numFmtId="0" fontId="0" fillId="0" borderId="0" xfId="0" applyBorder="1"/>
    <xf numFmtId="0" fontId="5" fillId="0" borderId="0" xfId="0" applyFont="1" applyAlignment="1"/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1" fillId="0" borderId="8" xfId="0" applyFont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Border="1" applyAlignment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5" fillId="0" borderId="4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left" wrapText="1"/>
    </xf>
    <xf numFmtId="0" fontId="6" fillId="0" borderId="17" xfId="0" applyFont="1" applyBorder="1"/>
    <xf numFmtId="0" fontId="5" fillId="0" borderId="17" xfId="0" applyFont="1" applyBorder="1"/>
    <xf numFmtId="0" fontId="6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7" fillId="0" borderId="8" xfId="3" applyFont="1" applyBorder="1" applyAlignment="1">
      <alignment horizontal="right"/>
    </xf>
    <xf numFmtId="2" fontId="11" fillId="0" borderId="8" xfId="3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right"/>
    </xf>
    <xf numFmtId="164" fontId="8" fillId="0" borderId="8" xfId="3" applyFont="1" applyBorder="1" applyAlignment="1" applyProtection="1">
      <alignment vertical="center" wrapText="1"/>
    </xf>
    <xf numFmtId="164" fontId="8" fillId="0" borderId="0" xfId="3" applyFont="1" applyBorder="1" applyAlignment="1">
      <alignment vertical="center" wrapText="1"/>
    </xf>
    <xf numFmtId="164" fontId="8" fillId="0" borderId="12" xfId="3" applyFont="1" applyBorder="1" applyAlignment="1" applyProtection="1">
      <alignment vertical="center" wrapText="1"/>
    </xf>
    <xf numFmtId="164" fontId="8" fillId="0" borderId="8" xfId="3" applyFont="1" applyBorder="1" applyAlignment="1">
      <alignment vertical="center" wrapText="1"/>
    </xf>
    <xf numFmtId="0" fontId="0" fillId="0" borderId="8" xfId="0" applyBorder="1"/>
    <xf numFmtId="2" fontId="15" fillId="0" borderId="4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right"/>
    </xf>
    <xf numFmtId="0" fontId="6" fillId="0" borderId="4" xfId="0" applyFont="1" applyBorder="1" applyAlignment="1"/>
    <xf numFmtId="0" fontId="11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39" fontId="8" fillId="0" borderId="8" xfId="0" applyNumberFormat="1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9" fontId="6" fillId="0" borderId="8" xfId="2" applyNumberFormat="1" applyFont="1" applyBorder="1" applyAlignment="1">
      <alignment horizontal="centerContinuous"/>
    </xf>
    <xf numFmtId="170" fontId="6" fillId="0" borderId="8" xfId="2" applyNumberFormat="1" applyFont="1" applyBorder="1" applyAlignment="1">
      <alignment horizontal="centerContinuous"/>
    </xf>
    <xf numFmtId="10" fontId="6" fillId="0" borderId="8" xfId="2" applyNumberFormat="1" applyFont="1" applyBorder="1" applyAlignment="1">
      <alignment horizontal="centerContinuous"/>
    </xf>
    <xf numFmtId="9" fontId="6" fillId="0" borderId="4" xfId="2" applyNumberFormat="1" applyFont="1" applyBorder="1" applyAlignment="1">
      <alignment horizontal="center" vertical="center"/>
    </xf>
    <xf numFmtId="9" fontId="6" fillId="0" borderId="4" xfId="2" applyNumberFormat="1" applyFont="1" applyBorder="1" applyAlignment="1">
      <alignment horizontal="centerContinuous"/>
    </xf>
    <xf numFmtId="9" fontId="6" fillId="0" borderId="4" xfId="2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164" fontId="11" fillId="0" borderId="8" xfId="3" applyFont="1" applyBorder="1" applyAlignment="1">
      <alignment horizontal="right" vertical="center"/>
    </xf>
    <xf numFmtId="165" fontId="15" fillId="0" borderId="8" xfId="0" applyNumberFormat="1" applyFont="1" applyBorder="1"/>
    <xf numFmtId="1" fontId="12" fillId="0" borderId="2" xfId="0" applyNumberFormat="1" applyFont="1" applyBorder="1"/>
    <xf numFmtId="164" fontId="8" fillId="0" borderId="8" xfId="3" applyFont="1" applyBorder="1" applyAlignment="1" applyProtection="1">
      <alignment horizontal="right" vertical="center" wrapText="1"/>
    </xf>
    <xf numFmtId="164" fontId="8" fillId="0" borderId="8" xfId="3" applyFont="1" applyBorder="1" applyAlignment="1" applyProtection="1">
      <alignment horizontal="center" vertical="center" wrapText="1"/>
    </xf>
    <xf numFmtId="164" fontId="8" fillId="0" borderId="8" xfId="3" applyFont="1" applyBorder="1" applyAlignment="1">
      <alignment horizontal="right" vertical="center" wrapText="1"/>
    </xf>
    <xf numFmtId="164" fontId="15" fillId="0" borderId="4" xfId="3" applyFont="1" applyBorder="1" applyAlignment="1">
      <alignment horizontal="right" vertical="center" wrapText="1"/>
    </xf>
    <xf numFmtId="164" fontId="15" fillId="0" borderId="8" xfId="3" applyFont="1" applyBorder="1" applyAlignment="1">
      <alignment horizontal="right" vertical="center" wrapText="1"/>
    </xf>
    <xf numFmtId="165" fontId="6" fillId="0" borderId="8" xfId="0" applyNumberFormat="1" applyFont="1" applyBorder="1"/>
    <xf numFmtId="0" fontId="5" fillId="0" borderId="0" xfId="0" applyFont="1" applyBorder="1" applyAlignment="1">
      <alignment horizontal="left"/>
    </xf>
    <xf numFmtId="40" fontId="7" fillId="0" borderId="8" xfId="0" applyNumberFormat="1" applyFont="1" applyBorder="1"/>
    <xf numFmtId="164" fontId="11" fillId="0" borderId="8" xfId="3" applyFont="1" applyBorder="1" applyAlignment="1">
      <alignment vertical="center"/>
    </xf>
    <xf numFmtId="40" fontId="15" fillId="0" borderId="8" xfId="0" applyNumberFormat="1" applyFont="1" applyBorder="1"/>
    <xf numFmtId="0" fontId="12" fillId="0" borderId="8" xfId="0" applyFont="1" applyBorder="1"/>
    <xf numFmtId="164" fontId="8" fillId="0" borderId="12" xfId="3" applyFont="1" applyBorder="1" applyAlignment="1" applyProtection="1">
      <alignment horizontal="right" vertical="center" wrapText="1"/>
    </xf>
    <xf numFmtId="164" fontId="8" fillId="0" borderId="8" xfId="3" applyFont="1" applyBorder="1" applyAlignment="1">
      <alignment horizontal="center" vertical="center" wrapText="1"/>
    </xf>
    <xf numFmtId="164" fontId="15" fillId="0" borderId="4" xfId="3" applyFont="1" applyBorder="1" applyAlignment="1">
      <alignment vertical="center"/>
    </xf>
    <xf numFmtId="164" fontId="15" fillId="0" borderId="0" xfId="3" applyFont="1" applyBorder="1" applyAlignment="1">
      <alignment vertical="center"/>
    </xf>
    <xf numFmtId="164" fontId="6" fillId="0" borderId="0" xfId="3" applyFont="1" applyBorder="1"/>
    <xf numFmtId="164" fontId="6" fillId="0" borderId="16" xfId="3" applyFont="1" applyBorder="1"/>
    <xf numFmtId="164" fontId="6" fillId="0" borderId="4" xfId="0" applyNumberFormat="1" applyFont="1" applyBorder="1" applyAlignment="1"/>
    <xf numFmtId="164" fontId="6" fillId="0" borderId="4" xfId="3" applyFont="1" applyBorder="1"/>
    <xf numFmtId="164" fontId="6" fillId="0" borderId="4" xfId="0" applyNumberFormat="1" applyFont="1" applyBorder="1"/>
    <xf numFmtId="0" fontId="7" fillId="0" borderId="5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164" fontId="5" fillId="0" borderId="9" xfId="3" applyFont="1" applyBorder="1"/>
    <xf numFmtId="164" fontId="16" fillId="0" borderId="9" xfId="3" applyFont="1" applyBorder="1"/>
    <xf numFmtId="164" fontId="17" fillId="0" borderId="9" xfId="3" applyFont="1" applyBorder="1"/>
    <xf numFmtId="0" fontId="12" fillId="0" borderId="9" xfId="0" applyFont="1" applyBorder="1"/>
    <xf numFmtId="165" fontId="0" fillId="0" borderId="9" xfId="0" applyNumberFormat="1" applyBorder="1" applyAlignment="1">
      <alignment horizontal="right"/>
    </xf>
    <xf numFmtId="164" fontId="18" fillId="0" borderId="9" xfId="3" applyFont="1" applyBorder="1" applyAlignment="1">
      <alignment horizontal="right" vertical="center"/>
    </xf>
    <xf numFmtId="164" fontId="11" fillId="0" borderId="9" xfId="3" applyFont="1" applyBorder="1" applyAlignment="1">
      <alignment horizontal="right" vertical="center"/>
    </xf>
    <xf numFmtId="164" fontId="7" fillId="0" borderId="9" xfId="3" applyFont="1" applyBorder="1" applyAlignment="1">
      <alignment horizontal="right" vertical="center"/>
    </xf>
    <xf numFmtId="164" fontId="11" fillId="0" borderId="13" xfId="3" applyFont="1" applyBorder="1" applyAlignment="1">
      <alignment horizontal="right" vertical="center"/>
    </xf>
    <xf numFmtId="164" fontId="7" fillId="0" borderId="14" xfId="3" applyFont="1" applyBorder="1" applyAlignment="1">
      <alignment horizontal="right" vertical="center"/>
    </xf>
    <xf numFmtId="44" fontId="7" fillId="0" borderId="9" xfId="1" applyFont="1" applyBorder="1" applyAlignment="1">
      <alignment horizontal="right" vertical="center"/>
    </xf>
    <xf numFmtId="164" fontId="7" fillId="0" borderId="5" xfId="3" applyFont="1" applyBorder="1" applyAlignment="1">
      <alignment horizontal="right" vertical="center"/>
    </xf>
    <xf numFmtId="0" fontId="0" fillId="0" borderId="15" xfId="0" applyBorder="1"/>
    <xf numFmtId="0" fontId="0" fillId="0" borderId="9" xfId="0" applyBorder="1"/>
    <xf numFmtId="164" fontId="11" fillId="0" borderId="16" xfId="3" applyFont="1" applyBorder="1"/>
    <xf numFmtId="0" fontId="1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1" fillId="0" borderId="0" xfId="3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0" fontId="6" fillId="0" borderId="0" xfId="0" applyNumberFormat="1" applyFont="1" applyBorder="1"/>
    <xf numFmtId="9" fontId="6" fillId="0" borderId="0" xfId="2" applyNumberFormat="1" applyFont="1" applyBorder="1" applyAlignment="1">
      <alignment horizontal="centerContinuous"/>
    </xf>
    <xf numFmtId="170" fontId="6" fillId="0" borderId="0" xfId="2" applyNumberFormat="1" applyFont="1" applyBorder="1" applyAlignment="1">
      <alignment horizontal="centerContinuous"/>
    </xf>
    <xf numFmtId="10" fontId="6" fillId="0" borderId="0" xfId="2" applyNumberFormat="1" applyFont="1" applyBorder="1" applyAlignment="1">
      <alignment horizontal="centerContinuous"/>
    </xf>
    <xf numFmtId="164" fontId="6" fillId="0" borderId="0" xfId="3" applyFont="1" applyBorder="1" applyAlignment="1">
      <alignment horizontal="centerContinuous"/>
    </xf>
    <xf numFmtId="0" fontId="7" fillId="0" borderId="19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9" fillId="0" borderId="8" xfId="0" applyFont="1" applyBorder="1" applyAlignment="1">
      <alignment horizontal="left" vertical="center" wrapText="1"/>
    </xf>
    <xf numFmtId="164" fontId="11" fillId="0" borderId="8" xfId="3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40" fontId="11" fillId="0" borderId="8" xfId="0" applyNumberFormat="1" applyFont="1" applyBorder="1"/>
    <xf numFmtId="0" fontId="11" fillId="0" borderId="10" xfId="0" applyFont="1" applyBorder="1" applyAlignment="1">
      <alignment horizontal="right" vertical="center"/>
    </xf>
    <xf numFmtId="171" fontId="11" fillId="0" borderId="8" xfId="0" applyNumberFormat="1" applyFont="1" applyBorder="1" applyAlignment="1">
      <alignment vertical="center" wrapText="1"/>
    </xf>
    <xf numFmtId="171" fontId="11" fillId="0" borderId="8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164" fontId="11" fillId="0" borderId="8" xfId="3" applyFont="1" applyBorder="1"/>
    <xf numFmtId="0" fontId="20" fillId="0" borderId="8" xfId="0" applyFont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 wrapText="1"/>
    </xf>
    <xf numFmtId="164" fontId="6" fillId="0" borderId="9" xfId="3" applyFont="1" applyBorder="1"/>
    <xf numFmtId="0" fontId="21" fillId="0" borderId="8" xfId="0" applyFont="1" applyBorder="1" applyAlignment="1">
      <alignment horizontal="left" vertical="center" wrapText="1"/>
    </xf>
    <xf numFmtId="164" fontId="11" fillId="0" borderId="8" xfId="3" applyFont="1" applyFill="1" applyBorder="1"/>
    <xf numFmtId="0" fontId="13" fillId="0" borderId="10" xfId="0" applyNumberFormat="1" applyFont="1" applyBorder="1" applyAlignment="1" applyProtection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164" fontId="5" fillId="0" borderId="9" xfId="3" applyFont="1" applyBorder="1" applyAlignment="1">
      <alignment vertical="center"/>
    </xf>
    <xf numFmtId="0" fontId="8" fillId="0" borderId="10" xfId="0" applyNumberFormat="1" applyFont="1" applyBorder="1" applyAlignment="1" applyProtection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164" fontId="5" fillId="0" borderId="14" xfId="3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164" fontId="5" fillId="0" borderId="13" xfId="3" applyFont="1" applyBorder="1" applyAlignment="1">
      <alignment vertical="center"/>
    </xf>
    <xf numFmtId="0" fontId="13" fillId="0" borderId="10" xfId="0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3" applyFont="1" applyFill="1" applyBorder="1" applyAlignment="1">
      <alignment horizontal="right" vertical="center" wrapText="1"/>
    </xf>
    <xf numFmtId="164" fontId="11" fillId="0" borderId="8" xfId="3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164" fontId="15" fillId="0" borderId="8" xfId="3" applyFont="1" applyFill="1" applyBorder="1" applyAlignment="1">
      <alignment horizontal="right" vertical="center" wrapText="1"/>
    </xf>
    <xf numFmtId="164" fontId="15" fillId="0" borderId="8" xfId="3" applyFont="1" applyBorder="1" applyAlignment="1">
      <alignment vertical="center" wrapText="1"/>
    </xf>
    <xf numFmtId="164" fontId="23" fillId="0" borderId="9" xfId="0" applyNumberFormat="1" applyFont="1" applyBorder="1" applyAlignment="1">
      <alignment vertical="center" wrapText="1"/>
    </xf>
    <xf numFmtId="164" fontId="11" fillId="0" borderId="8" xfId="3" applyFont="1" applyBorder="1" applyAlignment="1">
      <alignment horizontal="center" vertical="center" wrapText="1"/>
    </xf>
    <xf numFmtId="164" fontId="7" fillId="0" borderId="14" xfId="3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8" xfId="3" applyFont="1" applyFill="1" applyBorder="1" applyAlignment="1">
      <alignment vertical="center" wrapText="1"/>
    </xf>
    <xf numFmtId="164" fontId="11" fillId="0" borderId="12" xfId="3" applyFont="1" applyFill="1" applyBorder="1"/>
    <xf numFmtId="164" fontId="6" fillId="0" borderId="13" xfId="3" applyFont="1" applyBorder="1"/>
    <xf numFmtId="40" fontId="5" fillId="0" borderId="9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right"/>
    </xf>
    <xf numFmtId="0" fontId="5" fillId="0" borderId="21" xfId="0" quotePrefix="1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164" fontId="5" fillId="0" borderId="5" xfId="3" applyFont="1" applyBorder="1"/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164" fontId="6" fillId="0" borderId="8" xfId="3" applyFont="1" applyBorder="1" applyAlignment="1">
      <alignment horizontal="center"/>
    </xf>
    <xf numFmtId="0" fontId="6" fillId="0" borderId="19" xfId="0" applyFont="1" applyBorder="1"/>
    <xf numFmtId="0" fontId="5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2" xfId="0" applyFont="1" applyBorder="1" applyAlignment="1">
      <alignment horizontal="left" wrapText="1"/>
    </xf>
    <xf numFmtId="0" fontId="6" fillId="0" borderId="1" xfId="0" applyFont="1" applyBorder="1" applyAlignment="1"/>
    <xf numFmtId="9" fontId="6" fillId="0" borderId="26" xfId="2" applyNumberFormat="1" applyFont="1" applyBorder="1" applyAlignment="1">
      <alignment horizontal="center" vertical="center"/>
    </xf>
    <xf numFmtId="0" fontId="6" fillId="0" borderId="26" xfId="0" applyFont="1" applyBorder="1" applyAlignment="1"/>
    <xf numFmtId="164" fontId="5" fillId="0" borderId="27" xfId="3" applyFont="1" applyBorder="1" applyAlignment="1">
      <alignment vertical="center"/>
    </xf>
    <xf numFmtId="0" fontId="6" fillId="0" borderId="28" xfId="0" applyFont="1" applyBorder="1"/>
    <xf numFmtId="0" fontId="6" fillId="0" borderId="29" xfId="0" applyFont="1" applyBorder="1"/>
    <xf numFmtId="9" fontId="6" fillId="0" borderId="28" xfId="2" applyFont="1" applyBorder="1" applyAlignment="1">
      <alignment horizontal="center"/>
    </xf>
    <xf numFmtId="164" fontId="5" fillId="0" borderId="30" xfId="3" applyFont="1" applyBorder="1"/>
    <xf numFmtId="0" fontId="5" fillId="0" borderId="21" xfId="0" applyFont="1" applyBorder="1" applyAlignment="1">
      <alignment vertical="center"/>
    </xf>
    <xf numFmtId="164" fontId="5" fillId="0" borderId="5" xfId="3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4" fillId="0" borderId="0" xfId="0" applyFont="1" applyFill="1"/>
    <xf numFmtId="0" fontId="25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0" fontId="25" fillId="0" borderId="15" xfId="0" quotePrefix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13" xfId="0" quotePrefix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center" vertical="center"/>
    </xf>
    <xf numFmtId="0" fontId="25" fillId="0" borderId="9" xfId="0" quotePrefix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right" vertical="center"/>
    </xf>
    <xf numFmtId="0" fontId="5" fillId="0" borderId="8" xfId="4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0" fontId="25" fillId="0" borderId="9" xfId="0" quotePrefix="1" applyFont="1" applyBorder="1" applyAlignment="1">
      <alignment horizontal="center" vertical="center" wrapText="1"/>
    </xf>
    <xf numFmtId="0" fontId="7" fillId="0" borderId="10" xfId="4" applyFont="1" applyBorder="1" applyAlignment="1">
      <alignment horizontal="right"/>
    </xf>
    <xf numFmtId="0" fontId="7" fillId="0" borderId="8" xfId="4" applyFont="1" applyBorder="1"/>
    <xf numFmtId="0" fontId="11" fillId="0" borderId="8" xfId="4" applyFont="1" applyBorder="1" applyAlignment="1">
      <alignment horizontal="center"/>
    </xf>
    <xf numFmtId="164" fontId="11" fillId="0" borderId="8" xfId="5" applyFont="1" applyBorder="1" applyAlignment="1">
      <alignment horizontal="right"/>
    </xf>
    <xf numFmtId="0" fontId="11" fillId="0" borderId="10" xfId="4" applyFont="1" applyBorder="1" applyAlignment="1">
      <alignment horizontal="right"/>
    </xf>
    <xf numFmtId="0" fontId="11" fillId="0" borderId="8" xfId="4" applyFont="1" applyBorder="1"/>
    <xf numFmtId="0" fontId="11" fillId="0" borderId="10" xfId="4" applyFont="1" applyBorder="1" applyAlignment="1">
      <alignment horizontal="right" vertical="center" wrapText="1"/>
    </xf>
    <xf numFmtId="0" fontId="11" fillId="0" borderId="8" xfId="4" applyFont="1" applyBorder="1" applyAlignment="1">
      <alignment wrapText="1"/>
    </xf>
    <xf numFmtId="0" fontId="11" fillId="0" borderId="8" xfId="4" applyFont="1" applyBorder="1" applyAlignment="1">
      <alignment horizontal="center" vertical="center"/>
    </xf>
    <xf numFmtId="164" fontId="11" fillId="0" borderId="8" xfId="5" applyFont="1" applyBorder="1" applyAlignment="1">
      <alignment horizontal="right" vertical="center"/>
    </xf>
    <xf numFmtId="0" fontId="11" fillId="0" borderId="0" xfId="4" applyFont="1" applyBorder="1" applyAlignment="1">
      <alignment wrapText="1"/>
    </xf>
    <xf numFmtId="0" fontId="11" fillId="0" borderId="8" xfId="4" applyFont="1" applyBorder="1" applyAlignment="1">
      <alignment horizontal="center" vertical="center" wrapText="1"/>
    </xf>
    <xf numFmtId="164" fontId="11" fillId="0" borderId="0" xfId="5" applyFont="1" applyBorder="1" applyAlignment="1">
      <alignment horizontal="right" vertical="center" wrapText="1"/>
    </xf>
    <xf numFmtId="0" fontId="7" fillId="0" borderId="16" xfId="4" applyFont="1" applyBorder="1"/>
    <xf numFmtId="4" fontId="11" fillId="0" borderId="8" xfId="4" applyNumberFormat="1" applyFont="1" applyFill="1" applyBorder="1" applyAlignment="1">
      <alignment horizontal="right"/>
    </xf>
    <xf numFmtId="164" fontId="11" fillId="0" borderId="2" xfId="5" applyFont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6" xfId="4" applyFont="1" applyBorder="1" applyAlignment="1">
      <alignment horizontal="left"/>
    </xf>
    <xf numFmtId="0" fontId="10" fillId="0" borderId="0" xfId="0" applyFont="1" applyBorder="1"/>
    <xf numFmtId="0" fontId="10" fillId="0" borderId="8" xfId="0" applyFont="1" applyBorder="1"/>
    <xf numFmtId="164" fontId="11" fillId="0" borderId="2" xfId="6" applyFont="1" applyBorder="1"/>
    <xf numFmtId="0" fontId="15" fillId="0" borderId="10" xfId="4" applyFont="1" applyBorder="1" applyAlignment="1">
      <alignment horizontal="right"/>
    </xf>
    <xf numFmtId="0" fontId="27" fillId="0" borderId="0" xfId="0" applyFont="1" applyBorder="1"/>
    <xf numFmtId="164" fontId="15" fillId="0" borderId="8" xfId="3" applyFont="1" applyBorder="1" applyAlignment="1">
      <alignment horizontal="center" vertical="center" wrapText="1"/>
    </xf>
    <xf numFmtId="164" fontId="15" fillId="0" borderId="2" xfId="6" applyFont="1" applyBorder="1"/>
    <xf numFmtId="164" fontId="15" fillId="0" borderId="8" xfId="3" applyFont="1" applyBorder="1"/>
    <xf numFmtId="0" fontId="7" fillId="0" borderId="16" xfId="0" applyFont="1" applyBorder="1" applyAlignment="1">
      <alignment horizontal="left"/>
    </xf>
    <xf numFmtId="164" fontId="11" fillId="0" borderId="8" xfId="5" applyFont="1" applyBorder="1" applyAlignment="1">
      <alignment horizontal="center"/>
    </xf>
    <xf numFmtId="164" fontId="11" fillId="0" borderId="0" xfId="5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4" fontId="11" fillId="0" borderId="8" xfId="6" applyFont="1" applyFill="1" applyBorder="1"/>
    <xf numFmtId="0" fontId="11" fillId="0" borderId="2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39" fontId="11" fillId="0" borderId="8" xfId="0" applyNumberFormat="1" applyFont="1" applyBorder="1" applyAlignment="1">
      <alignment horizontal="right"/>
    </xf>
    <xf numFmtId="39" fontId="11" fillId="0" borderId="8" xfId="0" applyNumberFormat="1" applyFont="1" applyBorder="1" applyAlignment="1">
      <alignment horizontal="right" vertical="center" wrapText="1"/>
    </xf>
    <xf numFmtId="164" fontId="11" fillId="0" borderId="8" xfId="5" applyFont="1" applyBorder="1" applyAlignment="1">
      <alignment horizontal="center" vertical="center" wrapText="1"/>
    </xf>
    <xf numFmtId="164" fontId="11" fillId="0" borderId="8" xfId="6" applyFont="1" applyFill="1" applyBorder="1" applyAlignment="1">
      <alignment vertical="center" wrapText="1"/>
    </xf>
    <xf numFmtId="0" fontId="7" fillId="0" borderId="8" xfId="0" applyFont="1" applyBorder="1" applyAlignment="1">
      <alignment horizontal="left" wrapText="1"/>
    </xf>
    <xf numFmtId="164" fontId="15" fillId="0" borderId="8" xfId="5" applyFont="1" applyBorder="1" applyAlignment="1">
      <alignment horizontal="center"/>
    </xf>
    <xf numFmtId="164" fontId="15" fillId="0" borderId="8" xfId="6" applyFont="1" applyFill="1" applyBorder="1"/>
    <xf numFmtId="0" fontId="11" fillId="0" borderId="10" xfId="0" applyFont="1" applyBorder="1" applyAlignment="1">
      <alignment horizontal="right" wrapText="1"/>
    </xf>
    <xf numFmtId="0" fontId="11" fillId="0" borderId="2" xfId="0" applyFont="1" applyBorder="1" applyAlignment="1">
      <alignment horizontal="left" wrapText="1"/>
    </xf>
    <xf numFmtId="0" fontId="11" fillId="0" borderId="16" xfId="4" applyFont="1" applyBorder="1" applyAlignment="1">
      <alignment wrapText="1"/>
    </xf>
    <xf numFmtId="0" fontId="7" fillId="0" borderId="10" xfId="4" applyFont="1" applyBorder="1" applyAlignment="1">
      <alignment horizontal="right" vertical="center" wrapText="1"/>
    </xf>
    <xf numFmtId="0" fontId="7" fillId="0" borderId="0" xfId="4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64" fontId="8" fillId="0" borderId="0" xfId="6" applyFont="1" applyAlignment="1">
      <alignment vertical="center" wrapText="1"/>
    </xf>
    <xf numFmtId="0" fontId="22" fillId="0" borderId="10" xfId="0" applyFont="1" applyBorder="1" applyAlignment="1">
      <alignment horizontal="right"/>
    </xf>
    <xf numFmtId="0" fontId="22" fillId="0" borderId="2" xfId="0" applyFont="1" applyBorder="1" applyAlignment="1">
      <alignment horizontal="left"/>
    </xf>
    <xf numFmtId="39" fontId="15" fillId="0" borderId="8" xfId="0" applyNumberFormat="1" applyFont="1" applyBorder="1" applyAlignment="1">
      <alignment horizontal="right"/>
    </xf>
    <xf numFmtId="164" fontId="15" fillId="0" borderId="8" xfId="3" applyFont="1" applyBorder="1" applyAlignment="1">
      <alignment horizontal="center"/>
    </xf>
    <xf numFmtId="39" fontId="15" fillId="0" borderId="8" xfId="0" applyNumberFormat="1" applyFont="1" applyBorder="1"/>
    <xf numFmtId="40" fontId="28" fillId="0" borderId="9" xfId="0" quotePrefix="1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11" fillId="0" borderId="8" xfId="3" applyFont="1" applyBorder="1" applyAlignment="1">
      <alignment horizontal="center"/>
    </xf>
    <xf numFmtId="0" fontId="29" fillId="0" borderId="9" xfId="0" quotePrefix="1" applyFont="1" applyBorder="1" applyAlignment="1">
      <alignment horizontal="center"/>
    </xf>
    <xf numFmtId="39" fontId="11" fillId="0" borderId="8" xfId="0" applyNumberFormat="1" applyFont="1" applyBorder="1"/>
    <xf numFmtId="0" fontId="15" fillId="0" borderId="19" xfId="0" applyFont="1" applyFill="1" applyBorder="1" applyAlignment="1">
      <alignment horizontal="right"/>
    </xf>
    <xf numFmtId="0" fontId="5" fillId="0" borderId="4" xfId="0" quotePrefix="1" applyFont="1" applyBorder="1" applyAlignment="1">
      <alignment horizontal="center"/>
    </xf>
    <xf numFmtId="165" fontId="30" fillId="0" borderId="4" xfId="0" applyNumberFormat="1" applyFont="1" applyBorder="1" applyAlignment="1">
      <alignment horizontal="right" vertical="center"/>
    </xf>
    <xf numFmtId="0" fontId="30" fillId="0" borderId="4" xfId="0" applyFont="1" applyBorder="1" applyAlignment="1">
      <alignment horizontal="center" vertical="center"/>
    </xf>
    <xf numFmtId="4" fontId="30" fillId="0" borderId="4" xfId="0" applyNumberFormat="1" applyFont="1" applyBorder="1" applyAlignment="1">
      <alignment vertical="center"/>
    </xf>
    <xf numFmtId="40" fontId="30" fillId="0" borderId="4" xfId="0" applyNumberFormat="1" applyFont="1" applyBorder="1" applyAlignment="1">
      <alignment vertical="center"/>
    </xf>
    <xf numFmtId="164" fontId="5" fillId="0" borderId="5" xfId="3" applyFont="1" applyFill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165" fontId="31" fillId="0" borderId="4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/>
    </xf>
    <xf numFmtId="4" fontId="31" fillId="0" borderId="4" xfId="0" applyNumberFormat="1" applyFont="1" applyBorder="1" applyAlignment="1">
      <alignment vertical="center"/>
    </xf>
    <xf numFmtId="40" fontId="31" fillId="0" borderId="4" xfId="0" applyNumberFormat="1" applyFont="1" applyBorder="1" applyAlignment="1">
      <alignment vertical="center"/>
    </xf>
    <xf numFmtId="0" fontId="11" fillId="0" borderId="10" xfId="0" applyFont="1" applyBorder="1"/>
    <xf numFmtId="0" fontId="11" fillId="0" borderId="8" xfId="0" applyFont="1" applyBorder="1"/>
    <xf numFmtId="4" fontId="11" fillId="0" borderId="8" xfId="0" applyNumberFormat="1" applyFont="1" applyBorder="1" applyAlignment="1">
      <alignment horizontal="right"/>
    </xf>
    <xf numFmtId="165" fontId="11" fillId="0" borderId="8" xfId="0" applyNumberFormat="1" applyFont="1" applyBorder="1"/>
    <xf numFmtId="164" fontId="5" fillId="0" borderId="15" xfId="3" applyFont="1" applyBorder="1"/>
    <xf numFmtId="4" fontId="6" fillId="0" borderId="8" xfId="0" applyNumberFormat="1" applyFont="1" applyBorder="1" applyAlignment="1">
      <alignment horizontal="right"/>
    </xf>
    <xf numFmtId="164" fontId="6" fillId="0" borderId="8" xfId="3" applyFont="1" applyBorder="1"/>
    <xf numFmtId="4" fontId="6" fillId="0" borderId="8" xfId="0" applyNumberFormat="1" applyFont="1" applyBorder="1"/>
    <xf numFmtId="10" fontId="11" fillId="0" borderId="0" xfId="0" applyNumberFormat="1" applyFont="1" applyFill="1" applyBorder="1" applyAlignment="1">
      <alignment horizontal="center"/>
    </xf>
    <xf numFmtId="4" fontId="6" fillId="0" borderId="4" xfId="0" applyNumberFormat="1" applyFont="1" applyBorder="1"/>
    <xf numFmtId="0" fontId="6" fillId="0" borderId="33" xfId="0" applyFont="1" applyBorder="1"/>
    <xf numFmtId="4" fontId="6" fillId="0" borderId="23" xfId="0" applyNumberFormat="1" applyFont="1" applyBorder="1"/>
    <xf numFmtId="0" fontId="6" fillId="0" borderId="25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9" fontId="6" fillId="0" borderId="8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/>
    <xf numFmtId="9" fontId="6" fillId="0" borderId="1" xfId="2" applyFont="1" applyBorder="1" applyAlignment="1">
      <alignment horizontal="center"/>
    </xf>
    <xf numFmtId="164" fontId="5" fillId="0" borderId="27" xfId="3" applyFont="1" applyBorder="1"/>
    <xf numFmtId="0" fontId="6" fillId="0" borderId="35" xfId="0" applyFont="1" applyBorder="1"/>
    <xf numFmtId="4" fontId="6" fillId="0" borderId="29" xfId="0" applyNumberFormat="1" applyFont="1" applyBorder="1"/>
    <xf numFmtId="9" fontId="6" fillId="0" borderId="29" xfId="2" applyFont="1" applyBorder="1" applyAlignment="1">
      <alignment horizontal="center"/>
    </xf>
    <xf numFmtId="164" fontId="5" fillId="0" borderId="36" xfId="3" applyFont="1" applyBorder="1"/>
    <xf numFmtId="0" fontId="6" fillId="0" borderId="37" xfId="0" applyFont="1" applyBorder="1"/>
    <xf numFmtId="0" fontId="5" fillId="0" borderId="38" xfId="0" applyFont="1" applyBorder="1"/>
    <xf numFmtId="4" fontId="6" fillId="0" borderId="38" xfId="0" applyNumberFormat="1" applyFont="1" applyBorder="1"/>
    <xf numFmtId="9" fontId="6" fillId="0" borderId="38" xfId="2" applyFont="1" applyBorder="1" applyAlignment="1">
      <alignment horizontal="center"/>
    </xf>
    <xf numFmtId="0" fontId="6" fillId="0" borderId="38" xfId="0" applyFont="1" applyBorder="1"/>
    <xf numFmtId="0" fontId="5" fillId="0" borderId="0" xfId="0" applyFont="1" applyBorder="1"/>
    <xf numFmtId="4" fontId="6" fillId="0" borderId="18" xfId="0" applyNumberFormat="1" applyFont="1" applyBorder="1"/>
    <xf numFmtId="9" fontId="6" fillId="0" borderId="18" xfId="2" applyFont="1" applyBorder="1" applyAlignment="1">
      <alignment horizontal="center"/>
    </xf>
    <xf numFmtId="164" fontId="5" fillId="0" borderId="0" xfId="3" applyFont="1" applyBorder="1"/>
    <xf numFmtId="0" fontId="11" fillId="0" borderId="0" xfId="0" applyFont="1" applyBorder="1"/>
    <xf numFmtId="0" fontId="7" fillId="0" borderId="0" xfId="0" applyFont="1" applyBorder="1"/>
    <xf numFmtId="4" fontId="11" fillId="0" borderId="0" xfId="0" applyNumberFormat="1" applyFont="1" applyBorder="1"/>
    <xf numFmtId="9" fontId="11" fillId="0" borderId="0" xfId="2" applyFont="1" applyBorder="1" applyAlignment="1">
      <alignment horizontal="center"/>
    </xf>
    <xf numFmtId="164" fontId="5" fillId="0" borderId="16" xfId="3" applyFont="1" applyBorder="1"/>
    <xf numFmtId="0" fontId="5" fillId="0" borderId="0" xfId="0" applyFont="1"/>
    <xf numFmtId="0" fontId="6" fillId="0" borderId="0" xfId="0" quotePrefix="1" applyFont="1" applyAlignment="1">
      <alignment horizontal="left"/>
    </xf>
    <xf numFmtId="4" fontId="24" fillId="0" borderId="0" xfId="0" applyNumberFormat="1" applyFont="1" applyFill="1"/>
    <xf numFmtId="0" fontId="3" fillId="5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8" fillId="0" borderId="9" xfId="0" applyFont="1" applyBorder="1"/>
    <xf numFmtId="4" fontId="11" fillId="0" borderId="8" xfId="0" applyNumberFormat="1" applyFont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/>
    </xf>
    <xf numFmtId="40" fontId="5" fillId="0" borderId="9" xfId="0" applyNumberFormat="1" applyFont="1" applyBorder="1"/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8" xfId="0" applyFont="1" applyFill="1" applyBorder="1" applyAlignment="1">
      <alignment horizontal="center"/>
    </xf>
    <xf numFmtId="164" fontId="11" fillId="0" borderId="8" xfId="5" applyFont="1" applyFill="1" applyBorder="1"/>
    <xf numFmtId="164" fontId="5" fillId="0" borderId="9" xfId="0" applyNumberFormat="1" applyFont="1" applyFill="1" applyBorder="1"/>
    <xf numFmtId="164" fontId="11" fillId="0" borderId="8" xfId="5" applyFont="1" applyBorder="1"/>
    <xf numFmtId="0" fontId="5" fillId="0" borderId="9" xfId="0" applyFont="1" applyBorder="1"/>
    <xf numFmtId="0" fontId="11" fillId="0" borderId="8" xfId="0" applyFont="1" applyBorder="1" applyAlignment="1">
      <alignment horizontal="left" wrapText="1"/>
    </xf>
    <xf numFmtId="4" fontId="11" fillId="0" borderId="8" xfId="0" applyNumberFormat="1" applyFont="1" applyFill="1" applyBorder="1" applyAlignment="1">
      <alignment horizontal="center" vertical="center"/>
    </xf>
    <xf numFmtId="40" fontId="11" fillId="0" borderId="8" xfId="0" applyNumberFormat="1" applyFont="1" applyBorder="1" applyAlignment="1">
      <alignment vertical="center"/>
    </xf>
    <xf numFmtId="0" fontId="11" fillId="0" borderId="8" xfId="0" quotePrefix="1" applyFont="1" applyBorder="1" applyAlignment="1">
      <alignment horizontal="left" vertical="center"/>
    </xf>
    <xf numFmtId="165" fontId="11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1" fillId="0" borderId="9" xfId="5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40" fontId="11" fillId="0" borderId="8" xfId="0" applyNumberFormat="1" applyFont="1" applyBorder="1" applyAlignment="1">
      <alignment horizontal="center"/>
    </xf>
    <xf numFmtId="164" fontId="7" fillId="0" borderId="9" xfId="5" applyFont="1" applyBorder="1" applyAlignment="1">
      <alignment vertical="center"/>
    </xf>
    <xf numFmtId="164" fontId="5" fillId="0" borderId="9" xfId="5" applyFont="1" applyBorder="1" applyAlignment="1">
      <alignment vertical="center"/>
    </xf>
    <xf numFmtId="164" fontId="11" fillId="0" borderId="8" xfId="5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164" fontId="11" fillId="0" borderId="8" xfId="5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164" fontId="11" fillId="0" borderId="8" xfId="5" applyFont="1" applyFill="1" applyBorder="1" applyAlignment="1">
      <alignment horizontal="center"/>
    </xf>
    <xf numFmtId="4" fontId="11" fillId="0" borderId="8" xfId="5" applyNumberFormat="1" applyFont="1" applyFill="1" applyBorder="1"/>
    <xf numFmtId="0" fontId="11" fillId="0" borderId="10" xfId="0" applyFont="1" applyBorder="1" applyAlignment="1" applyProtection="1">
      <alignment horizontal="right"/>
    </xf>
    <xf numFmtId="0" fontId="11" fillId="0" borderId="8" xfId="0" applyFont="1" applyFill="1" applyBorder="1" applyAlignment="1">
      <alignment horizontal="left"/>
    </xf>
    <xf numFmtId="4" fontId="11" fillId="0" borderId="8" xfId="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64" fontId="26" fillId="0" borderId="9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/>
    </xf>
    <xf numFmtId="165" fontId="11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164" fontId="11" fillId="0" borderId="12" xfId="5" applyFont="1" applyFill="1" applyBorder="1" applyAlignment="1">
      <alignment vertical="center"/>
    </xf>
    <xf numFmtId="164" fontId="5" fillId="0" borderId="13" xfId="5" applyFont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3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vertical="center"/>
    </xf>
    <xf numFmtId="164" fontId="5" fillId="0" borderId="9" xfId="5" applyFont="1" applyBorder="1"/>
    <xf numFmtId="164" fontId="5" fillId="0" borderId="9" xfId="5" applyFont="1" applyFill="1" applyBorder="1"/>
    <xf numFmtId="164" fontId="33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11" fillId="0" borderId="8" xfId="5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5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4" fontId="11" fillId="0" borderId="4" xfId="5" applyNumberFormat="1" applyFont="1" applyBorder="1" applyAlignment="1">
      <alignment horizontal="left"/>
    </xf>
    <xf numFmtId="40" fontId="11" fillId="0" borderId="4" xfId="0" applyNumberFormat="1" applyFont="1" applyBorder="1"/>
    <xf numFmtId="44" fontId="5" fillId="0" borderId="5" xfId="1" applyFont="1" applyBorder="1" applyAlignment="1">
      <alignment vertical="center"/>
    </xf>
    <xf numFmtId="0" fontId="5" fillId="0" borderId="6" xfId="0" applyFont="1" applyBorder="1" applyAlignment="1">
      <alignment horizontal="right"/>
    </xf>
    <xf numFmtId="2" fontId="5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right"/>
    </xf>
    <xf numFmtId="4" fontId="11" fillId="0" borderId="8" xfId="5" applyNumberFormat="1" applyFont="1" applyBorder="1" applyAlignment="1">
      <alignment horizontal="distributed"/>
    </xf>
    <xf numFmtId="164" fontId="11" fillId="0" borderId="9" xfId="5" applyFont="1" applyBorder="1"/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/>
    <xf numFmtId="0" fontId="7" fillId="0" borderId="10" xfId="0" quotePrefix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11" fillId="0" borderId="10" xfId="0" quotePrefix="1" applyFont="1" applyBorder="1" applyAlignment="1">
      <alignment horizontal="right"/>
    </xf>
    <xf numFmtId="165" fontId="11" fillId="0" borderId="8" xfId="0" applyNumberFormat="1" applyFont="1" applyBorder="1" applyAlignment="1">
      <alignment horizontal="center"/>
    </xf>
    <xf numFmtId="0" fontId="11" fillId="0" borderId="8" xfId="0" quotePrefix="1" applyFont="1" applyBorder="1" applyAlignment="1">
      <alignment horizontal="left"/>
    </xf>
    <xf numFmtId="164" fontId="7" fillId="0" borderId="9" xfId="5" applyFont="1" applyBorder="1"/>
    <xf numFmtId="0" fontId="7" fillId="0" borderId="8" xfId="0" quotePrefix="1" applyFont="1" applyBorder="1" applyAlignment="1">
      <alignment horizontal="left"/>
    </xf>
    <xf numFmtId="165" fontId="34" fillId="0" borderId="8" xfId="0" applyNumberFormat="1" applyFont="1" applyBorder="1" applyAlignment="1">
      <alignment horizontal="center"/>
    </xf>
    <xf numFmtId="0" fontId="11" fillId="0" borderId="19" xfId="7" applyFont="1" applyBorder="1" applyAlignment="1">
      <alignment horizontal="right"/>
    </xf>
    <xf numFmtId="0" fontId="11" fillId="0" borderId="4" xfId="7" applyFont="1" applyBorder="1" applyAlignment="1">
      <alignment horizontal="center"/>
    </xf>
    <xf numFmtId="4" fontId="11" fillId="0" borderId="4" xfId="7" applyNumberFormat="1" applyFont="1" applyBorder="1"/>
    <xf numFmtId="40" fontId="11" fillId="0" borderId="4" xfId="7" applyNumberFormat="1" applyFont="1" applyBorder="1"/>
    <xf numFmtId="164" fontId="5" fillId="0" borderId="5" xfId="5" applyFont="1" applyBorder="1"/>
    <xf numFmtId="165" fontId="11" fillId="0" borderId="4" xfId="7" applyNumberFormat="1" applyFont="1" applyBorder="1" applyAlignment="1">
      <alignment horizontal="center"/>
    </xf>
    <xf numFmtId="0" fontId="11" fillId="0" borderId="10" xfId="7" applyFont="1" applyBorder="1" applyAlignment="1">
      <alignment horizontal="right"/>
    </xf>
    <xf numFmtId="0" fontId="5" fillId="0" borderId="8" xfId="0" quotePrefix="1" applyFont="1" applyBorder="1" applyAlignment="1">
      <alignment horizontal="center"/>
    </xf>
    <xf numFmtId="165" fontId="11" fillId="0" borderId="8" xfId="7" applyNumberFormat="1" applyFont="1" applyBorder="1" applyAlignment="1">
      <alignment horizontal="center"/>
    </xf>
    <xf numFmtId="0" fontId="11" fillId="0" borderId="8" xfId="7" applyFont="1" applyBorder="1" applyAlignment="1">
      <alignment horizontal="center"/>
    </xf>
    <xf numFmtId="4" fontId="11" fillId="0" borderId="8" xfId="7" applyNumberFormat="1" applyFont="1" applyBorder="1"/>
    <xf numFmtId="40" fontId="11" fillId="0" borderId="8" xfId="7" applyNumberFormat="1" applyFont="1" applyBorder="1"/>
    <xf numFmtId="4" fontId="6" fillId="0" borderId="8" xfId="0" applyNumberFormat="1" applyFont="1" applyBorder="1" applyAlignment="1">
      <alignment horizontal="center"/>
    </xf>
    <xf numFmtId="164" fontId="6" fillId="0" borderId="8" xfId="5" applyFont="1" applyBorder="1"/>
    <xf numFmtId="0" fontId="11" fillId="0" borderId="11" xfId="0" applyFont="1" applyBorder="1"/>
    <xf numFmtId="0" fontId="11" fillId="0" borderId="12" xfId="0" applyFont="1" applyBorder="1"/>
    <xf numFmtId="4" fontId="11" fillId="0" borderId="12" xfId="0" applyNumberFormat="1" applyFont="1" applyBorder="1" applyAlignment="1">
      <alignment horizontal="center"/>
    </xf>
    <xf numFmtId="9" fontId="11" fillId="0" borderId="12" xfId="2" applyNumberFormat="1" applyFont="1" applyBorder="1" applyAlignment="1">
      <alignment horizontal="centerContinuous"/>
    </xf>
    <xf numFmtId="164" fontId="11" fillId="0" borderId="12" xfId="5" applyFont="1" applyBorder="1"/>
    <xf numFmtId="4" fontId="6" fillId="0" borderId="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5" fillId="0" borderId="27" xfId="5" applyFont="1" applyBorder="1" applyAlignment="1">
      <alignment vertical="center"/>
    </xf>
    <xf numFmtId="4" fontId="6" fillId="0" borderId="1" xfId="0" applyNumberFormat="1" applyFont="1" applyBorder="1" applyAlignment="1">
      <alignment horizontal="center"/>
    </xf>
    <xf numFmtId="164" fontId="5" fillId="0" borderId="27" xfId="5" applyFont="1" applyBorder="1"/>
    <xf numFmtId="4" fontId="6" fillId="0" borderId="29" xfId="0" applyNumberFormat="1" applyFont="1" applyBorder="1" applyAlignment="1">
      <alignment horizontal="center"/>
    </xf>
    <xf numFmtId="164" fontId="5" fillId="0" borderId="36" xfId="5" applyFont="1" applyBorder="1"/>
    <xf numFmtId="0" fontId="5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64" fontId="5" fillId="0" borderId="5" xfId="5" applyFont="1" applyBorder="1" applyAlignment="1">
      <alignment vertical="center"/>
    </xf>
    <xf numFmtId="4" fontId="6" fillId="0" borderId="18" xfId="0" applyNumberFormat="1" applyFont="1" applyBorder="1" applyAlignment="1">
      <alignment horizontal="center"/>
    </xf>
    <xf numFmtId="164" fontId="5" fillId="0" borderId="0" xfId="5" applyFont="1" applyBorder="1"/>
    <xf numFmtId="4" fontId="11" fillId="0" borderId="0" xfId="0" applyNumberFormat="1" applyFont="1" applyBorder="1" applyAlignment="1">
      <alignment horizontal="center"/>
    </xf>
    <xf numFmtId="164" fontId="5" fillId="0" borderId="16" xfId="5" applyFont="1" applyBorder="1"/>
    <xf numFmtId="0" fontId="5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65" fontId="11" fillId="0" borderId="4" xfId="7" applyNumberFormat="1" applyFont="1" applyBorder="1" applyAlignment="1">
      <alignment horizontal="right"/>
    </xf>
    <xf numFmtId="164" fontId="5" fillId="0" borderId="15" xfId="5" applyFont="1" applyBorder="1"/>
    <xf numFmtId="4" fontId="11" fillId="0" borderId="12" xfId="0" applyNumberFormat="1" applyFont="1" applyBorder="1"/>
    <xf numFmtId="0" fontId="5" fillId="0" borderId="1" xfId="0" applyFont="1" applyBorder="1"/>
    <xf numFmtId="164" fontId="5" fillId="0" borderId="30" xfId="5" applyFont="1" applyBorder="1"/>
    <xf numFmtId="0" fontId="4" fillId="7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26" fillId="0" borderId="9" xfId="0" quotePrefix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164" fontId="5" fillId="0" borderId="9" xfId="5" applyFont="1" applyFill="1" applyBorder="1" applyAlignment="1">
      <alignment vertical="center"/>
    </xf>
    <xf numFmtId="0" fontId="11" fillId="0" borderId="19" xfId="7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165" fontId="11" fillId="0" borderId="4" xfId="7" applyNumberFormat="1" applyFont="1" applyBorder="1" applyAlignment="1">
      <alignment horizontal="right" vertical="center"/>
    </xf>
    <xf numFmtId="0" fontId="11" fillId="0" borderId="4" xfId="7" applyFont="1" applyBorder="1" applyAlignment="1">
      <alignment horizontal="center" vertical="center"/>
    </xf>
    <xf numFmtId="4" fontId="11" fillId="0" borderId="4" xfId="7" applyNumberFormat="1" applyFont="1" applyBorder="1" applyAlignment="1">
      <alignment vertical="center"/>
    </xf>
    <xf numFmtId="40" fontId="11" fillId="0" borderId="4" xfId="7" applyNumberFormat="1" applyFont="1" applyBorder="1" applyAlignment="1">
      <alignment vertical="center"/>
    </xf>
    <xf numFmtId="0" fontId="11" fillId="0" borderId="10" xfId="7" applyFont="1" applyBorder="1" applyAlignment="1">
      <alignment horizontal="right" vertical="center"/>
    </xf>
    <xf numFmtId="0" fontId="5" fillId="0" borderId="8" xfId="0" quotePrefix="1" applyFont="1" applyBorder="1" applyAlignment="1">
      <alignment horizontal="center" vertical="center"/>
    </xf>
    <xf numFmtId="165" fontId="11" fillId="0" borderId="8" xfId="7" applyNumberFormat="1" applyFont="1" applyBorder="1" applyAlignment="1">
      <alignment horizontal="right" vertical="center"/>
    </xf>
    <xf numFmtId="0" fontId="11" fillId="0" borderId="8" xfId="7" applyFont="1" applyBorder="1" applyAlignment="1">
      <alignment horizontal="center" vertical="center"/>
    </xf>
    <xf numFmtId="4" fontId="11" fillId="0" borderId="8" xfId="7" applyNumberFormat="1" applyFont="1" applyBorder="1" applyAlignment="1">
      <alignment vertical="center"/>
    </xf>
    <xf numFmtId="40" fontId="11" fillId="0" borderId="8" xfId="7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9" fontId="6" fillId="0" borderId="8" xfId="2" applyNumberFormat="1" applyFont="1" applyBorder="1" applyAlignment="1">
      <alignment horizontal="centerContinuous" vertical="center"/>
    </xf>
    <xf numFmtId="165" fontId="6" fillId="0" borderId="8" xfId="0" applyNumberFormat="1" applyFont="1" applyBorder="1" applyAlignment="1">
      <alignment vertical="center"/>
    </xf>
    <xf numFmtId="164" fontId="6" fillId="0" borderId="8" xfId="5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0" fontId="6" fillId="0" borderId="8" xfId="2" applyNumberFormat="1" applyFont="1" applyBorder="1" applyAlignment="1">
      <alignment horizontal="centerContinuous" vertical="center"/>
    </xf>
    <xf numFmtId="4" fontId="6" fillId="0" borderId="8" xfId="0" applyNumberFormat="1" applyFont="1" applyBorder="1" applyAlignment="1">
      <alignment vertical="center"/>
    </xf>
    <xf numFmtId="10" fontId="11" fillId="0" borderId="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9" fontId="11" fillId="0" borderId="12" xfId="2" applyNumberFormat="1" applyFont="1" applyBorder="1" applyAlignment="1">
      <alignment horizontal="centerContinuous" vertical="center"/>
    </xf>
    <xf numFmtId="164" fontId="11" fillId="0" borderId="12" xfId="5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9" fontId="6" fillId="0" borderId="1" xfId="2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9" fontId="6" fillId="0" borderId="29" xfId="2" applyFont="1" applyBorder="1" applyAlignment="1">
      <alignment horizontal="center" vertical="center"/>
    </xf>
    <xf numFmtId="164" fontId="5" fillId="0" borderId="36" xfId="5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9" fontId="6" fillId="0" borderId="18" xfId="2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64" fontId="5" fillId="0" borderId="0" xfId="5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9" fontId="11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5" fillId="0" borderId="16" xfId="5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64" fontId="11" fillId="0" borderId="8" xfId="5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165" fontId="34" fillId="0" borderId="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/>
    </xf>
    <xf numFmtId="165" fontId="3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0" fontId="11" fillId="0" borderId="4" xfId="0" applyNumberFormat="1" applyFont="1" applyBorder="1" applyAlignment="1">
      <alignment vertical="center"/>
    </xf>
    <xf numFmtId="165" fontId="11" fillId="0" borderId="8" xfId="4" applyNumberFormat="1" applyFont="1" applyBorder="1" applyAlignment="1">
      <alignment horizontal="right"/>
    </xf>
    <xf numFmtId="165" fontId="11" fillId="0" borderId="8" xfId="4" applyNumberFormat="1" applyFont="1" applyFill="1" applyBorder="1"/>
    <xf numFmtId="40" fontId="11" fillId="0" borderId="8" xfId="4" applyNumberFormat="1" applyFont="1" applyBorder="1"/>
    <xf numFmtId="4" fontId="11" fillId="0" borderId="8" xfId="5" applyNumberFormat="1" applyFont="1" applyFill="1" applyBorder="1" applyAlignment="1">
      <alignment horizontal="right"/>
    </xf>
    <xf numFmtId="4" fontId="11" fillId="0" borderId="8" xfId="4" applyNumberFormat="1" applyFont="1" applyFill="1" applyBorder="1"/>
    <xf numFmtId="0" fontId="11" fillId="0" borderId="8" xfId="4" applyFont="1" applyBorder="1" applyAlignment="1">
      <alignment horizontal="left"/>
    </xf>
    <xf numFmtId="4" fontId="11" fillId="0" borderId="8" xfId="5" applyNumberFormat="1" applyFont="1" applyBorder="1" applyAlignment="1">
      <alignment horizontal="right"/>
    </xf>
    <xf numFmtId="4" fontId="11" fillId="0" borderId="8" xfId="4" applyNumberFormat="1" applyFont="1" applyBorder="1" applyAlignment="1">
      <alignment horizontal="right"/>
    </xf>
    <xf numFmtId="0" fontId="7" fillId="0" borderId="8" xfId="4" applyFont="1" applyBorder="1" applyAlignment="1">
      <alignment horizontal="left"/>
    </xf>
    <xf numFmtId="4" fontId="35" fillId="0" borderId="8" xfId="5" applyNumberFormat="1" applyFont="1" applyBorder="1" applyAlignment="1">
      <alignment horizontal="right"/>
    </xf>
    <xf numFmtId="4" fontId="35" fillId="0" borderId="8" xfId="4" applyNumberFormat="1" applyFont="1" applyFill="1" applyBorder="1"/>
    <xf numFmtId="4" fontId="11" fillId="0" borderId="8" xfId="0" applyNumberFormat="1" applyFont="1" applyFill="1" applyBorder="1"/>
    <xf numFmtId="0" fontId="11" fillId="0" borderId="11" xfId="4" applyFont="1" applyBorder="1" applyAlignment="1">
      <alignment horizontal="right"/>
    </xf>
    <xf numFmtId="0" fontId="11" fillId="0" borderId="12" xfId="4" applyFont="1" applyBorder="1"/>
    <xf numFmtId="164" fontId="11" fillId="0" borderId="12" xfId="5" applyFont="1" applyBorder="1" applyAlignment="1">
      <alignment horizontal="right"/>
    </xf>
    <xf numFmtId="0" fontId="11" fillId="0" borderId="12" xfId="4" applyFont="1" applyBorder="1" applyAlignment="1">
      <alignment horizontal="center"/>
    </xf>
    <xf numFmtId="4" fontId="11" fillId="0" borderId="12" xfId="5" applyNumberFormat="1" applyFont="1" applyFill="1" applyBorder="1"/>
    <xf numFmtId="40" fontId="11" fillId="0" borderId="12" xfId="4" applyNumberFormat="1" applyFont="1" applyBorder="1"/>
    <xf numFmtId="164" fontId="7" fillId="0" borderId="13" xfId="5" applyFont="1" applyBorder="1"/>
    <xf numFmtId="164" fontId="11" fillId="0" borderId="8" xfId="8" applyFont="1" applyBorder="1" applyAlignment="1">
      <alignment horizontal="right"/>
    </xf>
    <xf numFmtId="0" fontId="7" fillId="0" borderId="8" xfId="4" applyFont="1" applyBorder="1" applyAlignment="1">
      <alignment wrapText="1"/>
    </xf>
    <xf numFmtId="4" fontId="34" fillId="0" borderId="8" xfId="5" applyNumberFormat="1" applyFont="1" applyFill="1" applyBorder="1"/>
    <xf numFmtId="0" fontId="11" fillId="0" borderId="19" xfId="0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horizontal="right" vertical="center"/>
    </xf>
    <xf numFmtId="173" fontId="6" fillId="0" borderId="9" xfId="5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0" fontId="6" fillId="0" borderId="8" xfId="2" applyNumberFormat="1" applyFont="1" applyBorder="1" applyAlignment="1">
      <alignment horizontal="centerContinuous" vertical="center"/>
    </xf>
    <xf numFmtId="164" fontId="6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0" borderId="40" xfId="0" applyFont="1" applyBorder="1"/>
    <xf numFmtId="0" fontId="6" fillId="0" borderId="41" xfId="0" applyFont="1" applyBorder="1" applyAlignment="1">
      <alignment vertical="center"/>
    </xf>
    <xf numFmtId="9" fontId="6" fillId="0" borderId="1" xfId="2" applyNumberFormat="1" applyFont="1" applyBorder="1" applyAlignment="1">
      <alignment horizontal="center" vertical="center"/>
    </xf>
    <xf numFmtId="44" fontId="5" fillId="0" borderId="15" xfId="1" applyFont="1" applyBorder="1" applyAlignment="1">
      <alignment vertical="center"/>
    </xf>
    <xf numFmtId="0" fontId="6" fillId="0" borderId="23" xfId="0" applyFont="1" applyBorder="1" applyAlignment="1">
      <alignment horizontal="left" wrapText="1"/>
    </xf>
    <xf numFmtId="0" fontId="11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9" fontId="6" fillId="0" borderId="38" xfId="2" applyNumberFormat="1" applyFont="1" applyBorder="1" applyAlignment="1">
      <alignment horizontal="centerContinuous"/>
    </xf>
    <xf numFmtId="164" fontId="5" fillId="0" borderId="30" xfId="5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0" fillId="0" borderId="0" xfId="0" applyBorder="1" applyAlignment="1">
      <alignment vertical="center"/>
    </xf>
  </cellXfs>
  <cellStyles count="9">
    <cellStyle name="Millares 2 2 3" xfId="5"/>
    <cellStyle name="Millares 2 4" xfId="8"/>
    <cellStyle name="Millares 7" xfId="3"/>
    <cellStyle name="Millares 8" xfId="6"/>
    <cellStyle name="Moneda" xfId="1" builtinId="4"/>
    <cellStyle name="Normal" xfId="0" builtinId="0"/>
    <cellStyle name="Normal 2" xfId="4"/>
    <cellStyle name="Normal 4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3"/>
  <sheetViews>
    <sheetView topLeftCell="A8" workbookViewId="0">
      <selection activeCell="B13" sqref="B13"/>
    </sheetView>
  </sheetViews>
  <sheetFormatPr baseColWidth="10" defaultRowHeight="15"/>
  <cols>
    <col min="3" max="3" width="85.140625" customWidth="1"/>
  </cols>
  <sheetData>
    <row r="7" spans="1:3" ht="56.25">
      <c r="A7" s="226">
        <v>40</v>
      </c>
      <c r="B7" s="2" t="s">
        <v>0</v>
      </c>
      <c r="C7" s="1" t="s">
        <v>1</v>
      </c>
    </row>
    <row r="8" spans="1:3" ht="37.5">
      <c r="A8" s="226"/>
      <c r="B8" s="133" t="s">
        <v>2</v>
      </c>
      <c r="C8" s="1" t="s">
        <v>3</v>
      </c>
    </row>
    <row r="9" spans="1:3" ht="56.25">
      <c r="A9" s="226"/>
      <c r="B9" s="230" t="s">
        <v>4</v>
      </c>
      <c r="C9" s="1" t="s">
        <v>5</v>
      </c>
    </row>
    <row r="10" spans="1:3" ht="56.25">
      <c r="A10" s="226"/>
      <c r="B10" s="367" t="s">
        <v>6</v>
      </c>
      <c r="C10" s="1" t="s">
        <v>7</v>
      </c>
    </row>
    <row r="11" spans="1:3" ht="56.25">
      <c r="A11" s="226"/>
      <c r="B11" s="496" t="s">
        <v>8</v>
      </c>
      <c r="C11" s="1" t="s">
        <v>9</v>
      </c>
    </row>
    <row r="12" spans="1:3" ht="18.75">
      <c r="A12" s="226"/>
      <c r="B12" s="503" t="s">
        <v>10</v>
      </c>
      <c r="C12" s="1" t="s">
        <v>11</v>
      </c>
    </row>
    <row r="13" spans="1:3" ht="75">
      <c r="A13" s="226"/>
      <c r="B13" s="571" t="s">
        <v>12</v>
      </c>
      <c r="C13" s="1" t="s">
        <v>13</v>
      </c>
    </row>
  </sheetData>
  <mergeCells count="1">
    <mergeCell ref="A7:A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83"/>
  <sheetViews>
    <sheetView workbookViewId="0">
      <selection activeCell="A5" sqref="A5:G5"/>
    </sheetView>
  </sheetViews>
  <sheetFormatPr baseColWidth="10" defaultRowHeight="15"/>
  <cols>
    <col min="1" max="1" width="9.42578125" customWidth="1"/>
    <col min="2" max="2" width="65" customWidth="1"/>
    <col min="3" max="3" width="12.42578125" customWidth="1"/>
    <col min="4" max="4" width="9.7109375" customWidth="1"/>
    <col min="5" max="5" width="15.28515625" customWidth="1"/>
    <col min="6" max="6" width="17" customWidth="1"/>
    <col min="7" max="7" width="22.7109375" customWidth="1"/>
  </cols>
  <sheetData>
    <row r="2" spans="1:7" ht="21.75" customHeight="1">
      <c r="A2" s="227" t="s">
        <v>14</v>
      </c>
      <c r="B2" s="227"/>
      <c r="C2" s="227"/>
      <c r="D2" s="227"/>
      <c r="E2" s="227"/>
      <c r="F2" s="227"/>
      <c r="G2" s="227"/>
    </row>
    <row r="3" spans="1:7" ht="20.25">
      <c r="A3" s="228" t="s">
        <v>15</v>
      </c>
      <c r="B3" s="228"/>
      <c r="C3" s="228"/>
      <c r="D3" s="228"/>
      <c r="E3" s="228"/>
      <c r="F3" s="228"/>
      <c r="G3" s="228"/>
    </row>
    <row r="4" spans="1:7" ht="20.25">
      <c r="A4" s="13"/>
      <c r="B4" s="13"/>
      <c r="C4" s="13"/>
      <c r="D4" s="13"/>
      <c r="E4" s="13"/>
      <c r="F4" s="13"/>
      <c r="G4" s="13"/>
    </row>
    <row r="5" spans="1:7" ht="71.25" customHeight="1">
      <c r="A5" s="229" t="s">
        <v>16</v>
      </c>
      <c r="B5" s="229"/>
      <c r="C5" s="229"/>
      <c r="D5" s="229"/>
      <c r="E5" s="229"/>
      <c r="F5" s="229"/>
      <c r="G5" s="229"/>
    </row>
    <row r="6" spans="1:7" ht="21" thickBot="1">
      <c r="A6" s="15"/>
      <c r="B6" s="39" t="s">
        <v>17</v>
      </c>
      <c r="C6" s="13"/>
      <c r="D6" s="15"/>
      <c r="E6" s="15"/>
      <c r="F6" s="15"/>
      <c r="G6" s="15"/>
    </row>
    <row r="7" spans="1:7" ht="20.25" thickTop="1" thickBot="1">
      <c r="A7" s="16" t="s">
        <v>18</v>
      </c>
      <c r="B7" s="40" t="s">
        <v>19</v>
      </c>
      <c r="C7" s="40" t="s">
        <v>20</v>
      </c>
      <c r="D7" s="40" t="s">
        <v>21</v>
      </c>
      <c r="E7" s="40" t="s">
        <v>22</v>
      </c>
      <c r="F7" s="40" t="s">
        <v>23</v>
      </c>
      <c r="G7" s="115" t="s">
        <v>24</v>
      </c>
    </row>
    <row r="8" spans="1:7" ht="19.5" thickTop="1">
      <c r="A8" s="17"/>
      <c r="B8" s="41"/>
      <c r="C8" s="62"/>
      <c r="D8" s="63"/>
      <c r="E8" s="63"/>
      <c r="F8" s="63"/>
      <c r="G8" s="116"/>
    </row>
    <row r="9" spans="1:7" ht="18.75">
      <c r="A9" s="17"/>
      <c r="B9" s="42"/>
      <c r="C9" s="63"/>
      <c r="D9" s="63"/>
      <c r="E9" s="63"/>
      <c r="F9" s="63"/>
      <c r="G9" s="116"/>
    </row>
    <row r="10" spans="1:7" ht="18.75">
      <c r="A10" s="18" t="s">
        <v>25</v>
      </c>
      <c r="B10" s="42" t="s">
        <v>26</v>
      </c>
      <c r="C10" s="64"/>
      <c r="D10" s="50"/>
      <c r="E10" s="64"/>
      <c r="F10" s="102"/>
      <c r="G10" s="116"/>
    </row>
    <row r="11" spans="1:7" ht="37.5">
      <c r="A11" s="19" t="s">
        <v>27</v>
      </c>
      <c r="B11" s="43" t="s">
        <v>28</v>
      </c>
      <c r="C11" s="65">
        <v>1</v>
      </c>
      <c r="D11" s="76" t="s">
        <v>29</v>
      </c>
      <c r="E11" s="92"/>
      <c r="F11" s="103">
        <f>ROUND(C11*E11,2)</f>
        <v>0</v>
      </c>
      <c r="G11" s="117">
        <f>SUM(F11)</f>
        <v>0</v>
      </c>
    </row>
    <row r="12" spans="1:7" ht="20.25">
      <c r="A12" s="17"/>
      <c r="B12" s="42"/>
      <c r="C12" s="63"/>
      <c r="D12" s="63"/>
      <c r="E12" s="63"/>
      <c r="F12" s="63"/>
      <c r="G12" s="117"/>
    </row>
    <row r="13" spans="1:7" ht="20.25">
      <c r="A13" s="18" t="s">
        <v>30</v>
      </c>
      <c r="B13" s="44" t="s">
        <v>31</v>
      </c>
      <c r="C13" s="66"/>
      <c r="D13" s="77"/>
      <c r="E13" s="93"/>
      <c r="F13" s="104"/>
      <c r="G13" s="118"/>
    </row>
    <row r="14" spans="1:7" ht="20.25">
      <c r="A14" s="20" t="s">
        <v>32</v>
      </c>
      <c r="B14" s="43" t="s">
        <v>33</v>
      </c>
      <c r="C14" s="65">
        <v>1</v>
      </c>
      <c r="D14" s="76" t="s">
        <v>29</v>
      </c>
      <c r="E14" s="92"/>
      <c r="F14" s="103">
        <f>C14*E14</f>
        <v>0</v>
      </c>
      <c r="G14" s="119">
        <f>SUM(F14)</f>
        <v>0</v>
      </c>
    </row>
    <row r="15" spans="1:7" ht="20.25">
      <c r="A15" s="20"/>
      <c r="B15" s="43"/>
      <c r="C15" s="65"/>
      <c r="D15" s="76"/>
      <c r="E15" s="92"/>
      <c r="F15" s="103"/>
      <c r="G15" s="118"/>
    </row>
    <row r="16" spans="1:7" ht="37.5">
      <c r="A16" s="18" t="s">
        <v>34</v>
      </c>
      <c r="B16" s="45" t="s">
        <v>35</v>
      </c>
      <c r="C16" s="65"/>
      <c r="D16" s="76"/>
      <c r="E16" s="92"/>
      <c r="F16" s="103"/>
      <c r="G16" s="118"/>
    </row>
    <row r="17" spans="1:7" ht="18.75">
      <c r="A17" s="18"/>
      <c r="B17" s="44"/>
      <c r="C17" s="66"/>
      <c r="D17" s="77"/>
      <c r="E17" s="94"/>
      <c r="F17" s="105"/>
      <c r="G17" s="120"/>
    </row>
    <row r="18" spans="1:7" ht="18">
      <c r="A18" s="21" t="s">
        <v>36</v>
      </c>
      <c r="B18" s="3" t="s">
        <v>37</v>
      </c>
      <c r="C18" s="7">
        <v>1</v>
      </c>
      <c r="D18" s="78" t="s">
        <v>38</v>
      </c>
      <c r="E18" s="8"/>
      <c r="F18" s="95"/>
      <c r="G18" s="121"/>
    </row>
    <row r="19" spans="1:7" ht="18.75">
      <c r="A19" s="21"/>
      <c r="B19" s="46"/>
      <c r="C19" s="67"/>
      <c r="D19" s="79"/>
      <c r="E19" s="95"/>
      <c r="F19" s="95"/>
      <c r="G19" s="122"/>
    </row>
    <row r="20" spans="1:7" ht="18.75">
      <c r="A20" s="21" t="s">
        <v>39</v>
      </c>
      <c r="B20" s="46" t="s">
        <v>40</v>
      </c>
      <c r="C20" s="67"/>
      <c r="D20" s="78"/>
      <c r="E20" s="96"/>
      <c r="F20" s="95"/>
      <c r="G20" s="123"/>
    </row>
    <row r="21" spans="1:7" ht="18.75">
      <c r="A21" s="22" t="s">
        <v>41</v>
      </c>
      <c r="B21" s="4" t="s">
        <v>42</v>
      </c>
      <c r="C21" s="9">
        <v>32.56</v>
      </c>
      <c r="D21" s="78" t="s">
        <v>43</v>
      </c>
      <c r="E21" s="8"/>
      <c r="F21" s="95"/>
      <c r="G21" s="123"/>
    </row>
    <row r="22" spans="1:7" ht="18.75">
      <c r="A22" s="22" t="s">
        <v>44</v>
      </c>
      <c r="B22" s="47" t="s">
        <v>45</v>
      </c>
      <c r="C22" s="9">
        <f>((C21-(3.2*2.25*2.7)))</f>
        <v>13.120000000000001</v>
      </c>
      <c r="D22" s="78" t="s">
        <v>43</v>
      </c>
      <c r="E22" s="8"/>
      <c r="F22" s="95"/>
      <c r="G22" s="123"/>
    </row>
    <row r="23" spans="1:7" ht="18.75">
      <c r="A23" s="22" t="s">
        <v>46</v>
      </c>
      <c r="B23" s="47" t="s">
        <v>47</v>
      </c>
      <c r="C23" s="67">
        <v>2</v>
      </c>
      <c r="D23" s="78" t="s">
        <v>48</v>
      </c>
      <c r="E23" s="8"/>
      <c r="F23" s="95"/>
      <c r="G23" s="123"/>
    </row>
    <row r="24" spans="1:7" ht="18.75">
      <c r="A24" s="22" t="s">
        <v>49</v>
      </c>
      <c r="B24" s="47" t="s">
        <v>50</v>
      </c>
      <c r="C24" s="67">
        <v>13</v>
      </c>
      <c r="D24" s="78" t="s">
        <v>51</v>
      </c>
      <c r="E24" s="8"/>
      <c r="F24" s="95">
        <f>C24*E24</f>
        <v>0</v>
      </c>
      <c r="G24" s="124"/>
    </row>
    <row r="25" spans="1:7" ht="18.75">
      <c r="A25" s="22"/>
      <c r="B25" s="4"/>
      <c r="C25" s="7" t="s">
        <v>52</v>
      </c>
      <c r="D25" s="78"/>
      <c r="E25" s="8"/>
      <c r="F25" s="95"/>
      <c r="G25" s="123"/>
    </row>
    <row r="26" spans="1:7" ht="18">
      <c r="A26" s="21" t="s">
        <v>53</v>
      </c>
      <c r="B26" s="3" t="s">
        <v>54</v>
      </c>
      <c r="C26" s="68"/>
      <c r="D26" s="78"/>
      <c r="E26" s="8"/>
      <c r="F26" s="95"/>
    </row>
    <row r="27" spans="1:7" ht="18">
      <c r="A27" s="22" t="s">
        <v>55</v>
      </c>
      <c r="B27" s="4" t="s">
        <v>56</v>
      </c>
      <c r="C27" s="7">
        <f>(((0.3*0.5*3.2)*2)+(0.3*0.5*2.7)*2)</f>
        <v>1.77</v>
      </c>
      <c r="D27" s="78" t="s">
        <v>43</v>
      </c>
      <c r="E27" s="8"/>
      <c r="F27" s="95">
        <f>C27*E27</f>
        <v>0</v>
      </c>
      <c r="G27" s="121"/>
    </row>
    <row r="28" spans="1:7" ht="18.75">
      <c r="A28" s="22" t="s">
        <v>57</v>
      </c>
      <c r="B28" s="4" t="s">
        <v>58</v>
      </c>
      <c r="C28" s="7">
        <f>(2.25*2.5*0.2)*2+(3.25*2.5*0.2)*2</f>
        <v>5.5</v>
      </c>
      <c r="D28" s="78" t="s">
        <v>43</v>
      </c>
      <c r="E28" s="8"/>
      <c r="F28" s="95">
        <f>C28*E28</f>
        <v>0</v>
      </c>
      <c r="G28" s="123"/>
    </row>
    <row r="29" spans="1:7" ht="18.75">
      <c r="A29" s="22" t="s">
        <v>59</v>
      </c>
      <c r="B29" s="4" t="s">
        <v>60</v>
      </c>
      <c r="C29" s="7">
        <f>3.2*2.25*0.2</f>
        <v>1.4400000000000002</v>
      </c>
      <c r="D29" s="78" t="s">
        <v>43</v>
      </c>
      <c r="E29" s="8"/>
      <c r="F29" s="95">
        <f>C29*E29</f>
        <v>0</v>
      </c>
      <c r="G29" s="124"/>
    </row>
    <row r="30" spans="1:7" ht="18.75">
      <c r="A30" s="22" t="s">
        <v>61</v>
      </c>
      <c r="B30" s="4" t="s">
        <v>62</v>
      </c>
      <c r="C30" s="7">
        <v>1.44</v>
      </c>
      <c r="D30" s="78" t="s">
        <v>43</v>
      </c>
      <c r="E30" s="8"/>
      <c r="F30" s="95">
        <f>C30*E30</f>
        <v>0</v>
      </c>
      <c r="G30" s="123"/>
    </row>
    <row r="31" spans="1:7" ht="18.75">
      <c r="A31" s="22"/>
      <c r="B31" s="4"/>
      <c r="C31" s="10"/>
      <c r="D31" s="78"/>
      <c r="E31" s="8"/>
      <c r="F31" s="95"/>
      <c r="G31" s="123"/>
    </row>
    <row r="32" spans="1:7" ht="18.75">
      <c r="A32" s="21" t="s">
        <v>63</v>
      </c>
      <c r="B32" s="3" t="s">
        <v>64</v>
      </c>
      <c r="C32" s="68"/>
      <c r="D32" s="78"/>
      <c r="E32" s="8"/>
      <c r="F32" s="95"/>
      <c r="G32" s="123"/>
    </row>
    <row r="33" spans="1:7" ht="18.75">
      <c r="A33" s="22" t="s">
        <v>65</v>
      </c>
      <c r="B33" s="4" t="s">
        <v>66</v>
      </c>
      <c r="C33" s="7">
        <f>3.2*2.25</f>
        <v>7.2</v>
      </c>
      <c r="D33" s="78" t="s">
        <v>67</v>
      </c>
      <c r="E33" s="8"/>
      <c r="F33" s="95">
        <f>C33*E33</f>
        <v>0</v>
      </c>
      <c r="G33" s="124"/>
    </row>
    <row r="34" spans="1:7" ht="19.5" thickBot="1">
      <c r="A34" s="23"/>
      <c r="B34" s="5"/>
      <c r="C34" s="69"/>
      <c r="D34" s="80"/>
      <c r="E34" s="11"/>
      <c r="F34" s="106"/>
      <c r="G34" s="125"/>
    </row>
    <row r="35" spans="1:7" ht="19.5" thickTop="1">
      <c r="A35" s="21" t="s">
        <v>68</v>
      </c>
      <c r="B35" s="3" t="s">
        <v>69</v>
      </c>
      <c r="C35" s="67"/>
      <c r="D35" s="78"/>
      <c r="E35" s="8"/>
      <c r="F35" s="95"/>
      <c r="G35" s="123"/>
    </row>
    <row r="36" spans="1:7" ht="18.75">
      <c r="A36" s="22" t="s">
        <v>70</v>
      </c>
      <c r="B36" s="4" t="s">
        <v>71</v>
      </c>
      <c r="C36" s="7">
        <v>1</v>
      </c>
      <c r="D36" s="78" t="s">
        <v>29</v>
      </c>
      <c r="E36" s="95"/>
      <c r="F36" s="95"/>
      <c r="G36" s="124"/>
    </row>
    <row r="37" spans="1:7" ht="18">
      <c r="A37" s="22" t="s">
        <v>72</v>
      </c>
      <c r="B37" s="4" t="s">
        <v>73</v>
      </c>
      <c r="C37" s="7">
        <v>1</v>
      </c>
      <c r="D37" s="78" t="s">
        <v>29</v>
      </c>
      <c r="E37" s="95"/>
      <c r="F37" s="95"/>
      <c r="G37" s="121"/>
    </row>
    <row r="38" spans="1:7" ht="18">
      <c r="A38" s="22" t="s">
        <v>74</v>
      </c>
      <c r="B38" s="4" t="s">
        <v>75</v>
      </c>
      <c r="C38" s="7">
        <v>2</v>
      </c>
      <c r="D38" s="78" t="s">
        <v>29</v>
      </c>
      <c r="E38" s="95"/>
      <c r="F38" s="95"/>
      <c r="G38" s="121"/>
    </row>
    <row r="39" spans="1:7" ht="18.75">
      <c r="A39" s="22" t="s">
        <v>76</v>
      </c>
      <c r="B39" s="48" t="s">
        <v>77</v>
      </c>
      <c r="C39" s="70">
        <v>4</v>
      </c>
      <c r="D39" s="81" t="s">
        <v>29</v>
      </c>
      <c r="E39" s="70"/>
      <c r="F39" s="70"/>
      <c r="G39" s="124"/>
    </row>
    <row r="40" spans="1:7" ht="18">
      <c r="A40" s="22" t="s">
        <v>78</v>
      </c>
      <c r="B40" s="4" t="s">
        <v>79</v>
      </c>
      <c r="C40" s="7">
        <v>2</v>
      </c>
      <c r="D40" s="78" t="s">
        <v>29</v>
      </c>
      <c r="E40" s="95"/>
      <c r="F40" s="95"/>
      <c r="G40" s="121"/>
    </row>
    <row r="41" spans="1:7" ht="18.75">
      <c r="A41" s="22" t="s">
        <v>78</v>
      </c>
      <c r="B41" s="48" t="s">
        <v>80</v>
      </c>
      <c r="C41" s="70">
        <v>1</v>
      </c>
      <c r="D41" s="81" t="s">
        <v>81</v>
      </c>
      <c r="E41" s="70"/>
      <c r="F41" s="70"/>
      <c r="G41" s="124"/>
    </row>
    <row r="42" spans="1:7" ht="18">
      <c r="A42" s="21"/>
      <c r="B42" s="3"/>
      <c r="C42" s="67"/>
      <c r="D42" s="78"/>
      <c r="E42" s="8"/>
      <c r="F42" s="95"/>
      <c r="G42" s="121"/>
    </row>
    <row r="43" spans="1:7" ht="18.75">
      <c r="A43" s="24" t="s">
        <v>82</v>
      </c>
      <c r="B43" s="49" t="s">
        <v>83</v>
      </c>
      <c r="C43" s="70">
        <v>0.5</v>
      </c>
      <c r="D43" s="81" t="s">
        <v>84</v>
      </c>
      <c r="E43" s="70"/>
      <c r="F43" s="70"/>
      <c r="G43" s="124"/>
    </row>
    <row r="44" spans="1:7" ht="18.75">
      <c r="A44" s="24"/>
      <c r="B44" s="49"/>
      <c r="C44" s="70"/>
      <c r="D44" s="81"/>
      <c r="E44" s="70"/>
      <c r="F44" s="70"/>
      <c r="G44" s="126"/>
    </row>
    <row r="45" spans="1:7" ht="18.75">
      <c r="A45" s="25" t="s">
        <v>85</v>
      </c>
      <c r="B45" s="3" t="s">
        <v>86</v>
      </c>
      <c r="C45" s="7">
        <v>1</v>
      </c>
      <c r="D45" s="78" t="s">
        <v>87</v>
      </c>
      <c r="E45" s="8"/>
      <c r="F45" s="95"/>
      <c r="G45" s="126"/>
    </row>
    <row r="46" spans="1:7" ht="18.75">
      <c r="A46" s="26"/>
      <c r="B46" s="48"/>
      <c r="C46" s="70"/>
      <c r="D46" s="81"/>
      <c r="E46" s="97"/>
      <c r="F46" s="107"/>
      <c r="G46" s="124"/>
    </row>
    <row r="47" spans="1:7" ht="18">
      <c r="A47" s="21" t="s">
        <v>88</v>
      </c>
      <c r="B47" s="46" t="s">
        <v>89</v>
      </c>
      <c r="C47" s="71"/>
      <c r="D47" s="71"/>
      <c r="E47" s="71"/>
      <c r="F47" s="71"/>
    </row>
    <row r="48" spans="1:7" ht="36">
      <c r="A48" s="27" t="s">
        <v>90</v>
      </c>
      <c r="B48" s="47" t="s">
        <v>91</v>
      </c>
      <c r="C48" s="67">
        <v>1</v>
      </c>
      <c r="D48" s="78" t="s">
        <v>87</v>
      </c>
      <c r="E48" s="8"/>
      <c r="F48" s="95"/>
      <c r="G48" s="124"/>
    </row>
    <row r="49" spans="1:7" ht="18.75">
      <c r="A49" s="28"/>
      <c r="B49" s="47"/>
      <c r="C49" s="67"/>
      <c r="D49" s="78"/>
      <c r="E49" s="8"/>
      <c r="F49" s="95"/>
      <c r="G49" s="124">
        <f>SUM(F18:F48)</f>
        <v>0</v>
      </c>
    </row>
    <row r="50" spans="1:7" ht="19.5" thickBot="1">
      <c r="A50" s="29"/>
      <c r="B50" s="46"/>
      <c r="C50" s="67"/>
      <c r="D50" s="78"/>
      <c r="E50" s="95"/>
      <c r="F50" s="95"/>
      <c r="G50" s="127"/>
    </row>
    <row r="51" spans="1:7" ht="20.25" thickTop="1" thickBot="1">
      <c r="A51" s="30"/>
      <c r="B51" s="40" t="s">
        <v>92</v>
      </c>
      <c r="C51" s="72"/>
      <c r="D51" s="82"/>
      <c r="E51" s="98"/>
      <c r="F51" s="108"/>
      <c r="G51" s="128">
        <f>SUM(G11:G49)</f>
        <v>0</v>
      </c>
    </row>
    <row r="52" spans="1:7" ht="19.5" thickTop="1">
      <c r="A52" s="31"/>
      <c r="B52" s="50"/>
      <c r="C52" s="73"/>
      <c r="D52" s="83"/>
      <c r="E52" s="99"/>
      <c r="F52" s="109"/>
      <c r="G52" s="129"/>
    </row>
    <row r="53" spans="1:7" ht="20.25">
      <c r="A53" s="32"/>
      <c r="B53" s="51" t="s">
        <v>93</v>
      </c>
      <c r="C53" s="74"/>
      <c r="D53" s="84">
        <v>0.1</v>
      </c>
      <c r="E53" s="100"/>
      <c r="F53" s="110">
        <f>G51*D53</f>
        <v>0</v>
      </c>
      <c r="G53" s="130"/>
    </row>
    <row r="54" spans="1:7" ht="20.25">
      <c r="A54" s="33"/>
      <c r="B54" s="51" t="s">
        <v>94</v>
      </c>
      <c r="C54" s="74"/>
      <c r="D54" s="85">
        <v>2.5000000000000001E-2</v>
      </c>
      <c r="E54" s="51"/>
      <c r="F54" s="110">
        <f>G51*D54</f>
        <v>0</v>
      </c>
      <c r="G54" s="130"/>
    </row>
    <row r="55" spans="1:7" ht="20.25">
      <c r="A55" s="32"/>
      <c r="B55" s="51" t="s">
        <v>95</v>
      </c>
      <c r="C55" s="51"/>
      <c r="D55" s="85">
        <v>3.5000000000000003E-2</v>
      </c>
      <c r="E55" s="51"/>
      <c r="F55" s="110">
        <f>G51*D55</f>
        <v>0</v>
      </c>
      <c r="G55" s="130"/>
    </row>
    <row r="56" spans="1:7" ht="20.25">
      <c r="A56" s="32"/>
      <c r="B56" s="51" t="s">
        <v>96</v>
      </c>
      <c r="C56" s="51"/>
      <c r="D56" s="86">
        <v>5.3499999999999999E-2</v>
      </c>
      <c r="E56" s="51"/>
      <c r="F56" s="110">
        <f>G51*D56</f>
        <v>0</v>
      </c>
      <c r="G56" s="130"/>
    </row>
    <row r="57" spans="1:7" ht="20.25">
      <c r="A57" s="32"/>
      <c r="B57" s="51" t="s">
        <v>97</v>
      </c>
      <c r="C57" s="51"/>
      <c r="D57" s="84">
        <v>0.01</v>
      </c>
      <c r="E57" s="51"/>
      <c r="F57" s="110">
        <f>G51*D57</f>
        <v>0</v>
      </c>
      <c r="G57" s="130"/>
    </row>
    <row r="58" spans="1:7" ht="20.25">
      <c r="A58" s="32"/>
      <c r="B58" s="51" t="s">
        <v>98</v>
      </c>
      <c r="C58" s="51"/>
      <c r="D58" s="84">
        <v>0.05</v>
      </c>
      <c r="E58" s="51"/>
      <c r="F58" s="110">
        <f>G51*D58</f>
        <v>0</v>
      </c>
      <c r="G58" s="130"/>
    </row>
    <row r="59" spans="1:7" ht="21" thickBot="1">
      <c r="A59" s="32"/>
      <c r="B59" s="51"/>
      <c r="C59" s="51"/>
      <c r="D59" s="85"/>
      <c r="E59" s="51"/>
      <c r="F59" s="111"/>
      <c r="G59" s="130"/>
    </row>
    <row r="60" spans="1:7" ht="21.75" thickTop="1" thickBot="1">
      <c r="A60" s="34"/>
      <c r="B60" s="52" t="s">
        <v>99</v>
      </c>
      <c r="C60" s="53"/>
      <c r="D60" s="53"/>
      <c r="E60" s="53"/>
      <c r="F60" s="53"/>
      <c r="G60" s="128">
        <f>SUM(F53:F58)</f>
        <v>0</v>
      </c>
    </row>
    <row r="61" spans="1:7" ht="21.75" thickTop="1" thickBot="1">
      <c r="A61" s="34"/>
      <c r="B61" s="53" t="s">
        <v>100</v>
      </c>
      <c r="C61" s="53"/>
      <c r="D61" s="53"/>
      <c r="E61" s="53"/>
      <c r="F61" s="53"/>
      <c r="G61" s="128">
        <f>G51+G60</f>
        <v>0</v>
      </c>
    </row>
    <row r="62" spans="1:7" ht="42" thickTop="1" thickBot="1">
      <c r="A62" s="34"/>
      <c r="B62" s="54" t="s">
        <v>101</v>
      </c>
      <c r="C62" s="75"/>
      <c r="D62" s="87">
        <v>0.03</v>
      </c>
      <c r="E62" s="75"/>
      <c r="F62" s="112">
        <f>G60*D62</f>
        <v>0</v>
      </c>
      <c r="G62" s="128">
        <f>SUM(F62)</f>
        <v>0</v>
      </c>
    </row>
    <row r="63" spans="1:7" ht="21.75" thickTop="1" thickBot="1">
      <c r="A63" s="34"/>
      <c r="B63" s="55" t="s">
        <v>102</v>
      </c>
      <c r="C63" s="53"/>
      <c r="D63" s="88">
        <v>0.06</v>
      </c>
      <c r="E63" s="53"/>
      <c r="F63" s="113">
        <f>G51*D63</f>
        <v>0</v>
      </c>
      <c r="G63" s="128">
        <f>SUM(F63)</f>
        <v>0</v>
      </c>
    </row>
    <row r="64" spans="1:7" ht="21.75" thickTop="1" thickBot="1">
      <c r="A64" s="32"/>
      <c r="B64" s="55" t="s">
        <v>103</v>
      </c>
      <c r="C64" s="53"/>
      <c r="D64" s="89">
        <v>0.05</v>
      </c>
      <c r="E64" s="53"/>
      <c r="F64" s="114">
        <f>G61*D64</f>
        <v>0</v>
      </c>
      <c r="G64" s="128">
        <f>SUM(F64)</f>
        <v>0</v>
      </c>
    </row>
    <row r="65" spans="1:7" ht="21.75" thickTop="1" thickBot="1">
      <c r="A65" s="34"/>
      <c r="B65" s="56" t="s">
        <v>104</v>
      </c>
      <c r="C65" s="53"/>
      <c r="D65" s="53"/>
      <c r="E65" s="53"/>
      <c r="F65" s="53"/>
      <c r="G65" s="128">
        <f>G61+G62+G63+G64</f>
        <v>0</v>
      </c>
    </row>
    <row r="66" spans="1:7" ht="21.75" thickTop="1" thickBot="1">
      <c r="A66" s="34"/>
      <c r="B66" s="56" t="s">
        <v>104</v>
      </c>
      <c r="C66" s="53"/>
      <c r="D66" s="53"/>
      <c r="E66" s="53"/>
      <c r="F66" s="53"/>
      <c r="G66" s="128">
        <f>SUM(G65)</f>
        <v>0</v>
      </c>
    </row>
    <row r="67" spans="1:7" ht="21" thickTop="1">
      <c r="A67" s="35"/>
      <c r="B67" s="57"/>
      <c r="C67" s="57"/>
      <c r="D67" s="57"/>
      <c r="E67" s="57"/>
      <c r="F67" s="57"/>
    </row>
    <row r="68" spans="1:7" ht="20.25">
      <c r="A68" s="36"/>
      <c r="B68" s="58" t="s">
        <v>105</v>
      </c>
      <c r="C68" s="57"/>
      <c r="D68" s="58" t="s">
        <v>106</v>
      </c>
      <c r="E68" s="57"/>
      <c r="F68" s="57"/>
    </row>
    <row r="69" spans="1:7" ht="20.25">
      <c r="A69" s="36"/>
      <c r="B69" s="58"/>
      <c r="C69" s="57"/>
      <c r="D69" s="58"/>
      <c r="E69" s="57"/>
      <c r="F69" s="57"/>
    </row>
    <row r="70" spans="1:7" ht="20.25">
      <c r="A70" s="36"/>
      <c r="B70" s="57"/>
      <c r="C70" s="57"/>
      <c r="D70" s="57"/>
      <c r="E70" s="57"/>
      <c r="F70" s="57"/>
    </row>
    <row r="71" spans="1:7" ht="20.25">
      <c r="A71" s="36"/>
      <c r="B71" s="57" t="s">
        <v>107</v>
      </c>
      <c r="C71" s="57"/>
      <c r="D71" s="57" t="s">
        <v>107</v>
      </c>
      <c r="E71" s="57"/>
      <c r="F71" s="57"/>
    </row>
    <row r="72" spans="1:7" ht="20.25">
      <c r="A72" s="36"/>
      <c r="B72" s="59"/>
      <c r="C72" s="57"/>
      <c r="D72" s="90"/>
      <c r="E72" s="57"/>
      <c r="F72" s="57"/>
    </row>
    <row r="73" spans="1:7" ht="20.25">
      <c r="A73" s="36"/>
      <c r="B73" s="60"/>
      <c r="C73" s="57"/>
      <c r="D73" s="91"/>
      <c r="E73" s="58"/>
      <c r="F73" s="57"/>
    </row>
    <row r="74" spans="1:7" ht="20.25">
      <c r="A74" s="36"/>
      <c r="B74" s="57"/>
      <c r="C74" s="57"/>
      <c r="D74" s="57"/>
      <c r="E74" s="57"/>
      <c r="F74" s="57"/>
    </row>
    <row r="75" spans="1:7" ht="20.25">
      <c r="A75" s="36"/>
      <c r="B75" s="57"/>
      <c r="C75" s="57"/>
      <c r="D75" s="57"/>
      <c r="E75" s="57"/>
      <c r="F75" s="57"/>
    </row>
    <row r="76" spans="1:7" ht="20.25">
      <c r="A76" s="36"/>
      <c r="B76" s="57" t="s">
        <v>108</v>
      </c>
      <c r="C76" s="57"/>
      <c r="D76" s="57" t="s">
        <v>109</v>
      </c>
      <c r="E76" s="57"/>
      <c r="F76" s="57"/>
    </row>
    <row r="77" spans="1:7" ht="20.25">
      <c r="A77" s="36"/>
      <c r="B77" s="57"/>
      <c r="C77" s="57"/>
      <c r="D77" s="57"/>
      <c r="E77" s="57"/>
      <c r="F77" s="57"/>
    </row>
    <row r="78" spans="1:7" ht="20.25">
      <c r="A78" s="36"/>
      <c r="B78" s="57"/>
      <c r="C78" s="57"/>
      <c r="D78" s="57"/>
      <c r="E78" s="57"/>
      <c r="F78" s="57"/>
    </row>
    <row r="79" spans="1:7" ht="18.75">
      <c r="A79" s="37"/>
      <c r="B79" s="58" t="s">
        <v>107</v>
      </c>
      <c r="C79" s="58"/>
      <c r="D79" s="58" t="s">
        <v>107</v>
      </c>
      <c r="E79" s="58"/>
      <c r="F79" s="58"/>
    </row>
    <row r="80" spans="1:7" ht="20.25">
      <c r="A80" s="37"/>
      <c r="B80" s="59"/>
      <c r="C80" s="57"/>
      <c r="D80" s="59"/>
      <c r="E80" s="101"/>
      <c r="F80" s="36"/>
    </row>
    <row r="81" spans="1:6" ht="20.25">
      <c r="A81" s="37"/>
      <c r="B81" s="57"/>
      <c r="C81" s="57"/>
      <c r="D81" s="57"/>
      <c r="E81" s="36"/>
      <c r="F81" s="36"/>
    </row>
    <row r="82" spans="1:6" ht="20.25">
      <c r="A82" s="38"/>
      <c r="E82" s="57"/>
      <c r="F82" s="57"/>
    </row>
    <row r="83" spans="1:6" ht="18.75">
      <c r="B83" s="61"/>
    </row>
  </sheetData>
  <mergeCells count="3">
    <mergeCell ref="A2:G2"/>
    <mergeCell ref="A3:G3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6"/>
  <sheetViews>
    <sheetView workbookViewId="0">
      <selection activeCell="B106" sqref="B106"/>
    </sheetView>
  </sheetViews>
  <sheetFormatPr baseColWidth="10" defaultRowHeight="15"/>
  <cols>
    <col min="1" max="1" width="11" customWidth="1"/>
    <col min="2" max="2" width="59.140625" customWidth="1"/>
    <col min="3" max="3" width="12.42578125" customWidth="1"/>
    <col min="4" max="4" width="9.7109375" customWidth="1"/>
    <col min="5" max="5" width="15.5703125" customWidth="1"/>
    <col min="6" max="6" width="20.85546875" customWidth="1"/>
    <col min="7" max="7" width="20.7109375" customWidth="1"/>
  </cols>
  <sheetData>
    <row r="1" spans="1:7" ht="20.25">
      <c r="A1" s="227" t="s">
        <v>14</v>
      </c>
      <c r="B1" s="227"/>
      <c r="C1" s="227"/>
      <c r="D1" s="227"/>
      <c r="E1" s="227"/>
      <c r="F1" s="227"/>
      <c r="G1" s="227"/>
    </row>
    <row r="2" spans="1:7" ht="20.25">
      <c r="A2" s="228" t="s">
        <v>15</v>
      </c>
      <c r="B2" s="228"/>
      <c r="C2" s="228"/>
      <c r="D2" s="228"/>
      <c r="E2" s="228"/>
      <c r="F2" s="228"/>
      <c r="G2" s="228"/>
    </row>
    <row r="3" spans="1:7" ht="20.25">
      <c r="A3" s="13"/>
      <c r="B3" s="13"/>
      <c r="C3" s="13"/>
      <c r="D3" s="13"/>
      <c r="E3" s="13"/>
      <c r="F3" s="13"/>
      <c r="G3" s="13"/>
    </row>
    <row r="4" spans="1:7" ht="57.75" customHeight="1">
      <c r="A4" s="229" t="s">
        <v>110</v>
      </c>
      <c r="B4" s="229"/>
      <c r="C4" s="229"/>
      <c r="D4" s="229"/>
      <c r="E4" s="229"/>
      <c r="F4" s="229"/>
      <c r="G4" s="229"/>
    </row>
    <row r="5" spans="1:7" ht="21" thickBot="1">
      <c r="A5" s="15"/>
      <c r="B5" s="39" t="s">
        <v>17</v>
      </c>
      <c r="C5" s="13"/>
      <c r="D5" s="15"/>
      <c r="E5" s="15"/>
      <c r="F5" s="15"/>
      <c r="G5" s="15"/>
    </row>
    <row r="6" spans="1:7" ht="20.25" thickTop="1" thickBot="1">
      <c r="A6" s="143" t="s">
        <v>18</v>
      </c>
      <c r="B6" s="40" t="s">
        <v>19</v>
      </c>
      <c r="C6" s="40" t="s">
        <v>20</v>
      </c>
      <c r="D6" s="40" t="s">
        <v>21</v>
      </c>
      <c r="E6" s="40" t="s">
        <v>22</v>
      </c>
      <c r="F6" s="40" t="s">
        <v>23</v>
      </c>
      <c r="G6" s="115" t="s">
        <v>24</v>
      </c>
    </row>
    <row r="7" spans="1:7" ht="19.5" thickTop="1">
      <c r="A7" s="144"/>
      <c r="B7" s="42"/>
      <c r="C7" s="63"/>
      <c r="D7" s="63"/>
      <c r="E7" s="63"/>
      <c r="F7" s="63"/>
      <c r="G7" s="116"/>
    </row>
    <row r="8" spans="1:7" ht="20.25">
      <c r="A8" s="145" t="s">
        <v>25</v>
      </c>
      <c r="B8" s="146" t="s">
        <v>111</v>
      </c>
      <c r="C8" s="63"/>
      <c r="D8" s="63"/>
      <c r="E8" s="63"/>
      <c r="F8" s="63"/>
      <c r="G8" s="116"/>
    </row>
    <row r="9" spans="1:7" ht="18.75">
      <c r="A9" s="144"/>
      <c r="B9" s="42"/>
      <c r="C9" s="63"/>
      <c r="D9" s="63"/>
      <c r="E9" s="63"/>
      <c r="F9" s="63"/>
      <c r="G9" s="116"/>
    </row>
    <row r="10" spans="1:7" ht="20.25">
      <c r="A10" s="145" t="s">
        <v>27</v>
      </c>
      <c r="B10" s="42" t="s">
        <v>112</v>
      </c>
      <c r="C10" s="147"/>
      <c r="D10" s="148"/>
      <c r="E10" s="147"/>
      <c r="F10" s="149"/>
      <c r="G10" s="117"/>
    </row>
    <row r="11" spans="1:7" ht="20.25">
      <c r="A11" s="150" t="s">
        <v>113</v>
      </c>
      <c r="B11" s="151" t="s">
        <v>114</v>
      </c>
      <c r="C11" s="65">
        <v>1</v>
      </c>
      <c r="D11" s="152" t="s">
        <v>115</v>
      </c>
      <c r="E11" s="92"/>
      <c r="F11" s="151">
        <f>C11*E11</f>
        <v>0</v>
      </c>
      <c r="G11" s="117"/>
    </row>
    <row r="12" spans="1:7" ht="20.25">
      <c r="A12" s="150" t="s">
        <v>116</v>
      </c>
      <c r="B12" s="151" t="s">
        <v>117</v>
      </c>
      <c r="C12" s="65">
        <v>1</v>
      </c>
      <c r="D12" s="152" t="s">
        <v>115</v>
      </c>
      <c r="E12" s="92"/>
      <c r="F12" s="151">
        <f>C12*E12</f>
        <v>0</v>
      </c>
      <c r="G12" s="117"/>
    </row>
    <row r="13" spans="1:7" ht="20.25">
      <c r="A13" s="153"/>
      <c r="B13" s="154"/>
      <c r="C13" s="147"/>
      <c r="D13" s="148"/>
      <c r="E13" s="147"/>
      <c r="F13" s="155"/>
      <c r="G13" s="117"/>
    </row>
    <row r="14" spans="1:7" ht="20.25">
      <c r="A14" s="145" t="s">
        <v>118</v>
      </c>
      <c r="B14" s="42" t="s">
        <v>119</v>
      </c>
      <c r="C14" s="147"/>
      <c r="D14" s="148"/>
      <c r="E14" s="147"/>
      <c r="F14" s="131"/>
      <c r="G14" s="117"/>
    </row>
    <row r="15" spans="1:7" ht="36">
      <c r="A15" s="153" t="s">
        <v>120</v>
      </c>
      <c r="B15" s="156" t="s">
        <v>121</v>
      </c>
      <c r="C15" s="157">
        <v>60.2</v>
      </c>
      <c r="D15" s="6" t="s">
        <v>43</v>
      </c>
      <c r="E15" s="158"/>
      <c r="F15" s="159">
        <f>C15*E15</f>
        <v>0</v>
      </c>
      <c r="G15" s="160"/>
    </row>
    <row r="16" spans="1:7" ht="20.25">
      <c r="A16" s="153" t="s">
        <v>122</v>
      </c>
      <c r="B16" s="156" t="s">
        <v>123</v>
      </c>
      <c r="C16" s="157">
        <v>31.18</v>
      </c>
      <c r="D16" s="6" t="s">
        <v>43</v>
      </c>
      <c r="E16" s="158"/>
      <c r="F16" s="159">
        <f>C16*E16</f>
        <v>0</v>
      </c>
      <c r="G16" s="160"/>
    </row>
    <row r="17" spans="1:7" ht="20.25">
      <c r="A17" s="153" t="s">
        <v>124</v>
      </c>
      <c r="B17" s="156" t="s">
        <v>125</v>
      </c>
      <c r="C17" s="157">
        <v>24.94</v>
      </c>
      <c r="D17" s="6" t="s">
        <v>43</v>
      </c>
      <c r="E17" s="158"/>
      <c r="F17" s="159">
        <f>C17*E17</f>
        <v>0</v>
      </c>
      <c r="G17" s="160"/>
    </row>
    <row r="18" spans="1:7" ht="20.25">
      <c r="A18" s="153" t="s">
        <v>126</v>
      </c>
      <c r="B18" s="156" t="s">
        <v>127</v>
      </c>
      <c r="C18" s="157">
        <v>75.25</v>
      </c>
      <c r="D18" s="6" t="s">
        <v>43</v>
      </c>
      <c r="E18" s="158"/>
      <c r="F18" s="159">
        <f>C18*E18</f>
        <v>0</v>
      </c>
      <c r="G18" s="160"/>
    </row>
    <row r="19" spans="1:7" ht="20.25">
      <c r="A19" s="153"/>
      <c r="B19" s="156"/>
      <c r="C19" s="157"/>
      <c r="D19" s="6"/>
      <c r="E19" s="158"/>
      <c r="F19" s="159"/>
      <c r="G19" s="160"/>
    </row>
    <row r="20" spans="1:7" ht="20.25">
      <c r="A20" s="145" t="s">
        <v>128</v>
      </c>
      <c r="B20" s="161" t="s">
        <v>129</v>
      </c>
      <c r="C20" s="157"/>
      <c r="D20" s="6"/>
      <c r="E20" s="162"/>
      <c r="F20" s="159"/>
      <c r="G20" s="160"/>
    </row>
    <row r="21" spans="1:7" ht="20.25">
      <c r="A21" s="153" t="s">
        <v>130</v>
      </c>
      <c r="B21" s="156" t="s">
        <v>131</v>
      </c>
      <c r="C21" s="157">
        <v>18.059999999999999</v>
      </c>
      <c r="D21" s="6" t="s">
        <v>43</v>
      </c>
      <c r="E21" s="162"/>
      <c r="F21" s="159">
        <f>C21*E21</f>
        <v>0</v>
      </c>
      <c r="G21" s="117"/>
    </row>
    <row r="22" spans="1:7" ht="20.25">
      <c r="A22" s="153"/>
      <c r="B22" s="156"/>
      <c r="C22" s="157"/>
      <c r="D22" s="6"/>
      <c r="E22" s="162"/>
      <c r="F22" s="159"/>
      <c r="G22" s="160"/>
    </row>
    <row r="23" spans="1:7" ht="36">
      <c r="A23" s="145" t="s">
        <v>132</v>
      </c>
      <c r="B23" s="161" t="s">
        <v>133</v>
      </c>
      <c r="C23" s="157"/>
      <c r="D23" s="6"/>
      <c r="E23" s="162"/>
      <c r="F23" s="159"/>
      <c r="G23" s="160"/>
    </row>
    <row r="24" spans="1:7" ht="20.25">
      <c r="A24" s="145"/>
      <c r="B24" s="161"/>
      <c r="C24" s="157"/>
      <c r="D24" s="6"/>
      <c r="E24" s="162"/>
      <c r="F24" s="159"/>
      <c r="G24" s="160"/>
    </row>
    <row r="25" spans="1:7" ht="20.25">
      <c r="A25" s="145" t="s">
        <v>134</v>
      </c>
      <c r="B25" s="42" t="s">
        <v>119</v>
      </c>
      <c r="C25" s="147"/>
      <c r="D25" s="148"/>
      <c r="E25" s="147"/>
      <c r="F25" s="131"/>
      <c r="G25" s="160"/>
    </row>
    <row r="26" spans="1:7" ht="36">
      <c r="A26" s="153" t="s">
        <v>135</v>
      </c>
      <c r="B26" s="156" t="s">
        <v>121</v>
      </c>
      <c r="C26" s="157">
        <v>30.8</v>
      </c>
      <c r="D26" s="6" t="s">
        <v>43</v>
      </c>
      <c r="E26" s="158"/>
      <c r="F26" s="159">
        <f>C26*E26</f>
        <v>0</v>
      </c>
      <c r="G26" s="160"/>
    </row>
    <row r="27" spans="1:7" ht="20.25">
      <c r="A27" s="153" t="s">
        <v>136</v>
      </c>
      <c r="B27" s="156" t="s">
        <v>127</v>
      </c>
      <c r="C27" s="157">
        <v>38.5</v>
      </c>
      <c r="D27" s="6" t="s">
        <v>43</v>
      </c>
      <c r="E27" s="158"/>
      <c r="F27" s="159">
        <f>C27*E27</f>
        <v>0</v>
      </c>
      <c r="G27" s="160"/>
    </row>
    <row r="28" spans="1:7" ht="20.25">
      <c r="A28" s="163"/>
      <c r="B28" s="156"/>
      <c r="C28" s="157"/>
      <c r="D28" s="6"/>
      <c r="E28" s="158"/>
      <c r="F28" s="159"/>
      <c r="G28" s="160"/>
    </row>
    <row r="29" spans="1:7" ht="20.25">
      <c r="A29" s="145" t="s">
        <v>137</v>
      </c>
      <c r="B29" s="161" t="s">
        <v>138</v>
      </c>
      <c r="C29" s="157"/>
      <c r="D29" s="6"/>
      <c r="E29" s="162"/>
      <c r="F29" s="159"/>
      <c r="G29" s="160"/>
    </row>
    <row r="30" spans="1:7" ht="20.25">
      <c r="A30" s="153" t="s">
        <v>139</v>
      </c>
      <c r="B30" s="156" t="s">
        <v>140</v>
      </c>
      <c r="C30" s="157">
        <v>0.3</v>
      </c>
      <c r="D30" s="6" t="s">
        <v>43</v>
      </c>
      <c r="E30" s="162"/>
      <c r="F30" s="159">
        <f>C30*E30</f>
        <v>0</v>
      </c>
      <c r="G30" s="117"/>
    </row>
    <row r="31" spans="1:7" ht="20.25">
      <c r="A31" s="163"/>
      <c r="B31" s="161"/>
      <c r="C31" s="157"/>
      <c r="D31" s="81"/>
      <c r="E31" s="158"/>
      <c r="F31" s="159"/>
      <c r="G31" s="117"/>
    </row>
    <row r="32" spans="1:7" ht="20.25">
      <c r="A32" s="145" t="s">
        <v>141</v>
      </c>
      <c r="B32" s="164" t="s">
        <v>142</v>
      </c>
      <c r="C32" s="157"/>
      <c r="D32" s="81"/>
      <c r="E32" s="158"/>
      <c r="F32" s="159"/>
      <c r="G32" s="117"/>
    </row>
    <row r="33" spans="1:7" ht="36">
      <c r="A33" s="153" t="s">
        <v>143</v>
      </c>
      <c r="B33" s="156" t="s">
        <v>144</v>
      </c>
      <c r="C33" s="157">
        <v>0.54</v>
      </c>
      <c r="D33" s="81" t="s">
        <v>43</v>
      </c>
      <c r="E33" s="158"/>
      <c r="F33" s="159">
        <f>C33*E33</f>
        <v>0</v>
      </c>
      <c r="G33" s="117"/>
    </row>
    <row r="34" spans="1:7" ht="20.25">
      <c r="A34" s="153"/>
      <c r="B34" s="156"/>
      <c r="C34" s="157"/>
      <c r="D34" s="81"/>
      <c r="E34" s="158"/>
      <c r="F34" s="159"/>
      <c r="G34" s="117"/>
    </row>
    <row r="35" spans="1:7" ht="20.25">
      <c r="A35" s="153" t="s">
        <v>145</v>
      </c>
      <c r="B35" s="161" t="s">
        <v>146</v>
      </c>
      <c r="C35" s="157">
        <v>8.34</v>
      </c>
      <c r="D35" s="6" t="s">
        <v>67</v>
      </c>
      <c r="E35" s="158"/>
      <c r="F35" s="159">
        <f>C35*E35</f>
        <v>0</v>
      </c>
      <c r="G35" s="165"/>
    </row>
    <row r="36" spans="1:7" ht="20.25">
      <c r="A36" s="166"/>
      <c r="B36" s="156"/>
      <c r="C36" s="157"/>
      <c r="D36" s="81"/>
      <c r="E36" s="158"/>
      <c r="F36" s="159"/>
      <c r="G36" s="165"/>
    </row>
    <row r="37" spans="1:7" ht="20.25">
      <c r="A37" s="145" t="s">
        <v>147</v>
      </c>
      <c r="B37" s="146" t="s">
        <v>148</v>
      </c>
      <c r="C37" s="157"/>
      <c r="D37" s="81"/>
      <c r="E37" s="158"/>
      <c r="F37" s="159"/>
      <c r="G37" s="165"/>
    </row>
    <row r="38" spans="1:7" ht="20.25">
      <c r="A38" s="18"/>
      <c r="B38" s="167"/>
      <c r="C38" s="157"/>
      <c r="D38" s="81"/>
      <c r="E38" s="158"/>
      <c r="F38" s="158"/>
      <c r="G38" s="168"/>
    </row>
    <row r="39" spans="1:7" ht="20.25">
      <c r="A39" s="145" t="s">
        <v>149</v>
      </c>
      <c r="B39" s="161" t="s">
        <v>119</v>
      </c>
      <c r="C39" s="157"/>
      <c r="D39" s="81"/>
      <c r="E39" s="158"/>
      <c r="F39" s="159"/>
      <c r="G39" s="165"/>
    </row>
    <row r="40" spans="1:7" ht="36.75" thickBot="1">
      <c r="A40" s="169" t="s">
        <v>149</v>
      </c>
      <c r="B40" s="170" t="s">
        <v>121</v>
      </c>
      <c r="C40" s="171">
        <v>140</v>
      </c>
      <c r="D40" s="172" t="s">
        <v>43</v>
      </c>
      <c r="E40" s="173"/>
      <c r="F40" s="174">
        <f>C40*E40</f>
        <v>0</v>
      </c>
      <c r="G40" s="175"/>
    </row>
    <row r="41" spans="1:7" ht="21" thickTop="1">
      <c r="A41" s="153" t="s">
        <v>150</v>
      </c>
      <c r="B41" s="156" t="s">
        <v>151</v>
      </c>
      <c r="C41" s="157">
        <v>24</v>
      </c>
      <c r="D41" s="6" t="s">
        <v>43</v>
      </c>
      <c r="E41" s="158"/>
      <c r="F41" s="159">
        <f>C41*E41</f>
        <v>0</v>
      </c>
      <c r="G41" s="165"/>
    </row>
    <row r="42" spans="1:7" ht="20.25">
      <c r="A42" s="153" t="s">
        <v>152</v>
      </c>
      <c r="B42" s="156" t="s">
        <v>153</v>
      </c>
      <c r="C42" s="157">
        <v>30</v>
      </c>
      <c r="D42" s="6" t="s">
        <v>43</v>
      </c>
      <c r="E42" s="158"/>
      <c r="F42" s="159">
        <f>C42*E42</f>
        <v>0</v>
      </c>
      <c r="G42" s="165"/>
    </row>
    <row r="43" spans="1:7" ht="20.25">
      <c r="A43" s="153" t="s">
        <v>152</v>
      </c>
      <c r="B43" s="156" t="s">
        <v>154</v>
      </c>
      <c r="C43" s="157">
        <v>175</v>
      </c>
      <c r="D43" s="6" t="s">
        <v>43</v>
      </c>
      <c r="E43" s="158"/>
      <c r="F43" s="159">
        <f>C43*E43</f>
        <v>0</v>
      </c>
      <c r="G43" s="165"/>
    </row>
    <row r="44" spans="1:7" ht="20.25">
      <c r="A44" s="145"/>
      <c r="B44" s="161"/>
      <c r="C44" s="157"/>
      <c r="D44" s="81"/>
      <c r="E44" s="158"/>
      <c r="F44" s="159"/>
      <c r="G44" s="165"/>
    </row>
    <row r="45" spans="1:7" ht="20.25">
      <c r="A45" s="145" t="s">
        <v>155</v>
      </c>
      <c r="B45" s="161" t="s">
        <v>156</v>
      </c>
      <c r="C45" s="157">
        <v>105</v>
      </c>
      <c r="D45" s="81" t="s">
        <v>43</v>
      </c>
      <c r="E45" s="158"/>
      <c r="F45" s="159">
        <f>C45*E45</f>
        <v>0</v>
      </c>
      <c r="G45" s="165"/>
    </row>
    <row r="46" spans="1:7" ht="20.25">
      <c r="A46" s="166"/>
      <c r="B46" s="156"/>
      <c r="C46" s="157"/>
      <c r="D46" s="81"/>
      <c r="E46" s="158"/>
      <c r="F46" s="159"/>
      <c r="G46" s="165"/>
    </row>
    <row r="47" spans="1:7" ht="36">
      <c r="A47" s="176" t="s">
        <v>157</v>
      </c>
      <c r="B47" s="161" t="s">
        <v>158</v>
      </c>
      <c r="C47" s="157">
        <v>21</v>
      </c>
      <c r="D47" s="81" t="s">
        <v>43</v>
      </c>
      <c r="E47" s="158"/>
      <c r="F47" s="159">
        <f>C47*E47</f>
        <v>0</v>
      </c>
      <c r="G47" s="117"/>
    </row>
    <row r="48" spans="1:7" ht="20.25">
      <c r="A48" s="153"/>
      <c r="B48" s="154"/>
      <c r="C48" s="147"/>
      <c r="D48" s="148"/>
      <c r="E48" s="147"/>
      <c r="F48" s="155"/>
      <c r="G48" s="117"/>
    </row>
    <row r="49" spans="1:7" ht="20.25">
      <c r="A49" s="177" t="s">
        <v>159</v>
      </c>
      <c r="B49" s="178" t="s">
        <v>160</v>
      </c>
      <c r="C49" s="179">
        <v>0.9</v>
      </c>
      <c r="D49" s="180" t="s">
        <v>43</v>
      </c>
      <c r="E49" s="181"/>
      <c r="F49" s="182">
        <f>C49*E49</f>
        <v>0</v>
      </c>
      <c r="G49" s="183"/>
    </row>
    <row r="50" spans="1:7" ht="20.25">
      <c r="A50" s="184"/>
      <c r="B50" s="185"/>
      <c r="C50" s="73"/>
      <c r="D50" s="186"/>
      <c r="E50" s="187"/>
      <c r="F50" s="188"/>
      <c r="G50" s="189"/>
    </row>
    <row r="51" spans="1:7" ht="18.75">
      <c r="A51" s="177" t="s">
        <v>161</v>
      </c>
      <c r="B51" s="178" t="s">
        <v>162</v>
      </c>
      <c r="C51" s="179">
        <v>1</v>
      </c>
      <c r="D51" s="179" t="s">
        <v>115</v>
      </c>
      <c r="E51" s="190"/>
      <c r="F51" s="179">
        <f>C51*E51</f>
        <v>0</v>
      </c>
      <c r="G51" s="191">
        <f>SUM(F10:F51)</f>
        <v>0</v>
      </c>
    </row>
    <row r="52" spans="1:7" ht="20.25">
      <c r="A52" s="192"/>
      <c r="B52" s="193"/>
      <c r="C52" s="194"/>
      <c r="D52" s="195"/>
      <c r="E52" s="181"/>
      <c r="F52" s="196"/>
      <c r="G52" s="165"/>
    </row>
    <row r="53" spans="1:7" ht="20.25">
      <c r="A53" s="145" t="s">
        <v>30</v>
      </c>
      <c r="B53" s="146" t="s">
        <v>163</v>
      </c>
      <c r="C53" s="63"/>
      <c r="D53" s="63"/>
      <c r="E53" s="63"/>
      <c r="F53" s="63"/>
      <c r="G53" s="116"/>
    </row>
    <row r="54" spans="1:7" ht="18.75">
      <c r="A54" s="144"/>
      <c r="B54" s="42"/>
      <c r="C54" s="63"/>
      <c r="D54" s="63"/>
      <c r="E54" s="63"/>
      <c r="F54" s="63"/>
      <c r="G54" s="116"/>
    </row>
    <row r="55" spans="1:7" ht="20.25">
      <c r="A55" s="145" t="s">
        <v>32</v>
      </c>
      <c r="B55" s="42" t="s">
        <v>112</v>
      </c>
      <c r="C55" s="147"/>
      <c r="D55" s="148"/>
      <c r="E55" s="147"/>
      <c r="F55" s="149"/>
      <c r="G55" s="117"/>
    </row>
    <row r="56" spans="1:7" ht="20.25">
      <c r="A56" s="150" t="s">
        <v>164</v>
      </c>
      <c r="B56" s="151" t="s">
        <v>114</v>
      </c>
      <c r="C56" s="65">
        <v>1</v>
      </c>
      <c r="D56" s="152" t="s">
        <v>115</v>
      </c>
      <c r="E56" s="92"/>
      <c r="F56" s="151">
        <f>C56*E56</f>
        <v>0</v>
      </c>
      <c r="G56" s="117"/>
    </row>
    <row r="57" spans="1:7" ht="20.25">
      <c r="A57" s="153"/>
      <c r="B57" s="154"/>
      <c r="C57" s="147"/>
      <c r="D57" s="148"/>
      <c r="E57" s="147"/>
      <c r="F57" s="155"/>
      <c r="G57" s="117"/>
    </row>
    <row r="58" spans="1:7" ht="20.25">
      <c r="A58" s="145" t="s">
        <v>165</v>
      </c>
      <c r="B58" s="42" t="s">
        <v>119</v>
      </c>
      <c r="C58" s="147"/>
      <c r="D58" s="148"/>
      <c r="E58" s="147"/>
      <c r="F58" s="131"/>
      <c r="G58" s="117"/>
    </row>
    <row r="59" spans="1:7" ht="36">
      <c r="A59" s="153" t="s">
        <v>166</v>
      </c>
      <c r="B59" s="156" t="s">
        <v>121</v>
      </c>
      <c r="C59" s="157">
        <v>51.6</v>
      </c>
      <c r="D59" s="6" t="s">
        <v>43</v>
      </c>
      <c r="E59" s="158"/>
      <c r="F59" s="159">
        <f>C59*E59</f>
        <v>0</v>
      </c>
      <c r="G59" s="160"/>
    </row>
    <row r="60" spans="1:7" ht="20.25">
      <c r="A60" s="153" t="s">
        <v>167</v>
      </c>
      <c r="B60" s="156" t="s">
        <v>153</v>
      </c>
      <c r="C60" s="157">
        <v>20.43</v>
      </c>
      <c r="D60" s="6" t="s">
        <v>43</v>
      </c>
      <c r="E60" s="158"/>
      <c r="F60" s="159">
        <f>C60*E60</f>
        <v>0</v>
      </c>
      <c r="G60" s="160"/>
    </row>
    <row r="61" spans="1:7" ht="20.25">
      <c r="A61" s="153" t="s">
        <v>167</v>
      </c>
      <c r="B61" s="156" t="s">
        <v>125</v>
      </c>
      <c r="C61" s="157">
        <v>18.649999999999999</v>
      </c>
      <c r="D61" s="6" t="s">
        <v>43</v>
      </c>
      <c r="E61" s="158"/>
      <c r="F61" s="159">
        <f>C61*E61</f>
        <v>0</v>
      </c>
      <c r="G61" s="160"/>
    </row>
    <row r="62" spans="1:7" ht="20.25">
      <c r="A62" s="153" t="s">
        <v>168</v>
      </c>
      <c r="B62" s="156" t="s">
        <v>127</v>
      </c>
      <c r="C62" s="157">
        <v>61.92</v>
      </c>
      <c r="D62" s="6" t="s">
        <v>43</v>
      </c>
      <c r="E62" s="158"/>
      <c r="F62" s="159">
        <f>C62*E62</f>
        <v>0</v>
      </c>
      <c r="G62" s="160"/>
    </row>
    <row r="63" spans="1:7" ht="20.25">
      <c r="A63" s="153"/>
      <c r="B63" s="156"/>
      <c r="C63" s="157"/>
      <c r="D63" s="6"/>
      <c r="E63" s="158"/>
      <c r="F63" s="159"/>
      <c r="G63" s="160"/>
    </row>
    <row r="64" spans="1:7" ht="20.25">
      <c r="A64" s="145" t="s">
        <v>169</v>
      </c>
      <c r="B64" s="161" t="s">
        <v>129</v>
      </c>
      <c r="C64" s="157"/>
      <c r="D64" s="6"/>
      <c r="E64" s="162"/>
      <c r="F64" s="159"/>
      <c r="G64" s="160"/>
    </row>
    <row r="65" spans="1:7" ht="20.25">
      <c r="A65" s="153" t="s">
        <v>170</v>
      </c>
      <c r="B65" s="156" t="s">
        <v>171</v>
      </c>
      <c r="C65" s="157">
        <v>14.48</v>
      </c>
      <c r="D65" s="6" t="s">
        <v>43</v>
      </c>
      <c r="E65" s="162"/>
      <c r="F65" s="159">
        <f>C65*E65</f>
        <v>0</v>
      </c>
      <c r="G65" s="117"/>
    </row>
    <row r="66" spans="1:7" ht="21" thickBot="1">
      <c r="A66" s="169"/>
      <c r="B66" s="170"/>
      <c r="C66" s="171"/>
      <c r="D66" s="172"/>
      <c r="E66" s="197"/>
      <c r="F66" s="174"/>
      <c r="G66" s="198"/>
    </row>
    <row r="67" spans="1:7" ht="21" thickTop="1">
      <c r="A67" s="145" t="s">
        <v>172</v>
      </c>
      <c r="B67" s="146" t="s">
        <v>173</v>
      </c>
      <c r="C67" s="157"/>
      <c r="D67" s="6"/>
      <c r="E67" s="162"/>
      <c r="F67" s="159"/>
      <c r="G67" s="160"/>
    </row>
    <row r="68" spans="1:7" ht="20.25">
      <c r="A68" s="145"/>
      <c r="B68" s="161"/>
      <c r="C68" s="157"/>
      <c r="D68" s="6"/>
      <c r="E68" s="162"/>
      <c r="F68" s="159"/>
      <c r="G68" s="160"/>
    </row>
    <row r="69" spans="1:7" ht="20.25">
      <c r="A69" s="145" t="s">
        <v>174</v>
      </c>
      <c r="B69" s="42" t="s">
        <v>119</v>
      </c>
      <c r="C69" s="147"/>
      <c r="D69" s="148"/>
      <c r="E69" s="147"/>
      <c r="F69" s="131"/>
      <c r="G69" s="160"/>
    </row>
    <row r="70" spans="1:7" ht="36">
      <c r="A70" s="153" t="s">
        <v>174</v>
      </c>
      <c r="B70" s="156" t="s">
        <v>175</v>
      </c>
      <c r="C70" s="157">
        <v>30.8</v>
      </c>
      <c r="D70" s="6" t="s">
        <v>43</v>
      </c>
      <c r="E70" s="158"/>
      <c r="F70" s="159">
        <f>C70*E70</f>
        <v>0</v>
      </c>
      <c r="G70" s="160"/>
    </row>
    <row r="71" spans="1:7" ht="20.25">
      <c r="A71" s="153" t="s">
        <v>176</v>
      </c>
      <c r="B71" s="156" t="s">
        <v>127</v>
      </c>
      <c r="C71" s="157">
        <v>29.26</v>
      </c>
      <c r="D71" s="6" t="s">
        <v>43</v>
      </c>
      <c r="E71" s="158"/>
      <c r="F71" s="159">
        <f>C71*E71</f>
        <v>0</v>
      </c>
      <c r="G71" s="160"/>
    </row>
    <row r="72" spans="1:7" ht="20.25">
      <c r="A72" s="163"/>
      <c r="B72" s="156"/>
      <c r="C72" s="157"/>
      <c r="D72" s="6"/>
      <c r="E72" s="158"/>
      <c r="F72" s="159"/>
      <c r="G72" s="160"/>
    </row>
    <row r="73" spans="1:7" ht="20.25">
      <c r="A73" s="145" t="s">
        <v>176</v>
      </c>
      <c r="B73" s="161" t="s">
        <v>138</v>
      </c>
      <c r="C73" s="157"/>
      <c r="D73" s="6"/>
      <c r="E73" s="162"/>
      <c r="F73" s="159"/>
      <c r="G73" s="117"/>
    </row>
    <row r="74" spans="1:7" ht="20.25">
      <c r="A74" s="153" t="s">
        <v>177</v>
      </c>
      <c r="B74" s="156" t="s">
        <v>140</v>
      </c>
      <c r="C74" s="157">
        <v>0.2</v>
      </c>
      <c r="D74" s="6" t="s">
        <v>43</v>
      </c>
      <c r="E74" s="162"/>
      <c r="F74" s="159">
        <f>C74*E74</f>
        <v>0</v>
      </c>
      <c r="G74" s="117"/>
    </row>
    <row r="75" spans="1:7" ht="20.25">
      <c r="A75" s="163"/>
      <c r="B75" s="161"/>
      <c r="C75" s="157"/>
      <c r="D75" s="81"/>
      <c r="E75" s="158"/>
      <c r="F75" s="159"/>
      <c r="G75" s="117"/>
    </row>
    <row r="76" spans="1:7" ht="20.25">
      <c r="A76" s="145" t="s">
        <v>178</v>
      </c>
      <c r="B76" s="164" t="s">
        <v>142</v>
      </c>
      <c r="C76" s="157"/>
      <c r="D76" s="81"/>
      <c r="E76" s="158"/>
      <c r="F76" s="159"/>
      <c r="G76" s="117"/>
    </row>
    <row r="77" spans="1:7" ht="20.25">
      <c r="A77" s="153" t="s">
        <v>179</v>
      </c>
      <c r="B77" s="156" t="s">
        <v>180</v>
      </c>
      <c r="C77" s="157">
        <v>0.28000000000000003</v>
      </c>
      <c r="D77" s="81" t="s">
        <v>43</v>
      </c>
      <c r="E77" s="158"/>
      <c r="F77" s="159">
        <f>C77*E77</f>
        <v>0</v>
      </c>
      <c r="G77" s="165"/>
    </row>
    <row r="78" spans="1:7" ht="20.25">
      <c r="A78" s="153"/>
      <c r="B78" s="156"/>
      <c r="C78" s="157"/>
      <c r="D78" s="81"/>
      <c r="E78" s="158"/>
      <c r="F78" s="159"/>
      <c r="G78" s="165"/>
    </row>
    <row r="79" spans="1:7" ht="20.25">
      <c r="A79" s="153" t="s">
        <v>181</v>
      </c>
      <c r="B79" s="161" t="s">
        <v>182</v>
      </c>
      <c r="C79" s="157">
        <v>7.78</v>
      </c>
      <c r="D79" s="6" t="s">
        <v>67</v>
      </c>
      <c r="E79" s="158"/>
      <c r="F79" s="158">
        <f>C79*E79</f>
        <v>0</v>
      </c>
      <c r="G79" s="165"/>
    </row>
    <row r="80" spans="1:7" ht="20.25">
      <c r="A80" s="166"/>
      <c r="B80" s="156"/>
      <c r="C80" s="157"/>
      <c r="D80" s="81"/>
      <c r="E80" s="158"/>
      <c r="F80" s="159"/>
      <c r="G80" s="165"/>
    </row>
    <row r="81" spans="1:7" ht="20.25">
      <c r="A81" s="145" t="s">
        <v>183</v>
      </c>
      <c r="B81" s="146" t="s">
        <v>148</v>
      </c>
      <c r="C81" s="157"/>
      <c r="D81" s="81"/>
      <c r="E81" s="158"/>
      <c r="F81" s="159"/>
      <c r="G81" s="165"/>
    </row>
    <row r="82" spans="1:7" ht="20.25">
      <c r="A82" s="145"/>
      <c r="B82" s="161"/>
      <c r="C82" s="157"/>
      <c r="D82" s="81"/>
      <c r="E82" s="158"/>
      <c r="F82" s="159"/>
      <c r="G82" s="165"/>
    </row>
    <row r="83" spans="1:7" ht="20.25">
      <c r="A83" s="145" t="s">
        <v>184</v>
      </c>
      <c r="B83" s="161" t="s">
        <v>119</v>
      </c>
      <c r="C83" s="157"/>
      <c r="D83" s="81"/>
      <c r="E83" s="158"/>
      <c r="F83" s="159"/>
      <c r="G83" s="165"/>
    </row>
    <row r="84" spans="1:7" ht="36">
      <c r="A84" s="153" t="s">
        <v>184</v>
      </c>
      <c r="B84" s="156" t="s">
        <v>185</v>
      </c>
      <c r="C84" s="157">
        <v>247.5</v>
      </c>
      <c r="D84" s="6" t="s">
        <v>43</v>
      </c>
      <c r="E84" s="158"/>
      <c r="F84" s="159">
        <f>C84*E84</f>
        <v>0</v>
      </c>
      <c r="G84" s="165"/>
    </row>
    <row r="85" spans="1:7" ht="20.25">
      <c r="A85" s="153" t="s">
        <v>186</v>
      </c>
      <c r="B85" s="156" t="s">
        <v>154</v>
      </c>
      <c r="C85" s="157">
        <v>309.38</v>
      </c>
      <c r="D85" s="6" t="s">
        <v>43</v>
      </c>
      <c r="E85" s="158"/>
      <c r="F85" s="159">
        <f>C85*E85</f>
        <v>0</v>
      </c>
      <c r="G85" s="165"/>
    </row>
    <row r="86" spans="1:7" ht="20.25">
      <c r="A86" s="145"/>
      <c r="B86" s="161"/>
      <c r="C86" s="157"/>
      <c r="D86" s="81"/>
      <c r="E86" s="158"/>
      <c r="F86" s="159"/>
      <c r="G86" s="165"/>
    </row>
    <row r="87" spans="1:7" ht="20.25">
      <c r="A87" s="145" t="s">
        <v>187</v>
      </c>
      <c r="B87" s="161" t="s">
        <v>156</v>
      </c>
      <c r="C87" s="157">
        <v>108</v>
      </c>
      <c r="D87" s="81" t="s">
        <v>43</v>
      </c>
      <c r="E87" s="158"/>
      <c r="F87" s="159">
        <f>C87*E87</f>
        <v>0</v>
      </c>
      <c r="G87" s="165"/>
    </row>
    <row r="88" spans="1:7" ht="20.25">
      <c r="A88" s="166"/>
      <c r="B88" s="156"/>
      <c r="C88" s="157"/>
      <c r="D88" s="81"/>
      <c r="E88" s="158"/>
      <c r="F88" s="159"/>
      <c r="G88" s="165"/>
    </row>
    <row r="89" spans="1:7" ht="36">
      <c r="A89" s="176" t="s">
        <v>188</v>
      </c>
      <c r="B89" s="161" t="s">
        <v>158</v>
      </c>
      <c r="C89" s="157">
        <v>90</v>
      </c>
      <c r="D89" s="81" t="s">
        <v>43</v>
      </c>
      <c r="E89" s="158"/>
      <c r="F89" s="159">
        <f>C89*E89</f>
        <v>0</v>
      </c>
      <c r="G89" s="117"/>
    </row>
    <row r="90" spans="1:7" ht="20.25">
      <c r="A90" s="176"/>
      <c r="B90" s="161"/>
      <c r="C90" s="157"/>
      <c r="D90" s="81"/>
      <c r="E90" s="158"/>
      <c r="F90" s="159"/>
      <c r="G90" s="117"/>
    </row>
    <row r="91" spans="1:7" ht="37.5">
      <c r="A91" s="177" t="s">
        <v>189</v>
      </c>
      <c r="B91" s="178" t="s">
        <v>190</v>
      </c>
      <c r="C91" s="179">
        <v>24.75</v>
      </c>
      <c r="D91" s="180" t="s">
        <v>43</v>
      </c>
      <c r="E91" s="181"/>
      <c r="F91" s="182">
        <f>C91*E91</f>
        <v>0</v>
      </c>
      <c r="G91" s="117"/>
    </row>
    <row r="92" spans="1:7" ht="20.25">
      <c r="A92" s="184"/>
      <c r="B92" s="185"/>
      <c r="C92" s="73"/>
      <c r="D92" s="186"/>
      <c r="E92" s="187"/>
      <c r="F92" s="188"/>
      <c r="G92" s="117"/>
    </row>
    <row r="93" spans="1:7" ht="20.25">
      <c r="A93" s="177" t="s">
        <v>191</v>
      </c>
      <c r="B93" s="178" t="s">
        <v>162</v>
      </c>
      <c r="C93" s="179">
        <v>1</v>
      </c>
      <c r="D93" s="179" t="s">
        <v>115</v>
      </c>
      <c r="E93" s="190"/>
      <c r="F93" s="190">
        <f>C93*E93</f>
        <v>0</v>
      </c>
      <c r="G93" s="199">
        <f>SUM(F56:F93)</f>
        <v>0</v>
      </c>
    </row>
    <row r="94" spans="1:7" ht="21" thickBot="1">
      <c r="A94" s="177"/>
      <c r="B94" s="134"/>
      <c r="C94" s="179"/>
      <c r="D94" s="135"/>
      <c r="E94" s="190"/>
      <c r="F94" s="136"/>
      <c r="G94" s="199"/>
    </row>
    <row r="95" spans="1:7" ht="21.75" thickTop="1" thickBot="1">
      <c r="A95" s="200"/>
      <c r="B95" s="201" t="s">
        <v>192</v>
      </c>
      <c r="C95" s="202"/>
      <c r="D95" s="203"/>
      <c r="E95" s="53"/>
      <c r="F95" s="204"/>
      <c r="G95" s="205">
        <f>SUM(G10:G93)</f>
        <v>0</v>
      </c>
    </row>
    <row r="96" spans="1:7" ht="21.75" thickTop="1" thickBot="1">
      <c r="A96" s="200"/>
      <c r="B96" s="201" t="s">
        <v>192</v>
      </c>
      <c r="C96" s="202"/>
      <c r="D96" s="203"/>
      <c r="E96" s="53"/>
      <c r="F96" s="204"/>
      <c r="G96" s="205">
        <f>G95</f>
        <v>0</v>
      </c>
    </row>
    <row r="97" spans="1:7" ht="21" thickTop="1">
      <c r="A97" s="206"/>
      <c r="B97" s="36"/>
      <c r="C97" s="74"/>
      <c r="D97" s="137"/>
      <c r="E97" s="100"/>
      <c r="F97" s="138"/>
      <c r="G97" s="117"/>
    </row>
    <row r="98" spans="1:7" ht="20.25">
      <c r="A98" s="206"/>
      <c r="B98" s="36" t="s">
        <v>93</v>
      </c>
      <c r="C98" s="74"/>
      <c r="D98" s="139">
        <v>0.1</v>
      </c>
      <c r="E98" s="100"/>
      <c r="F98" s="110">
        <f>D98*G96</f>
        <v>0</v>
      </c>
      <c r="G98" s="117"/>
    </row>
    <row r="99" spans="1:7" ht="20.25">
      <c r="A99" s="207"/>
      <c r="B99" s="36" t="s">
        <v>94</v>
      </c>
      <c r="C99" s="74"/>
      <c r="D99" s="140">
        <v>2.5000000000000001E-2</v>
      </c>
      <c r="E99" s="51"/>
      <c r="F99" s="110">
        <f>D99*G96</f>
        <v>0</v>
      </c>
      <c r="G99" s="117"/>
    </row>
    <row r="100" spans="1:7" ht="20.25">
      <c r="A100" s="206"/>
      <c r="B100" s="36" t="s">
        <v>95</v>
      </c>
      <c r="C100" s="51"/>
      <c r="D100" s="140">
        <v>3.5000000000000003E-2</v>
      </c>
      <c r="E100" s="51"/>
      <c r="F100" s="110">
        <f>D100*G96</f>
        <v>0</v>
      </c>
      <c r="G100" s="117"/>
    </row>
    <row r="101" spans="1:7" ht="20.25">
      <c r="A101" s="206"/>
      <c r="B101" s="36" t="s">
        <v>96</v>
      </c>
      <c r="C101" s="51"/>
      <c r="D101" s="141">
        <v>5.3499999999999999E-2</v>
      </c>
      <c r="E101" s="51"/>
      <c r="F101" s="110">
        <f>D101*G96</f>
        <v>0</v>
      </c>
      <c r="G101" s="117"/>
    </row>
    <row r="102" spans="1:7" ht="20.25">
      <c r="A102" s="206"/>
      <c r="B102" s="36" t="s">
        <v>97</v>
      </c>
      <c r="C102" s="51"/>
      <c r="D102" s="139">
        <v>0.01</v>
      </c>
      <c r="E102" s="51"/>
      <c r="F102" s="110">
        <f>D102*G96</f>
        <v>0</v>
      </c>
      <c r="G102" s="117"/>
    </row>
    <row r="103" spans="1:7" ht="20.25">
      <c r="A103" s="206"/>
      <c r="B103" s="36" t="s">
        <v>98</v>
      </c>
      <c r="C103" s="51"/>
      <c r="D103" s="139">
        <v>0.05</v>
      </c>
      <c r="E103" s="51"/>
      <c r="F103" s="110">
        <f>+D103*G96</f>
        <v>0</v>
      </c>
      <c r="G103" s="117"/>
    </row>
    <row r="104" spans="1:7" ht="20.25">
      <c r="A104" s="206"/>
      <c r="B104" s="36" t="s">
        <v>193</v>
      </c>
      <c r="C104" s="51">
        <v>1</v>
      </c>
      <c r="D104" s="142" t="s">
        <v>115</v>
      </c>
      <c r="E104" s="208"/>
      <c r="F104" s="110"/>
      <c r="G104" s="117"/>
    </row>
    <row r="105" spans="1:7" ht="21" thickBot="1">
      <c r="A105" s="206"/>
      <c r="B105" s="36"/>
      <c r="C105" s="51"/>
      <c r="D105" s="140"/>
      <c r="E105" s="51"/>
      <c r="F105" s="110"/>
      <c r="G105" s="117"/>
    </row>
    <row r="106" spans="1:7" ht="21.75" thickTop="1" thickBot="1">
      <c r="A106" s="209"/>
      <c r="B106" s="210" t="s">
        <v>99</v>
      </c>
      <c r="C106" s="53"/>
      <c r="D106" s="204"/>
      <c r="E106" s="53"/>
      <c r="F106" s="204"/>
      <c r="G106" s="205">
        <f>SUM(F98:F105)</f>
        <v>0</v>
      </c>
    </row>
    <row r="107" spans="1:7" ht="21" thickTop="1">
      <c r="A107" s="206"/>
      <c r="B107" s="211" t="s">
        <v>100</v>
      </c>
      <c r="C107" s="212"/>
      <c r="D107" s="211"/>
      <c r="E107" s="212"/>
      <c r="F107" s="213"/>
      <c r="G107" s="117">
        <f>SUM(G96+G106)</f>
        <v>0</v>
      </c>
    </row>
    <row r="108" spans="1:7" ht="40.5">
      <c r="A108" s="214"/>
      <c r="B108" s="215" t="s">
        <v>101</v>
      </c>
      <c r="C108" s="216"/>
      <c r="D108" s="217">
        <v>0.03</v>
      </c>
      <c r="E108" s="216"/>
      <c r="F108" s="218"/>
      <c r="G108" s="219">
        <f>+G106*D108</f>
        <v>0</v>
      </c>
    </row>
    <row r="109" spans="1:7" ht="20.25">
      <c r="A109" s="214"/>
      <c r="B109" s="36" t="s">
        <v>102</v>
      </c>
      <c r="C109" s="51"/>
      <c r="D109" s="139">
        <v>0.06</v>
      </c>
      <c r="E109" s="51"/>
      <c r="F109" s="110"/>
      <c r="G109" s="117">
        <f>ROUND(D109*G96,2)</f>
        <v>0</v>
      </c>
    </row>
    <row r="110" spans="1:7" ht="21" thickBot="1">
      <c r="A110" s="206"/>
      <c r="B110" s="220" t="s">
        <v>103</v>
      </c>
      <c r="C110" s="221"/>
      <c r="D110" s="222">
        <v>0.05</v>
      </c>
      <c r="E110" s="221"/>
      <c r="F110" s="220"/>
      <c r="G110" s="223">
        <f>ROUND(D110*G107,2)</f>
        <v>0</v>
      </c>
    </row>
    <row r="111" spans="1:7" ht="21.75" thickTop="1" thickBot="1">
      <c r="A111" s="209"/>
      <c r="B111" s="224" t="s">
        <v>104</v>
      </c>
      <c r="C111" s="53"/>
      <c r="D111" s="204"/>
      <c r="E111" s="53"/>
      <c r="F111" s="204"/>
      <c r="G111" s="225">
        <f>SUM(G107:G110)</f>
        <v>0</v>
      </c>
    </row>
    <row r="112" spans="1:7" ht="21" thickTop="1">
      <c r="A112" s="57"/>
      <c r="B112" s="57"/>
      <c r="C112" s="57"/>
      <c r="D112" s="57"/>
      <c r="E112" s="57"/>
      <c r="F112" s="57"/>
      <c r="G112" s="57"/>
    </row>
    <row r="113" spans="1:7" ht="20.25">
      <c r="A113" s="57"/>
      <c r="B113" s="58" t="s">
        <v>105</v>
      </c>
      <c r="C113" s="57"/>
      <c r="D113" s="58" t="s">
        <v>106</v>
      </c>
      <c r="E113" s="57"/>
      <c r="F113" s="57"/>
      <c r="G113" s="57"/>
    </row>
    <row r="114" spans="1:7" ht="20.25">
      <c r="A114" s="57"/>
      <c r="B114" s="58"/>
      <c r="C114" s="57"/>
      <c r="D114" s="58"/>
      <c r="E114" s="57"/>
      <c r="F114" s="57"/>
      <c r="G114" s="57"/>
    </row>
    <row r="115" spans="1:7" ht="20.25">
      <c r="A115" s="57"/>
      <c r="B115" s="57"/>
      <c r="C115" s="57"/>
      <c r="D115" s="57"/>
      <c r="E115" s="57"/>
      <c r="F115" s="57"/>
      <c r="G115" s="57"/>
    </row>
    <row r="116" spans="1:7" ht="20.25">
      <c r="A116" s="57"/>
      <c r="B116" s="57" t="s">
        <v>107</v>
      </c>
      <c r="C116" s="57"/>
      <c r="D116" s="57" t="s">
        <v>107</v>
      </c>
      <c r="E116" s="57"/>
      <c r="F116" s="57"/>
      <c r="G116" s="57"/>
    </row>
    <row r="117" spans="1:7" ht="20.25">
      <c r="A117" s="57"/>
      <c r="B117" s="59"/>
      <c r="C117" s="57"/>
      <c r="D117" s="90"/>
      <c r="E117" s="57"/>
      <c r="F117" s="57"/>
      <c r="G117" s="57"/>
    </row>
    <row r="118" spans="1:7" ht="20.25">
      <c r="A118" s="57"/>
      <c r="B118" s="60"/>
      <c r="C118" s="57"/>
      <c r="D118" s="91"/>
      <c r="E118" s="58"/>
      <c r="F118" s="57"/>
      <c r="G118" s="57"/>
    </row>
    <row r="119" spans="1:7" ht="20.25">
      <c r="A119" s="57"/>
      <c r="B119" s="57"/>
      <c r="C119" s="57"/>
      <c r="D119" s="57"/>
      <c r="E119" s="57"/>
      <c r="F119" s="57"/>
      <c r="G119" s="57"/>
    </row>
    <row r="120" spans="1:7" ht="20.25">
      <c r="A120" s="57"/>
      <c r="B120" s="57"/>
      <c r="C120" s="57"/>
      <c r="D120" s="57"/>
      <c r="E120" s="57"/>
      <c r="F120" s="57"/>
      <c r="G120" s="57"/>
    </row>
    <row r="121" spans="1:7" ht="20.25">
      <c r="A121" s="57"/>
      <c r="B121" s="57" t="s">
        <v>108</v>
      </c>
      <c r="C121" s="57"/>
      <c r="D121" s="57" t="s">
        <v>109</v>
      </c>
      <c r="E121" s="57"/>
      <c r="F121" s="57"/>
      <c r="G121" s="57"/>
    </row>
    <row r="122" spans="1:7" ht="20.25">
      <c r="A122" s="57"/>
      <c r="B122" s="57"/>
      <c r="C122" s="57"/>
      <c r="D122" s="57"/>
      <c r="E122" s="57"/>
      <c r="F122" s="57"/>
      <c r="G122" s="57"/>
    </row>
    <row r="123" spans="1:7" ht="20.25">
      <c r="A123" s="57"/>
      <c r="B123" s="57"/>
      <c r="C123" s="57"/>
      <c r="D123" s="57"/>
      <c r="E123" s="57"/>
      <c r="F123" s="57"/>
      <c r="G123" s="57"/>
    </row>
    <row r="124" spans="1:7" ht="18.75">
      <c r="A124" s="132"/>
      <c r="B124" s="58" t="s">
        <v>107</v>
      </c>
      <c r="C124" s="58"/>
      <c r="D124" s="58" t="s">
        <v>107</v>
      </c>
      <c r="E124" s="58"/>
      <c r="F124" s="58"/>
      <c r="G124" s="58"/>
    </row>
    <row r="125" spans="1:7" ht="20.25">
      <c r="A125" s="37"/>
      <c r="B125" s="59"/>
      <c r="C125" s="57"/>
      <c r="D125" s="59"/>
      <c r="E125" s="101"/>
      <c r="F125" s="36"/>
      <c r="G125" s="36"/>
    </row>
    <row r="126" spans="1:7" ht="20.25">
      <c r="A126" s="37"/>
      <c r="B126" s="57"/>
      <c r="C126" s="57"/>
      <c r="D126" s="57"/>
      <c r="E126" s="36"/>
      <c r="F126" s="36"/>
      <c r="G126" s="36"/>
    </row>
  </sheetData>
  <mergeCells count="3">
    <mergeCell ref="A1:G1"/>
    <mergeCell ref="A2:G2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6"/>
  <sheetViews>
    <sheetView workbookViewId="0">
      <selection activeCell="B74" sqref="B74:G75"/>
    </sheetView>
  </sheetViews>
  <sheetFormatPr baseColWidth="10" defaultRowHeight="15"/>
  <cols>
    <col min="1" max="1" width="13" customWidth="1"/>
    <col min="2" max="2" width="60.140625" customWidth="1"/>
    <col min="3" max="3" width="11.5703125" customWidth="1"/>
    <col min="4" max="4" width="10.140625" customWidth="1"/>
    <col min="5" max="5" width="13.140625" customWidth="1"/>
    <col min="6" max="6" width="20.140625" customWidth="1"/>
    <col min="7" max="7" width="24.140625" customWidth="1"/>
  </cols>
  <sheetData>
    <row r="1" spans="1:7" ht="20.25">
      <c r="A1" s="231" t="s">
        <v>194</v>
      </c>
      <c r="B1" s="231"/>
      <c r="C1" s="231"/>
      <c r="D1" s="231"/>
      <c r="E1" s="231"/>
      <c r="F1" s="231"/>
      <c r="G1" s="231"/>
    </row>
    <row r="2" spans="1:7" ht="20.25">
      <c r="A2" s="232" t="s">
        <v>15</v>
      </c>
      <c r="B2" s="232"/>
      <c r="C2" s="232"/>
      <c r="D2" s="232"/>
      <c r="E2" s="232"/>
      <c r="F2" s="232"/>
      <c r="G2" s="232"/>
    </row>
    <row r="3" spans="1:7" ht="20.25">
      <c r="A3" s="233"/>
      <c r="B3" s="233"/>
      <c r="C3" s="233"/>
      <c r="D3" s="233"/>
      <c r="E3" s="233"/>
      <c r="F3" s="233"/>
      <c r="G3" s="233"/>
    </row>
    <row r="4" spans="1:7" ht="20.25">
      <c r="A4" s="234" t="s">
        <v>195</v>
      </c>
      <c r="B4" s="234"/>
      <c r="C4" s="234"/>
      <c r="D4" s="234"/>
      <c r="E4" s="234"/>
      <c r="F4" s="234"/>
      <c r="G4" s="234"/>
    </row>
    <row r="5" spans="1:7" ht="16.5" thickBot="1">
      <c r="A5" s="235"/>
      <c r="B5" s="236"/>
      <c r="C5" s="236"/>
      <c r="D5" s="236"/>
      <c r="E5" s="236"/>
      <c r="F5" s="236"/>
      <c r="G5" s="236"/>
    </row>
    <row r="6" spans="1:7" ht="15.75" thickTop="1">
      <c r="A6" s="237" t="s">
        <v>18</v>
      </c>
      <c r="B6" s="238" t="s">
        <v>19</v>
      </c>
      <c r="C6" s="238" t="s">
        <v>20</v>
      </c>
      <c r="D6" s="238" t="s">
        <v>21</v>
      </c>
      <c r="E6" s="239" t="s">
        <v>22</v>
      </c>
      <c r="F6" s="238" t="s">
        <v>23</v>
      </c>
      <c r="G6" s="240" t="s">
        <v>24</v>
      </c>
    </row>
    <row r="7" spans="1:7" ht="15.75" thickBot="1">
      <c r="A7" s="241"/>
      <c r="B7" s="242"/>
      <c r="C7" s="242"/>
      <c r="D7" s="242"/>
      <c r="E7" s="243"/>
      <c r="F7" s="242"/>
      <c r="G7" s="244"/>
    </row>
    <row r="8" spans="1:7" ht="21" thickTop="1">
      <c r="A8" s="245"/>
      <c r="B8" s="246"/>
      <c r="C8" s="246"/>
      <c r="D8" s="246"/>
      <c r="E8" s="247"/>
      <c r="F8" s="246"/>
      <c r="G8" s="248"/>
    </row>
    <row r="9" spans="1:7" ht="20.25">
      <c r="A9" s="249"/>
      <c r="B9" s="250"/>
      <c r="C9" s="251"/>
      <c r="D9" s="252"/>
      <c r="E9" s="253"/>
      <c r="F9" s="251"/>
      <c r="G9" s="254"/>
    </row>
    <row r="10" spans="1:7" ht="20.25">
      <c r="A10" s="255" t="s">
        <v>25</v>
      </c>
      <c r="B10" s="256" t="s">
        <v>112</v>
      </c>
      <c r="C10" s="190"/>
      <c r="D10" s="257"/>
      <c r="E10" s="258"/>
      <c r="F10" s="155"/>
      <c r="G10" s="183"/>
    </row>
    <row r="11" spans="1:7" ht="20.25">
      <c r="A11" s="259" t="s">
        <v>27</v>
      </c>
      <c r="B11" s="260" t="s">
        <v>37</v>
      </c>
      <c r="C11" s="190">
        <v>1</v>
      </c>
      <c r="D11" s="257" t="s">
        <v>115</v>
      </c>
      <c r="E11" s="258"/>
      <c r="F11" s="155">
        <f>ROUND(C11*E11,2)</f>
        <v>0</v>
      </c>
      <c r="G11" s="189"/>
    </row>
    <row r="12" spans="1:7" ht="56.25">
      <c r="A12" s="261" t="s">
        <v>118</v>
      </c>
      <c r="B12" s="262" t="s">
        <v>196</v>
      </c>
      <c r="C12" s="190">
        <v>1</v>
      </c>
      <c r="D12" s="263" t="s">
        <v>115</v>
      </c>
      <c r="E12" s="264"/>
      <c r="F12" s="182">
        <f>ROUND(C12*E12,2)</f>
        <v>0</v>
      </c>
      <c r="G12" s="189"/>
    </row>
    <row r="13" spans="1:7" ht="20.25">
      <c r="A13" s="261" t="s">
        <v>132</v>
      </c>
      <c r="B13" s="265" t="s">
        <v>197</v>
      </c>
      <c r="C13" s="190">
        <v>2</v>
      </c>
      <c r="D13" s="266" t="s">
        <v>198</v>
      </c>
      <c r="E13" s="267"/>
      <c r="F13" s="182">
        <f>ROUND(C13*E13,2)</f>
        <v>0</v>
      </c>
      <c r="G13" s="183">
        <f>SUM(F11:F13)</f>
        <v>0</v>
      </c>
    </row>
    <row r="14" spans="1:7" ht="20.25">
      <c r="A14" s="261"/>
      <c r="B14" s="265"/>
      <c r="C14" s="190"/>
      <c r="D14" s="266"/>
      <c r="E14" s="267"/>
      <c r="F14" s="182"/>
      <c r="G14" s="183"/>
    </row>
    <row r="15" spans="1:7" ht="20.25">
      <c r="A15" s="255" t="s">
        <v>30</v>
      </c>
      <c r="B15" s="268" t="s">
        <v>119</v>
      </c>
      <c r="C15" s="269"/>
      <c r="D15" s="257"/>
      <c r="E15" s="270"/>
      <c r="F15" s="155"/>
      <c r="G15" s="183"/>
    </row>
    <row r="16" spans="1:7" ht="20.25">
      <c r="A16" s="259" t="s">
        <v>32</v>
      </c>
      <c r="B16" s="271" t="s">
        <v>199</v>
      </c>
      <c r="C16" s="190">
        <v>13.55</v>
      </c>
      <c r="D16" s="148" t="s">
        <v>43</v>
      </c>
      <c r="E16" s="270"/>
      <c r="F16" s="155">
        <f>ROUND(C16*E16,2)</f>
        <v>0</v>
      </c>
      <c r="G16" s="183"/>
    </row>
    <row r="17" spans="1:7" ht="20.25">
      <c r="A17" s="153" t="s">
        <v>165</v>
      </c>
      <c r="B17" s="272" t="s">
        <v>125</v>
      </c>
      <c r="C17" s="190">
        <v>8.1300000000000008</v>
      </c>
      <c r="D17" s="148" t="s">
        <v>43</v>
      </c>
      <c r="E17" s="270"/>
      <c r="F17" s="155">
        <f>ROUND(C17*E17,2)</f>
        <v>0</v>
      </c>
      <c r="G17" s="183"/>
    </row>
    <row r="18" spans="1:7" ht="20.25">
      <c r="A18" s="259" t="s">
        <v>169</v>
      </c>
      <c r="B18" s="273" t="s">
        <v>200</v>
      </c>
      <c r="C18" s="190">
        <v>6.5</v>
      </c>
      <c r="D18" s="148" t="s">
        <v>43</v>
      </c>
      <c r="E18" s="270"/>
      <c r="F18" s="155">
        <f>ROUND(C18*E18,2)</f>
        <v>0</v>
      </c>
      <c r="G18" s="183">
        <f>SUM(F16:F18)</f>
        <v>0</v>
      </c>
    </row>
    <row r="19" spans="1:7" ht="20.25">
      <c r="A19" s="153"/>
      <c r="B19" s="274"/>
      <c r="C19" s="275"/>
      <c r="D19" s="275"/>
      <c r="E19" s="274"/>
      <c r="F19" s="155"/>
      <c r="G19" s="183"/>
    </row>
    <row r="20" spans="1:7" ht="20.25">
      <c r="A20" s="255" t="s">
        <v>34</v>
      </c>
      <c r="B20" s="268" t="s">
        <v>129</v>
      </c>
      <c r="C20" s="190"/>
      <c r="D20" s="257"/>
      <c r="E20" s="270"/>
      <c r="F20" s="155"/>
      <c r="G20" s="183"/>
    </row>
    <row r="21" spans="1:7" ht="20.25">
      <c r="A21" s="259" t="s">
        <v>36</v>
      </c>
      <c r="B21" s="272" t="s">
        <v>201</v>
      </c>
      <c r="C21" s="190">
        <v>3.39</v>
      </c>
      <c r="D21" s="148" t="s">
        <v>43</v>
      </c>
      <c r="E21" s="276"/>
      <c r="F21" s="155">
        <f>ROUND(C21*E21,2)</f>
        <v>0</v>
      </c>
      <c r="G21" s="183">
        <f>SUM(F21)</f>
        <v>0</v>
      </c>
    </row>
    <row r="22" spans="1:7" ht="20.25">
      <c r="A22" s="277"/>
      <c r="B22" s="278"/>
      <c r="C22" s="279"/>
      <c r="D22" s="77"/>
      <c r="E22" s="280"/>
      <c r="F22" s="281"/>
      <c r="G22" s="189"/>
    </row>
    <row r="23" spans="1:7" ht="20.25">
      <c r="A23" s="145" t="s">
        <v>88</v>
      </c>
      <c r="B23" s="282" t="s">
        <v>202</v>
      </c>
      <c r="C23" s="190">
        <v>21.68</v>
      </c>
      <c r="D23" s="283" t="s">
        <v>67</v>
      </c>
      <c r="E23" s="284"/>
      <c r="F23" s="155">
        <f>C23*E23</f>
        <v>0</v>
      </c>
      <c r="G23" s="183">
        <f>SUM(F23)</f>
        <v>0</v>
      </c>
    </row>
    <row r="24" spans="1:7" ht="20.25">
      <c r="A24" s="153"/>
      <c r="B24" s="285"/>
      <c r="C24" s="190"/>
      <c r="D24" s="283"/>
      <c r="E24" s="284"/>
      <c r="F24" s="155"/>
      <c r="G24" s="183"/>
    </row>
    <row r="25" spans="1:7" ht="20.25">
      <c r="A25" s="145" t="s">
        <v>203</v>
      </c>
      <c r="B25" s="42" t="s">
        <v>204</v>
      </c>
      <c r="C25" s="190"/>
      <c r="D25" s="257"/>
      <c r="E25" s="258"/>
      <c r="F25" s="155"/>
      <c r="G25" s="183"/>
    </row>
    <row r="26" spans="1:7" ht="20.25">
      <c r="A26" s="153" t="s">
        <v>205</v>
      </c>
      <c r="B26" s="154" t="s">
        <v>206</v>
      </c>
      <c r="C26" s="190">
        <v>21.4</v>
      </c>
      <c r="D26" s="283" t="s">
        <v>67</v>
      </c>
      <c r="E26" s="258"/>
      <c r="F26" s="155">
        <f>ROUND(C26*E26,2)</f>
        <v>0</v>
      </c>
      <c r="G26" s="183"/>
    </row>
    <row r="27" spans="1:7" ht="20.25">
      <c r="A27" s="153" t="s">
        <v>207</v>
      </c>
      <c r="B27" s="154" t="s">
        <v>208</v>
      </c>
      <c r="C27" s="190">
        <v>70.040000000000006</v>
      </c>
      <c r="D27" s="257" t="s">
        <v>67</v>
      </c>
      <c r="E27" s="286"/>
      <c r="F27" s="155">
        <f>ROUND(C27*E27,2)</f>
        <v>0</v>
      </c>
      <c r="G27" s="183"/>
    </row>
    <row r="28" spans="1:7" ht="20.25">
      <c r="A28" s="153" t="s">
        <v>209</v>
      </c>
      <c r="B28" s="287" t="s">
        <v>210</v>
      </c>
      <c r="C28" s="190">
        <v>27.1</v>
      </c>
      <c r="D28" s="257" t="s">
        <v>51</v>
      </c>
      <c r="E28" s="286"/>
      <c r="F28" s="155">
        <f>ROUND(C28*E28,2)</f>
        <v>0</v>
      </c>
      <c r="G28" s="183">
        <f>SUM(F26:F28)</f>
        <v>0</v>
      </c>
    </row>
    <row r="29" spans="1:7" ht="20.25">
      <c r="A29" s="288"/>
      <c r="B29" s="287"/>
      <c r="C29" s="190"/>
      <c r="D29" s="257"/>
      <c r="E29" s="286"/>
      <c r="F29" s="155"/>
      <c r="G29" s="183"/>
    </row>
    <row r="30" spans="1:7" ht="20.25">
      <c r="A30" s="145" t="s">
        <v>211</v>
      </c>
      <c r="B30" s="42" t="s">
        <v>212</v>
      </c>
      <c r="C30" s="289">
        <v>27.1</v>
      </c>
      <c r="D30" s="283" t="s">
        <v>51</v>
      </c>
      <c r="E30" s="286"/>
      <c r="F30" s="155">
        <f>ROUND(C30*E30,2)</f>
        <v>0</v>
      </c>
      <c r="G30" s="183">
        <f>SUM(F30)</f>
        <v>0</v>
      </c>
    </row>
    <row r="31" spans="1:7" ht="20.25">
      <c r="A31" s="145"/>
      <c r="B31" s="42"/>
      <c r="C31" s="289"/>
      <c r="D31" s="283"/>
      <c r="E31" s="286"/>
      <c r="F31" s="155"/>
      <c r="G31" s="183"/>
    </row>
    <row r="32" spans="1:7" ht="56.25">
      <c r="A32" s="177" t="s">
        <v>213</v>
      </c>
      <c r="B32" s="178" t="s">
        <v>214</v>
      </c>
      <c r="C32" s="290">
        <v>1</v>
      </c>
      <c r="D32" s="291" t="s">
        <v>115</v>
      </c>
      <c r="E32" s="292"/>
      <c r="F32" s="103">
        <f>ROUND(C32*E32,2)</f>
        <v>0</v>
      </c>
      <c r="G32" s="183">
        <f>SUM(F32)</f>
        <v>0</v>
      </c>
    </row>
    <row r="33" spans="1:7" ht="20.25">
      <c r="A33" s="177"/>
      <c r="B33" s="178"/>
      <c r="C33" s="290"/>
      <c r="D33" s="291"/>
      <c r="E33" s="292"/>
      <c r="F33" s="103"/>
      <c r="G33" s="183"/>
    </row>
    <row r="34" spans="1:7" ht="20.25">
      <c r="A34" s="145" t="s">
        <v>215</v>
      </c>
      <c r="B34" s="293" t="s">
        <v>216</v>
      </c>
      <c r="C34" s="279"/>
      <c r="D34" s="294"/>
      <c r="E34" s="295"/>
      <c r="F34" s="281"/>
      <c r="G34" s="189"/>
    </row>
    <row r="35" spans="1:7" ht="20.25">
      <c r="A35" s="296" t="s">
        <v>217</v>
      </c>
      <c r="B35" s="297" t="s">
        <v>218</v>
      </c>
      <c r="C35" s="290">
        <v>1</v>
      </c>
      <c r="D35" s="190" t="s">
        <v>29</v>
      </c>
      <c r="E35" s="292"/>
      <c r="F35" s="182">
        <f>C35*E35</f>
        <v>0</v>
      </c>
      <c r="G35" s="183"/>
    </row>
    <row r="36" spans="1:7" ht="37.5">
      <c r="A36" s="261" t="s">
        <v>219</v>
      </c>
      <c r="B36" s="298" t="s">
        <v>220</v>
      </c>
      <c r="C36" s="190">
        <v>1</v>
      </c>
      <c r="D36" s="266" t="s">
        <v>29</v>
      </c>
      <c r="E36" s="267"/>
      <c r="F36" s="182">
        <f>ROUND(C36*E36,2)</f>
        <v>0</v>
      </c>
      <c r="G36" s="183">
        <f>SUM(F35:F36)</f>
        <v>0</v>
      </c>
    </row>
    <row r="37" spans="1:7" ht="20.25">
      <c r="A37" s="299"/>
      <c r="B37" s="300"/>
      <c r="C37" s="190"/>
      <c r="D37" s="266"/>
      <c r="E37" s="267"/>
      <c r="F37" s="182"/>
      <c r="G37" s="183"/>
    </row>
    <row r="38" spans="1:7" ht="37.5">
      <c r="A38" s="177" t="s">
        <v>221</v>
      </c>
      <c r="B38" s="301" t="s">
        <v>222</v>
      </c>
      <c r="C38" s="290">
        <v>3.14</v>
      </c>
      <c r="D38" s="190" t="s">
        <v>43</v>
      </c>
      <c r="E38" s="302"/>
      <c r="F38" s="182">
        <f>ROUND(C38*E38,2)</f>
        <v>0</v>
      </c>
      <c r="G38" s="183">
        <f>SUM(F38)</f>
        <v>0</v>
      </c>
    </row>
    <row r="39" spans="1:7" ht="22.5">
      <c r="A39" s="303"/>
      <c r="B39" s="304"/>
      <c r="C39" s="305"/>
      <c r="D39" s="306"/>
      <c r="E39" s="307"/>
      <c r="F39" s="104"/>
      <c r="G39" s="308"/>
    </row>
    <row r="40" spans="1:7" ht="22.5">
      <c r="A40" s="145" t="s">
        <v>223</v>
      </c>
      <c r="B40" s="309" t="s">
        <v>224</v>
      </c>
      <c r="C40" s="50"/>
      <c r="D40" s="310"/>
      <c r="E40" s="50"/>
      <c r="F40" s="50"/>
      <c r="G40" s="311"/>
    </row>
    <row r="41" spans="1:7" ht="20.25">
      <c r="A41" s="153" t="s">
        <v>225</v>
      </c>
      <c r="B41" s="287" t="s">
        <v>226</v>
      </c>
      <c r="C41" s="289">
        <v>1</v>
      </c>
      <c r="D41" s="310" t="s">
        <v>115</v>
      </c>
      <c r="E41" s="312"/>
      <c r="F41" s="149">
        <f>ROUND(E41*C41,2)</f>
        <v>0</v>
      </c>
      <c r="G41" s="183">
        <f>SUM(F41)</f>
        <v>0</v>
      </c>
    </row>
    <row r="42" spans="1:7" ht="20.25">
      <c r="A42" s="153"/>
      <c r="B42" s="287"/>
      <c r="C42" s="289"/>
      <c r="D42" s="310"/>
      <c r="E42" s="312"/>
      <c r="F42" s="149"/>
      <c r="G42" s="183"/>
    </row>
    <row r="43" spans="1:7" ht="21" thickBot="1">
      <c r="A43" s="153"/>
      <c r="B43" s="287"/>
      <c r="C43" s="289"/>
      <c r="D43" s="310"/>
      <c r="E43" s="312"/>
      <c r="F43" s="149"/>
      <c r="G43" s="183"/>
    </row>
    <row r="44" spans="1:7" ht="21.75" thickTop="1" thickBot="1">
      <c r="A44" s="313"/>
      <c r="B44" s="314" t="s">
        <v>192</v>
      </c>
      <c r="C44" s="315"/>
      <c r="D44" s="316"/>
      <c r="E44" s="317"/>
      <c r="F44" s="318"/>
      <c r="G44" s="319">
        <f>SUM(G11:G41)</f>
        <v>0</v>
      </c>
    </row>
    <row r="45" spans="1:7" ht="21.75" thickTop="1" thickBot="1">
      <c r="A45" s="320"/>
      <c r="B45" s="314" t="s">
        <v>192</v>
      </c>
      <c r="C45" s="321"/>
      <c r="D45" s="322"/>
      <c r="E45" s="323"/>
      <c r="F45" s="324"/>
      <c r="G45" s="319">
        <f>SUM(G44)</f>
        <v>0</v>
      </c>
    </row>
    <row r="46" spans="1:7" ht="21" thickTop="1">
      <c r="A46" s="325"/>
      <c r="B46" s="326"/>
      <c r="C46" s="327"/>
      <c r="D46" s="148"/>
      <c r="E46" s="328"/>
      <c r="F46" s="149"/>
      <c r="G46" s="329"/>
    </row>
    <row r="47" spans="1:7" ht="20.25">
      <c r="A47" s="206"/>
      <c r="B47" s="51" t="s">
        <v>227</v>
      </c>
      <c r="C47" s="330"/>
      <c r="D47" s="84">
        <v>0.1</v>
      </c>
      <c r="E47" s="100"/>
      <c r="F47" s="331">
        <f>G45*D47</f>
        <v>0</v>
      </c>
      <c r="G47" s="117"/>
    </row>
    <row r="48" spans="1:7" ht="20.25">
      <c r="A48" s="207"/>
      <c r="B48" s="51" t="s">
        <v>94</v>
      </c>
      <c r="C48" s="330"/>
      <c r="D48" s="85">
        <v>2.5000000000000001E-2</v>
      </c>
      <c r="E48" s="51"/>
      <c r="F48" s="331">
        <f>G45*D48</f>
        <v>0</v>
      </c>
      <c r="G48" s="117"/>
    </row>
    <row r="49" spans="1:7" ht="20.25">
      <c r="A49" s="207"/>
      <c r="B49" s="51" t="s">
        <v>95</v>
      </c>
      <c r="C49" s="332"/>
      <c r="D49" s="85">
        <v>3.5000000000000003E-2</v>
      </c>
      <c r="E49" s="51"/>
      <c r="F49" s="331">
        <f>G45*D49</f>
        <v>0</v>
      </c>
      <c r="G49" s="117"/>
    </row>
    <row r="50" spans="1:7" ht="20.25">
      <c r="A50" s="206"/>
      <c r="B50" s="51" t="s">
        <v>228</v>
      </c>
      <c r="C50" s="332"/>
      <c r="D50" s="333">
        <v>5.3499999999999999E-2</v>
      </c>
      <c r="E50" s="51"/>
      <c r="F50" s="331">
        <f>G45*D50</f>
        <v>0</v>
      </c>
      <c r="G50" s="117"/>
    </row>
    <row r="51" spans="1:7" ht="20.25">
      <c r="A51" s="206"/>
      <c r="B51" s="51" t="s">
        <v>97</v>
      </c>
      <c r="C51" s="332"/>
      <c r="D51" s="84">
        <v>0.01</v>
      </c>
      <c r="E51" s="51"/>
      <c r="F51" s="331">
        <f>G45*D51</f>
        <v>0</v>
      </c>
      <c r="G51" s="117"/>
    </row>
    <row r="52" spans="1:7" ht="20.25">
      <c r="A52" s="206"/>
      <c r="B52" s="51" t="s">
        <v>229</v>
      </c>
      <c r="C52" s="332"/>
      <c r="D52" s="84">
        <v>0.05</v>
      </c>
      <c r="E52" s="51"/>
      <c r="F52" s="331">
        <f>G45*D52</f>
        <v>0</v>
      </c>
      <c r="G52" s="117" t="s">
        <v>52</v>
      </c>
    </row>
    <row r="53" spans="1:7" ht="21" thickBot="1">
      <c r="A53" s="206"/>
      <c r="B53" s="51"/>
      <c r="C53" s="332"/>
      <c r="D53" s="84"/>
      <c r="E53" s="51"/>
      <c r="F53" s="331"/>
      <c r="G53" s="117"/>
    </row>
    <row r="54" spans="1:7" ht="21.75" thickTop="1" thickBot="1">
      <c r="A54" s="209"/>
      <c r="B54" s="52" t="s">
        <v>99</v>
      </c>
      <c r="C54" s="334"/>
      <c r="D54" s="53"/>
      <c r="E54" s="53"/>
      <c r="F54" s="53"/>
      <c r="G54" s="205">
        <f>SUM(F47:F52)</f>
        <v>0</v>
      </c>
    </row>
    <row r="55" spans="1:7" ht="21" thickTop="1">
      <c r="A55" s="335"/>
      <c r="B55" s="212" t="s">
        <v>230</v>
      </c>
      <c r="C55" s="336"/>
      <c r="D55" s="212"/>
      <c r="E55" s="212"/>
      <c r="F55" s="212"/>
      <c r="G55" s="117">
        <f>G45+G54</f>
        <v>0</v>
      </c>
    </row>
    <row r="56" spans="1:7" ht="40.5">
      <c r="A56" s="337"/>
      <c r="B56" s="338" t="s">
        <v>231</v>
      </c>
      <c r="C56" s="339"/>
      <c r="D56" s="340">
        <v>0.03</v>
      </c>
      <c r="E56" s="341"/>
      <c r="F56" s="339"/>
      <c r="G56" s="219">
        <f>+D56*G54</f>
        <v>0</v>
      </c>
    </row>
    <row r="57" spans="1:7" ht="20.25">
      <c r="A57" s="214"/>
      <c r="B57" s="342" t="s">
        <v>232</v>
      </c>
      <c r="C57" s="343"/>
      <c r="D57" s="344">
        <v>0.06</v>
      </c>
      <c r="E57" s="342"/>
      <c r="F57" s="342"/>
      <c r="G57" s="345">
        <f>G45*D57</f>
        <v>0</v>
      </c>
    </row>
    <row r="58" spans="1:7" ht="20.25">
      <c r="A58" s="346"/>
      <c r="B58" s="221" t="s">
        <v>103</v>
      </c>
      <c r="C58" s="347"/>
      <c r="D58" s="348">
        <v>0.05</v>
      </c>
      <c r="E58" s="221"/>
      <c r="F58" s="221"/>
      <c r="G58" s="349">
        <f>D58*G55</f>
        <v>0</v>
      </c>
    </row>
    <row r="59" spans="1:7" ht="21" thickBot="1">
      <c r="A59" s="350"/>
      <c r="B59" s="351" t="s">
        <v>104</v>
      </c>
      <c r="C59" s="352"/>
      <c r="D59" s="353"/>
      <c r="E59" s="354"/>
      <c r="F59" s="354"/>
      <c r="G59" s="223">
        <f>SUM(G55:G58)</f>
        <v>0</v>
      </c>
    </row>
    <row r="60" spans="1:7" ht="21" thickTop="1">
      <c r="A60" s="36"/>
      <c r="B60" s="355"/>
      <c r="C60" s="356"/>
      <c r="D60" s="357"/>
      <c r="E60" s="35"/>
      <c r="F60" s="35"/>
      <c r="G60" s="358"/>
    </row>
    <row r="61" spans="1:7" ht="20.25">
      <c r="A61" s="359"/>
      <c r="B61" s="360"/>
      <c r="C61" s="361"/>
      <c r="D61" s="362"/>
      <c r="E61" s="359"/>
      <c r="F61" s="359"/>
      <c r="G61" s="358"/>
    </row>
    <row r="62" spans="1:7" ht="20.25">
      <c r="A62" s="36"/>
      <c r="B62" s="57" t="s">
        <v>105</v>
      </c>
      <c r="C62" s="57"/>
      <c r="D62" s="57"/>
      <c r="E62" s="57" t="s">
        <v>106</v>
      </c>
      <c r="F62" s="36"/>
      <c r="G62" s="358"/>
    </row>
    <row r="63" spans="1:7" ht="20.25">
      <c r="A63" s="36"/>
      <c r="B63" s="57"/>
      <c r="C63" s="57"/>
      <c r="D63" s="57"/>
      <c r="E63" s="57"/>
      <c r="F63" s="36"/>
      <c r="G63" s="358"/>
    </row>
    <row r="64" spans="1:7" ht="20.25">
      <c r="A64" s="36"/>
      <c r="B64" s="57"/>
      <c r="C64" s="57"/>
      <c r="D64" s="57"/>
      <c r="E64" s="57"/>
      <c r="F64" s="36"/>
      <c r="G64" s="358"/>
    </row>
    <row r="65" spans="1:7" ht="20.25">
      <c r="A65" s="36"/>
      <c r="B65" s="57" t="s">
        <v>107</v>
      </c>
      <c r="C65" s="57"/>
      <c r="D65" s="57"/>
      <c r="E65" s="57" t="s">
        <v>107</v>
      </c>
      <c r="F65" s="57"/>
      <c r="G65" s="363"/>
    </row>
    <row r="66" spans="1:7" ht="20.25">
      <c r="A66" s="36"/>
      <c r="B66" s="59"/>
      <c r="C66" s="57"/>
      <c r="D66" s="57"/>
      <c r="E66" s="364"/>
      <c r="F66" s="57"/>
      <c r="G66" s="358"/>
    </row>
    <row r="67" spans="1:7" ht="20.25">
      <c r="A67" s="36"/>
      <c r="B67" s="91"/>
      <c r="C67" s="57"/>
      <c r="D67" s="57"/>
      <c r="E67" s="57"/>
      <c r="F67" s="57"/>
      <c r="G67" s="363"/>
    </row>
    <row r="68" spans="1:7" ht="20.25">
      <c r="A68" s="36"/>
      <c r="B68" s="57"/>
      <c r="C68" s="57"/>
      <c r="D68" s="57"/>
      <c r="E68" s="57"/>
      <c r="F68" s="36"/>
      <c r="G68" s="358"/>
    </row>
    <row r="69" spans="1:7" ht="20.25">
      <c r="A69" s="36"/>
      <c r="B69" s="57"/>
      <c r="C69" s="57"/>
      <c r="D69" s="57"/>
      <c r="E69" s="57"/>
      <c r="F69" s="36"/>
      <c r="G69" s="358"/>
    </row>
    <row r="70" spans="1:7" ht="20.25">
      <c r="A70" s="36"/>
      <c r="B70" s="365" t="s">
        <v>108</v>
      </c>
      <c r="C70" s="57"/>
      <c r="D70" s="57"/>
      <c r="E70" s="365" t="s">
        <v>109</v>
      </c>
      <c r="F70" s="36"/>
      <c r="G70" s="358"/>
    </row>
    <row r="71" spans="1:7" ht="20.25">
      <c r="A71" s="36"/>
      <c r="B71" s="57"/>
      <c r="C71" s="57"/>
      <c r="D71" s="57"/>
      <c r="E71" s="57"/>
      <c r="F71" s="36"/>
      <c r="G71" s="358"/>
    </row>
    <row r="72" spans="1:7" ht="20.25">
      <c r="A72" s="36"/>
      <c r="B72" s="57"/>
      <c r="C72" s="57"/>
      <c r="D72" s="57"/>
      <c r="E72" s="57"/>
      <c r="F72" s="36"/>
      <c r="G72" s="358"/>
    </row>
    <row r="73" spans="1:7" ht="20.25">
      <c r="A73" s="36"/>
      <c r="B73" s="57" t="s">
        <v>107</v>
      </c>
      <c r="C73" s="57"/>
      <c r="D73" s="57"/>
      <c r="E73" s="57" t="s">
        <v>107</v>
      </c>
      <c r="F73" s="36"/>
      <c r="G73" s="358"/>
    </row>
    <row r="74" spans="1:7" ht="20.25">
      <c r="A74" s="36"/>
      <c r="B74" s="59"/>
      <c r="C74" s="57"/>
      <c r="D74" s="57"/>
      <c r="E74" s="59"/>
      <c r="F74" s="101"/>
      <c r="G74" s="363"/>
    </row>
    <row r="75" spans="1:7" ht="20.25">
      <c r="A75" s="36"/>
      <c r="B75" s="57"/>
      <c r="C75" s="57"/>
      <c r="D75" s="57"/>
      <c r="E75" s="57"/>
      <c r="F75" s="36"/>
      <c r="G75" s="363"/>
    </row>
    <row r="76" spans="1:7" ht="15.75">
      <c r="A76" s="235"/>
      <c r="B76" s="235"/>
      <c r="C76" s="235"/>
      <c r="D76" s="235"/>
      <c r="E76" s="366"/>
      <c r="F76" s="235"/>
      <c r="G76" s="235"/>
    </row>
  </sheetData>
  <mergeCells count="11">
    <mergeCell ref="G6:G7"/>
    <mergeCell ref="A6:A7"/>
    <mergeCell ref="B6:B7"/>
    <mergeCell ref="C6:C7"/>
    <mergeCell ref="D6:D7"/>
    <mergeCell ref="E6:E7"/>
    <mergeCell ref="F6:F7"/>
    <mergeCell ref="A1:G1"/>
    <mergeCell ref="A2:G2"/>
    <mergeCell ref="A4:G4"/>
    <mergeCell ref="B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4"/>
  <sheetViews>
    <sheetView workbookViewId="0">
      <selection activeCell="D127" sqref="D127"/>
    </sheetView>
  </sheetViews>
  <sheetFormatPr baseColWidth="10" defaultRowHeight="15"/>
  <cols>
    <col min="1" max="1" width="10.85546875" customWidth="1"/>
    <col min="2" max="2" width="53.85546875" customWidth="1"/>
    <col min="3" max="3" width="12.85546875" customWidth="1"/>
    <col min="4" max="4" width="10.140625" customWidth="1"/>
    <col min="5" max="5" width="14.85546875" customWidth="1"/>
    <col min="6" max="6" width="18.5703125" customWidth="1"/>
    <col min="7" max="7" width="23.7109375" customWidth="1"/>
  </cols>
  <sheetData>
    <row r="1" spans="1:7" ht="20.25">
      <c r="A1" s="231" t="s">
        <v>194</v>
      </c>
      <c r="B1" s="231"/>
      <c r="C1" s="231"/>
      <c r="D1" s="231"/>
      <c r="E1" s="231"/>
      <c r="F1" s="231"/>
      <c r="G1" s="231"/>
    </row>
    <row r="2" spans="1:7" ht="20.25">
      <c r="A2" s="232" t="s">
        <v>15</v>
      </c>
      <c r="B2" s="232"/>
      <c r="C2" s="232"/>
      <c r="D2" s="232"/>
      <c r="E2" s="232"/>
      <c r="F2" s="232"/>
      <c r="G2" s="232"/>
    </row>
    <row r="3" spans="1:7" ht="20.25">
      <c r="A3" s="233"/>
      <c r="B3" s="233"/>
      <c r="C3" s="233"/>
      <c r="D3" s="233"/>
      <c r="E3" s="233"/>
      <c r="F3" s="233"/>
      <c r="G3" s="233"/>
    </row>
    <row r="4" spans="1:7" ht="70.5" customHeight="1">
      <c r="A4" s="229" t="s">
        <v>233</v>
      </c>
      <c r="B4" s="229"/>
      <c r="C4" s="229"/>
      <c r="D4" s="229"/>
      <c r="E4" s="229"/>
      <c r="F4" s="229"/>
      <c r="G4" s="229"/>
    </row>
    <row r="5" spans="1:7" ht="16.5" thickBot="1">
      <c r="A5" s="235"/>
      <c r="B5" s="236"/>
      <c r="C5" s="236"/>
      <c r="D5" s="236"/>
      <c r="E5" s="236"/>
      <c r="F5" s="236"/>
      <c r="G5" s="236"/>
    </row>
    <row r="6" spans="1:7" ht="20.25" thickTop="1" thickBot="1">
      <c r="A6" s="368" t="s">
        <v>18</v>
      </c>
      <c r="B6" s="369" t="s">
        <v>19</v>
      </c>
      <c r="C6" s="369" t="s">
        <v>20</v>
      </c>
      <c r="D6" s="369" t="s">
        <v>21</v>
      </c>
      <c r="E6" s="370" t="s">
        <v>22</v>
      </c>
      <c r="F6" s="369" t="s">
        <v>23</v>
      </c>
      <c r="G6" s="371" t="s">
        <v>24</v>
      </c>
    </row>
    <row r="7" spans="1:7" ht="19.5" thickTop="1">
      <c r="A7" s="372"/>
      <c r="B7" s="373"/>
      <c r="C7" s="373"/>
      <c r="D7" s="373"/>
      <c r="E7" s="374"/>
      <c r="F7" s="373"/>
      <c r="G7" s="375"/>
    </row>
    <row r="8" spans="1:7" ht="60.75">
      <c r="A8" s="376" t="s">
        <v>234</v>
      </c>
      <c r="B8" s="377" t="s">
        <v>235</v>
      </c>
      <c r="C8" s="246"/>
      <c r="D8" s="246"/>
      <c r="E8" s="247"/>
      <c r="F8" s="246"/>
      <c r="G8" s="248"/>
    </row>
    <row r="9" spans="1:7" ht="20.25">
      <c r="A9" s="376"/>
      <c r="B9" s="377"/>
      <c r="C9" s="246"/>
      <c r="D9" s="246"/>
      <c r="E9" s="247"/>
      <c r="F9" s="246"/>
      <c r="G9" s="248"/>
    </row>
    <row r="10" spans="1:7" ht="18.75">
      <c r="A10" s="145" t="s">
        <v>25</v>
      </c>
      <c r="B10" s="44" t="s">
        <v>236</v>
      </c>
      <c r="C10" s="148"/>
      <c r="D10" s="326"/>
      <c r="E10" s="326"/>
      <c r="F10" s="326"/>
      <c r="G10" s="378"/>
    </row>
    <row r="11" spans="1:7" ht="20.25">
      <c r="A11" s="153" t="s">
        <v>27</v>
      </c>
      <c r="B11" s="326" t="s">
        <v>37</v>
      </c>
      <c r="C11" s="379">
        <v>855</v>
      </c>
      <c r="D11" s="148" t="s">
        <v>51</v>
      </c>
      <c r="E11" s="380"/>
      <c r="F11" s="149"/>
      <c r="G11" s="381"/>
    </row>
    <row r="12" spans="1:7" ht="20.25">
      <c r="A12" s="382" t="s">
        <v>118</v>
      </c>
      <c r="B12" s="383" t="s">
        <v>237</v>
      </c>
      <c r="C12" s="379">
        <v>1</v>
      </c>
      <c r="D12" s="384" t="s">
        <v>115</v>
      </c>
      <c r="E12" s="380"/>
      <c r="F12" s="385"/>
      <c r="G12" s="386">
        <f>SUM(F11:F12)</f>
        <v>0</v>
      </c>
    </row>
    <row r="13" spans="1:7" ht="20.25">
      <c r="A13" s="153"/>
      <c r="B13" s="326"/>
      <c r="C13" s="379"/>
      <c r="D13" s="148"/>
      <c r="E13" s="387"/>
      <c r="F13" s="149"/>
      <c r="G13" s="381"/>
    </row>
    <row r="14" spans="1:7" ht="20.25">
      <c r="A14" s="145" t="s">
        <v>30</v>
      </c>
      <c r="B14" s="44" t="s">
        <v>119</v>
      </c>
      <c r="C14" s="379"/>
      <c r="D14" s="148"/>
      <c r="E14" s="328"/>
      <c r="F14" s="149"/>
      <c r="G14" s="388"/>
    </row>
    <row r="15" spans="1:7" ht="37.5">
      <c r="A15" s="150" t="s">
        <v>32</v>
      </c>
      <c r="B15" s="389" t="s">
        <v>238</v>
      </c>
      <c r="C15" s="379">
        <v>495.07</v>
      </c>
      <c r="D15" s="76" t="s">
        <v>43</v>
      </c>
      <c r="E15" s="390"/>
      <c r="F15" s="391"/>
      <c r="G15" s="388"/>
    </row>
    <row r="16" spans="1:7" ht="18.75">
      <c r="A16" s="153" t="s">
        <v>165</v>
      </c>
      <c r="B16" s="392" t="s">
        <v>239</v>
      </c>
      <c r="C16" s="393">
        <v>23.62</v>
      </c>
      <c r="D16" s="394" t="s">
        <v>43</v>
      </c>
      <c r="E16" s="380"/>
      <c r="F16" s="391"/>
      <c r="G16" s="395"/>
    </row>
    <row r="17" spans="1:7" ht="18.75">
      <c r="A17" s="153" t="s">
        <v>169</v>
      </c>
      <c r="B17" s="396" t="s">
        <v>240</v>
      </c>
      <c r="C17" s="393">
        <v>467.68</v>
      </c>
      <c r="D17" s="394" t="s">
        <v>43</v>
      </c>
      <c r="E17" s="380"/>
      <c r="F17" s="391"/>
      <c r="G17" s="395"/>
    </row>
    <row r="18" spans="1:7" ht="18.75">
      <c r="A18" s="153" t="s">
        <v>172</v>
      </c>
      <c r="B18" s="396" t="s">
        <v>241</v>
      </c>
      <c r="C18" s="393">
        <v>184.6</v>
      </c>
      <c r="D18" s="394" t="s">
        <v>43</v>
      </c>
      <c r="E18" s="397"/>
      <c r="F18" s="391"/>
      <c r="G18" s="398"/>
    </row>
    <row r="19" spans="1:7" ht="20.25">
      <c r="A19" s="153" t="s">
        <v>183</v>
      </c>
      <c r="B19" s="392" t="s">
        <v>200</v>
      </c>
      <c r="C19" s="393">
        <v>217.47</v>
      </c>
      <c r="D19" s="394" t="s">
        <v>43</v>
      </c>
      <c r="E19" s="390"/>
      <c r="F19" s="391"/>
      <c r="G19" s="399"/>
    </row>
    <row r="20" spans="1:7" ht="20.25">
      <c r="A20" s="153" t="s">
        <v>187</v>
      </c>
      <c r="B20" s="396" t="s">
        <v>242</v>
      </c>
      <c r="C20" s="400">
        <v>1710</v>
      </c>
      <c r="D20" s="76" t="s">
        <v>51</v>
      </c>
      <c r="E20" s="390"/>
      <c r="F20" s="391"/>
      <c r="G20" s="399">
        <f>SUM(F15:F20)</f>
        <v>0</v>
      </c>
    </row>
    <row r="21" spans="1:7" ht="20.25">
      <c r="A21" s="401"/>
      <c r="B21" s="402"/>
      <c r="C21" s="393"/>
      <c r="D21" s="394"/>
      <c r="E21" s="390"/>
      <c r="F21" s="403"/>
      <c r="G21" s="404"/>
    </row>
    <row r="22" spans="1:7" ht="20.25">
      <c r="A22" s="405" t="s">
        <v>34</v>
      </c>
      <c r="B22" s="406" t="s">
        <v>243</v>
      </c>
      <c r="C22" s="393"/>
      <c r="D22" s="394"/>
      <c r="E22" s="390"/>
      <c r="F22" s="403"/>
      <c r="G22" s="404"/>
    </row>
    <row r="23" spans="1:7" ht="20.25">
      <c r="A23" s="405" t="s">
        <v>36</v>
      </c>
      <c r="B23" s="406" t="s">
        <v>244</v>
      </c>
      <c r="C23" s="393"/>
      <c r="D23" s="394"/>
      <c r="E23" s="390"/>
      <c r="F23" s="403"/>
      <c r="G23" s="404"/>
    </row>
    <row r="24" spans="1:7" ht="20.25">
      <c r="A24" s="401" t="s">
        <v>245</v>
      </c>
      <c r="B24" s="407" t="s">
        <v>246</v>
      </c>
      <c r="C24" s="393">
        <v>866.74</v>
      </c>
      <c r="D24" s="394" t="s">
        <v>51</v>
      </c>
      <c r="E24" s="390"/>
      <c r="F24" s="403"/>
      <c r="G24" s="404"/>
    </row>
    <row r="25" spans="1:7" ht="20.25">
      <c r="A25" s="405" t="s">
        <v>39</v>
      </c>
      <c r="B25" s="406" t="s">
        <v>247</v>
      </c>
      <c r="C25" s="393"/>
      <c r="D25" s="394"/>
      <c r="E25" s="390"/>
      <c r="F25" s="403"/>
      <c r="G25" s="404"/>
    </row>
    <row r="26" spans="1:7" ht="20.25">
      <c r="A26" s="401" t="s">
        <v>41</v>
      </c>
      <c r="B26" s="408" t="s">
        <v>248</v>
      </c>
      <c r="C26" s="393">
        <v>1</v>
      </c>
      <c r="D26" s="394" t="s">
        <v>29</v>
      </c>
      <c r="E26" s="390"/>
      <c r="F26" s="403"/>
      <c r="G26" s="404"/>
    </row>
    <row r="27" spans="1:7" ht="20.25">
      <c r="A27" s="409" t="s">
        <v>53</v>
      </c>
      <c r="B27" s="410" t="s">
        <v>249</v>
      </c>
      <c r="C27" s="411"/>
      <c r="D27" s="384"/>
      <c r="E27" s="412"/>
      <c r="F27" s="385"/>
      <c r="G27" s="386"/>
    </row>
    <row r="28" spans="1:7" ht="20.25">
      <c r="A28" s="413" t="s">
        <v>55</v>
      </c>
      <c r="B28" s="414" t="s">
        <v>250</v>
      </c>
      <c r="C28" s="393">
        <v>1</v>
      </c>
      <c r="D28" s="384" t="s">
        <v>29</v>
      </c>
      <c r="E28" s="415"/>
      <c r="F28" s="385"/>
      <c r="G28" s="386"/>
    </row>
    <row r="29" spans="1:7" ht="20.25">
      <c r="A29" s="413" t="s">
        <v>57</v>
      </c>
      <c r="B29" s="414" t="s">
        <v>251</v>
      </c>
      <c r="C29" s="393">
        <v>1</v>
      </c>
      <c r="D29" s="384" t="s">
        <v>29</v>
      </c>
      <c r="E29" s="415"/>
      <c r="F29" s="385"/>
      <c r="G29" s="386"/>
    </row>
    <row r="30" spans="1:7" ht="20.25">
      <c r="A30" s="405" t="s">
        <v>63</v>
      </c>
      <c r="B30" s="416" t="s">
        <v>252</v>
      </c>
      <c r="C30" s="393"/>
      <c r="D30" s="394"/>
      <c r="E30" s="390"/>
      <c r="F30" s="403"/>
      <c r="G30" s="404"/>
    </row>
    <row r="31" spans="1:7" ht="20.25">
      <c r="A31" s="401" t="s">
        <v>253</v>
      </c>
      <c r="B31" s="407" t="s">
        <v>254</v>
      </c>
      <c r="C31" s="393">
        <v>1</v>
      </c>
      <c r="D31" s="394" t="s">
        <v>29</v>
      </c>
      <c r="E31" s="390"/>
      <c r="F31" s="403"/>
      <c r="G31" s="404"/>
    </row>
    <row r="32" spans="1:7" ht="20.25">
      <c r="A32" s="405" t="s">
        <v>68</v>
      </c>
      <c r="B32" s="416" t="s">
        <v>255</v>
      </c>
      <c r="C32" s="393"/>
      <c r="D32" s="394"/>
      <c r="E32" s="390"/>
      <c r="F32" s="403"/>
      <c r="G32" s="417"/>
    </row>
    <row r="33" spans="1:7" ht="37.5">
      <c r="A33" s="401" t="s">
        <v>256</v>
      </c>
      <c r="B33" s="418" t="s">
        <v>257</v>
      </c>
      <c r="C33" s="393">
        <v>1</v>
      </c>
      <c r="D33" s="394" t="s">
        <v>29</v>
      </c>
      <c r="E33" s="390"/>
      <c r="F33" s="403"/>
      <c r="G33" s="417"/>
    </row>
    <row r="34" spans="1:7" ht="20.25">
      <c r="A34" s="401" t="s">
        <v>258</v>
      </c>
      <c r="B34" s="408" t="s">
        <v>259</v>
      </c>
      <c r="C34" s="393">
        <v>1</v>
      </c>
      <c r="D34" s="394" t="s">
        <v>29</v>
      </c>
      <c r="E34" s="390"/>
      <c r="F34" s="403"/>
      <c r="G34" s="399">
        <f>SUM(F22:F34)</f>
        <v>0</v>
      </c>
    </row>
    <row r="35" spans="1:7" ht="21" thickBot="1">
      <c r="A35" s="419"/>
      <c r="B35" s="420"/>
      <c r="C35" s="421"/>
      <c r="D35" s="422"/>
      <c r="E35" s="423"/>
      <c r="F35" s="424"/>
      <c r="G35" s="425"/>
    </row>
    <row r="36" spans="1:7" ht="21" thickTop="1">
      <c r="A36" s="401"/>
      <c r="B36" s="408"/>
      <c r="C36" s="393"/>
      <c r="D36" s="394"/>
      <c r="E36" s="390"/>
      <c r="F36" s="403"/>
      <c r="G36" s="399"/>
    </row>
    <row r="37" spans="1:7" ht="20.25">
      <c r="A37" s="409" t="s">
        <v>88</v>
      </c>
      <c r="B37" s="426" t="s">
        <v>260</v>
      </c>
      <c r="C37" s="411"/>
      <c r="D37" s="384"/>
      <c r="E37" s="415"/>
      <c r="F37" s="385"/>
      <c r="G37" s="386"/>
    </row>
    <row r="38" spans="1:7" ht="20.25">
      <c r="A38" s="405" t="s">
        <v>90</v>
      </c>
      <c r="B38" s="406" t="s">
        <v>244</v>
      </c>
      <c r="C38" s="393"/>
      <c r="D38" s="394"/>
      <c r="E38" s="390"/>
      <c r="F38" s="403"/>
      <c r="G38" s="404"/>
    </row>
    <row r="39" spans="1:7" ht="20.25">
      <c r="A39" s="401" t="s">
        <v>261</v>
      </c>
      <c r="B39" s="407" t="s">
        <v>246</v>
      </c>
      <c r="C39" s="393">
        <v>866.74</v>
      </c>
      <c r="D39" s="394" t="s">
        <v>51</v>
      </c>
      <c r="E39" s="390"/>
      <c r="F39" s="403"/>
      <c r="G39" s="404"/>
    </row>
    <row r="40" spans="1:7" ht="20.25">
      <c r="A40" s="405" t="s">
        <v>262</v>
      </c>
      <c r="B40" s="406" t="s">
        <v>247</v>
      </c>
      <c r="C40" s="393"/>
      <c r="D40" s="394"/>
      <c r="E40" s="390"/>
      <c r="F40" s="403"/>
      <c r="G40" s="404"/>
    </row>
    <row r="41" spans="1:7" ht="20.25">
      <c r="A41" s="401" t="s">
        <v>263</v>
      </c>
      <c r="B41" s="408" t="s">
        <v>248</v>
      </c>
      <c r="C41" s="393">
        <v>1</v>
      </c>
      <c r="D41" s="394" t="s">
        <v>29</v>
      </c>
      <c r="E41" s="390"/>
      <c r="F41" s="403"/>
      <c r="G41" s="404"/>
    </row>
    <row r="42" spans="1:7" ht="20.25">
      <c r="A42" s="409" t="s">
        <v>264</v>
      </c>
      <c r="B42" s="410" t="s">
        <v>249</v>
      </c>
      <c r="C42" s="411"/>
      <c r="D42" s="384"/>
      <c r="E42" s="412"/>
      <c r="F42" s="385"/>
      <c r="G42" s="386"/>
    </row>
    <row r="43" spans="1:7" ht="20.25">
      <c r="A43" s="413" t="s">
        <v>265</v>
      </c>
      <c r="B43" s="414" t="s">
        <v>250</v>
      </c>
      <c r="C43" s="393">
        <v>1</v>
      </c>
      <c r="D43" s="384" t="s">
        <v>29</v>
      </c>
      <c r="E43" s="415"/>
      <c r="F43" s="385"/>
      <c r="G43" s="386"/>
    </row>
    <row r="44" spans="1:7" ht="20.25">
      <c r="A44" s="413" t="s">
        <v>266</v>
      </c>
      <c r="B44" s="414" t="s">
        <v>251</v>
      </c>
      <c r="C44" s="393">
        <v>1</v>
      </c>
      <c r="D44" s="384" t="s">
        <v>29</v>
      </c>
      <c r="E44" s="415"/>
      <c r="F44" s="385"/>
      <c r="G44" s="386"/>
    </row>
    <row r="45" spans="1:7" ht="20.25">
      <c r="A45" s="405" t="s">
        <v>267</v>
      </c>
      <c r="B45" s="416" t="s">
        <v>252</v>
      </c>
      <c r="C45" s="393"/>
      <c r="D45" s="394"/>
      <c r="E45" s="390"/>
      <c r="F45" s="403"/>
      <c r="G45" s="404"/>
    </row>
    <row r="46" spans="1:7" ht="20.25">
      <c r="A46" s="401" t="s">
        <v>268</v>
      </c>
      <c r="B46" s="407" t="s">
        <v>254</v>
      </c>
      <c r="C46" s="393">
        <v>1</v>
      </c>
      <c r="D46" s="394" t="s">
        <v>29</v>
      </c>
      <c r="E46" s="390"/>
      <c r="F46" s="403"/>
      <c r="G46" s="404"/>
    </row>
    <row r="47" spans="1:7" ht="20.25">
      <c r="A47" s="405" t="s">
        <v>269</v>
      </c>
      <c r="B47" s="416" t="s">
        <v>255</v>
      </c>
      <c r="C47" s="393"/>
      <c r="D47" s="394"/>
      <c r="E47" s="390"/>
      <c r="F47" s="403"/>
      <c r="G47" s="417"/>
    </row>
    <row r="48" spans="1:7" ht="37.5">
      <c r="A48" s="401" t="s">
        <v>270</v>
      </c>
      <c r="B48" s="418" t="s">
        <v>257</v>
      </c>
      <c r="C48" s="393">
        <v>1</v>
      </c>
      <c r="D48" s="394" t="s">
        <v>29</v>
      </c>
      <c r="E48" s="390"/>
      <c r="F48" s="403"/>
      <c r="G48" s="417"/>
    </row>
    <row r="49" spans="1:7" ht="20.25">
      <c r="A49" s="401" t="s">
        <v>271</v>
      </c>
      <c r="B49" s="408" t="s">
        <v>259</v>
      </c>
      <c r="C49" s="393">
        <v>1</v>
      </c>
      <c r="D49" s="394" t="s">
        <v>29</v>
      </c>
      <c r="E49" s="390"/>
      <c r="F49" s="403"/>
      <c r="G49" s="399">
        <f>SUM(F39:F49)</f>
        <v>0</v>
      </c>
    </row>
    <row r="50" spans="1:7" ht="20.25">
      <c r="A50" s="401"/>
      <c r="B50" s="408"/>
      <c r="C50" s="393"/>
      <c r="D50" s="394"/>
      <c r="E50" s="390"/>
      <c r="F50" s="403"/>
      <c r="G50" s="399"/>
    </row>
    <row r="51" spans="1:7" ht="20.25">
      <c r="A51" s="405" t="s">
        <v>203</v>
      </c>
      <c r="B51" s="427" t="s">
        <v>272</v>
      </c>
      <c r="C51" s="393">
        <v>0.17</v>
      </c>
      <c r="D51" s="394" t="s">
        <v>43</v>
      </c>
      <c r="E51" s="390"/>
      <c r="F51" s="403"/>
      <c r="G51" s="404">
        <f>SUM(F51)</f>
        <v>0</v>
      </c>
    </row>
    <row r="52" spans="1:7" ht="20.25">
      <c r="A52" s="405"/>
      <c r="B52" s="427"/>
      <c r="C52" s="393"/>
      <c r="D52" s="394"/>
      <c r="E52" s="390"/>
      <c r="F52" s="403"/>
      <c r="G52" s="404"/>
    </row>
    <row r="53" spans="1:7" ht="20.25">
      <c r="A53" s="145" t="s">
        <v>211</v>
      </c>
      <c r="B53" s="406" t="s">
        <v>273</v>
      </c>
      <c r="C53" s="393">
        <v>1</v>
      </c>
      <c r="D53" s="394" t="s">
        <v>115</v>
      </c>
      <c r="E53" s="390"/>
      <c r="F53" s="403"/>
      <c r="G53" s="404">
        <f>SUM(F53)</f>
        <v>0</v>
      </c>
    </row>
    <row r="54" spans="1:7" ht="20.25">
      <c r="A54" s="145"/>
      <c r="B54" s="406"/>
      <c r="C54" s="393"/>
      <c r="D54" s="394"/>
      <c r="E54" s="390"/>
      <c r="F54" s="403"/>
      <c r="G54" s="404"/>
    </row>
    <row r="55" spans="1:7" ht="37.5">
      <c r="A55" s="405" t="s">
        <v>213</v>
      </c>
      <c r="B55" s="428" t="s">
        <v>274</v>
      </c>
      <c r="C55" s="393">
        <v>1</v>
      </c>
      <c r="D55" s="394" t="s">
        <v>115</v>
      </c>
      <c r="E55" s="400"/>
      <c r="F55" s="400"/>
      <c r="G55" s="399">
        <f>SUM(F55)</f>
        <v>0</v>
      </c>
    </row>
    <row r="56" spans="1:7" ht="20.25">
      <c r="A56" s="145"/>
      <c r="B56" s="406"/>
      <c r="C56" s="393"/>
      <c r="D56" s="394"/>
      <c r="E56" s="390"/>
      <c r="F56" s="403"/>
      <c r="G56" s="404"/>
    </row>
    <row r="57" spans="1:7" ht="20.25">
      <c r="A57" s="429" t="s">
        <v>215</v>
      </c>
      <c r="B57" s="44" t="s">
        <v>275</v>
      </c>
      <c r="C57" s="393">
        <v>471.3</v>
      </c>
      <c r="D57" s="148" t="s">
        <v>67</v>
      </c>
      <c r="E57" s="415"/>
      <c r="F57" s="149"/>
      <c r="G57" s="430">
        <f>F57</f>
        <v>0</v>
      </c>
    </row>
    <row r="58" spans="1:7" ht="20.25">
      <c r="A58" s="429"/>
      <c r="B58" s="44"/>
      <c r="C58" s="393"/>
      <c r="D58" s="148"/>
      <c r="E58" s="387"/>
      <c r="F58" s="149"/>
      <c r="G58" s="430"/>
    </row>
    <row r="59" spans="1:7" ht="20.25">
      <c r="A59" s="405" t="s">
        <v>221</v>
      </c>
      <c r="B59" s="410" t="s">
        <v>276</v>
      </c>
      <c r="C59" s="411"/>
      <c r="D59" s="384"/>
      <c r="E59" s="415"/>
      <c r="F59" s="385"/>
      <c r="G59" s="431"/>
    </row>
    <row r="60" spans="1:7" ht="20.25">
      <c r="A60" s="382" t="s">
        <v>277</v>
      </c>
      <c r="B60" s="414" t="s">
        <v>278</v>
      </c>
      <c r="C60" s="393">
        <v>866.74</v>
      </c>
      <c r="D60" s="384" t="s">
        <v>51</v>
      </c>
      <c r="E60" s="415"/>
      <c r="F60" s="385"/>
      <c r="G60" s="432">
        <f>SUM(F60)</f>
        <v>0</v>
      </c>
    </row>
    <row r="61" spans="1:7" ht="20.25">
      <c r="A61" s="382"/>
      <c r="B61" s="414"/>
      <c r="C61" s="411"/>
      <c r="D61" s="384"/>
      <c r="E61" s="415"/>
      <c r="F61" s="385"/>
      <c r="G61" s="431"/>
    </row>
    <row r="62" spans="1:7" ht="20.25">
      <c r="A62" s="409" t="s">
        <v>223</v>
      </c>
      <c r="B62" s="410" t="s">
        <v>279</v>
      </c>
      <c r="C62" s="411"/>
      <c r="D62" s="384"/>
      <c r="E62" s="415"/>
      <c r="F62" s="385"/>
      <c r="G62" s="431"/>
    </row>
    <row r="63" spans="1:7" ht="20.25">
      <c r="A63" s="382" t="s">
        <v>225</v>
      </c>
      <c r="B63" s="414" t="s">
        <v>278</v>
      </c>
      <c r="C63" s="379">
        <v>855</v>
      </c>
      <c r="D63" s="384" t="s">
        <v>51</v>
      </c>
      <c r="E63" s="415"/>
      <c r="F63" s="385"/>
      <c r="G63" s="432">
        <f>SUM(F63)</f>
        <v>0</v>
      </c>
    </row>
    <row r="64" spans="1:7" ht="18.75">
      <c r="A64" s="372"/>
      <c r="B64" s="373"/>
      <c r="C64" s="373"/>
      <c r="D64" s="373"/>
      <c r="E64" s="374"/>
      <c r="F64" s="373"/>
      <c r="G64" s="375"/>
    </row>
    <row r="65" spans="1:7" ht="37.5">
      <c r="A65" s="405" t="s">
        <v>280</v>
      </c>
      <c r="B65" s="433" t="s">
        <v>281</v>
      </c>
      <c r="C65" s="434">
        <v>1</v>
      </c>
      <c r="D65" s="435" t="s">
        <v>115</v>
      </c>
      <c r="E65" s="390"/>
      <c r="F65" s="436"/>
      <c r="G65" s="199">
        <f>SUM(F65)</f>
        <v>0</v>
      </c>
    </row>
    <row r="66" spans="1:7" ht="18.75">
      <c r="A66" s="372"/>
      <c r="B66" s="373"/>
      <c r="C66" s="373"/>
      <c r="D66" s="373"/>
      <c r="E66" s="374"/>
      <c r="F66" s="373"/>
      <c r="G66" s="375"/>
    </row>
    <row r="67" spans="1:7" ht="56.25">
      <c r="A67" s="429" t="s">
        <v>282</v>
      </c>
      <c r="B67" s="178" t="s">
        <v>283</v>
      </c>
      <c r="C67" s="393">
        <v>1</v>
      </c>
      <c r="D67" s="76" t="s">
        <v>115</v>
      </c>
      <c r="E67" s="390"/>
      <c r="F67" s="391"/>
      <c r="G67" s="399">
        <f>F67</f>
        <v>0</v>
      </c>
    </row>
    <row r="68" spans="1:7" ht="21" thickBot="1">
      <c r="A68" s="429"/>
      <c r="B68" s="178"/>
      <c r="C68" s="393"/>
      <c r="D68" s="76"/>
      <c r="E68" s="390"/>
      <c r="F68" s="391"/>
      <c r="G68" s="399"/>
    </row>
    <row r="69" spans="1:7" ht="21.75" thickTop="1" thickBot="1">
      <c r="A69" s="437"/>
      <c r="B69" s="438" t="s">
        <v>284</v>
      </c>
      <c r="C69" s="439"/>
      <c r="D69" s="440"/>
      <c r="E69" s="441"/>
      <c r="F69" s="442"/>
      <c r="G69" s="443">
        <f>SUM(G11:G67)</f>
        <v>0</v>
      </c>
    </row>
    <row r="70" spans="1:7" ht="21" thickTop="1">
      <c r="A70" s="429"/>
      <c r="B70" s="178"/>
      <c r="C70" s="393"/>
      <c r="D70" s="76"/>
      <c r="E70" s="390"/>
      <c r="F70" s="391"/>
      <c r="G70" s="399"/>
    </row>
    <row r="71" spans="1:7" ht="20.25">
      <c r="A71" s="444" t="s">
        <v>285</v>
      </c>
      <c r="B71" s="445" t="s">
        <v>286</v>
      </c>
      <c r="C71" s="446"/>
      <c r="D71" s="447"/>
      <c r="E71" s="387"/>
      <c r="F71" s="387"/>
      <c r="G71" s="448"/>
    </row>
    <row r="72" spans="1:7" ht="20.25">
      <c r="A72" s="449"/>
      <c r="B72" s="450"/>
      <c r="C72" s="446"/>
      <c r="D72" s="447"/>
      <c r="E72" s="387"/>
      <c r="F72" s="387"/>
      <c r="G72" s="448"/>
    </row>
    <row r="73" spans="1:7" ht="18.75">
      <c r="A73" s="451" t="s">
        <v>25</v>
      </c>
      <c r="B73" s="44" t="s">
        <v>119</v>
      </c>
      <c r="C73" s="452" t="s">
        <v>52</v>
      </c>
      <c r="D73" s="148"/>
      <c r="E73" s="415"/>
      <c r="F73" s="149"/>
      <c r="G73" s="448"/>
    </row>
    <row r="74" spans="1:7" ht="18.75">
      <c r="A74" s="453" t="s">
        <v>27</v>
      </c>
      <c r="B74" s="154" t="s">
        <v>287</v>
      </c>
      <c r="C74" s="454">
        <v>1</v>
      </c>
      <c r="D74" s="148" t="s">
        <v>115</v>
      </c>
      <c r="E74" s="415"/>
      <c r="F74" s="149"/>
      <c r="G74" s="448"/>
    </row>
    <row r="75" spans="1:7" ht="18.75">
      <c r="A75" s="453" t="s">
        <v>118</v>
      </c>
      <c r="B75" s="455" t="s">
        <v>239</v>
      </c>
      <c r="C75" s="454">
        <v>1</v>
      </c>
      <c r="D75" s="148" t="s">
        <v>115</v>
      </c>
      <c r="E75" s="415"/>
      <c r="F75" s="149"/>
      <c r="G75" s="448"/>
    </row>
    <row r="76" spans="1:7" ht="18.75">
      <c r="A76" s="153" t="s">
        <v>128</v>
      </c>
      <c r="B76" s="154" t="s">
        <v>240</v>
      </c>
      <c r="C76" s="454">
        <v>1</v>
      </c>
      <c r="D76" s="148" t="s">
        <v>115</v>
      </c>
      <c r="E76" s="415"/>
      <c r="F76" s="149"/>
      <c r="G76" s="448"/>
    </row>
    <row r="77" spans="1:7" ht="18.75">
      <c r="A77" s="153" t="s">
        <v>132</v>
      </c>
      <c r="B77" s="154" t="s">
        <v>241</v>
      </c>
      <c r="C77" s="454">
        <v>1</v>
      </c>
      <c r="D77" s="148" t="s">
        <v>115</v>
      </c>
      <c r="E77" s="415"/>
      <c r="F77" s="149"/>
      <c r="G77" s="456"/>
    </row>
    <row r="78" spans="1:7" ht="20.25">
      <c r="A78" s="153" t="s">
        <v>147</v>
      </c>
      <c r="B78" s="455" t="s">
        <v>200</v>
      </c>
      <c r="C78" s="454">
        <v>1</v>
      </c>
      <c r="D78" s="148" t="s">
        <v>115</v>
      </c>
      <c r="E78" s="415"/>
      <c r="F78" s="149"/>
      <c r="G78" s="430">
        <f>SUM(F73:F78)</f>
        <v>0</v>
      </c>
    </row>
    <row r="79" spans="1:7" ht="18.75">
      <c r="A79" s="153"/>
      <c r="B79" s="326"/>
      <c r="C79" s="454" t="s">
        <v>52</v>
      </c>
      <c r="D79" s="148"/>
      <c r="E79" s="415"/>
      <c r="F79" s="149"/>
      <c r="G79" s="448"/>
    </row>
    <row r="80" spans="1:7" ht="18.75">
      <c r="A80" s="451" t="s">
        <v>30</v>
      </c>
      <c r="B80" s="457" t="s">
        <v>288</v>
      </c>
      <c r="C80" s="454"/>
      <c r="D80" s="148"/>
      <c r="E80" s="415"/>
      <c r="F80" s="149"/>
      <c r="G80" s="456"/>
    </row>
    <row r="81" spans="1:7" ht="18.75">
      <c r="A81" s="145" t="s">
        <v>32</v>
      </c>
      <c r="B81" s="42" t="s">
        <v>289</v>
      </c>
      <c r="C81" s="454"/>
      <c r="D81" s="148"/>
      <c r="E81" s="415"/>
      <c r="F81" s="149"/>
      <c r="G81" s="456"/>
    </row>
    <row r="82" spans="1:7" ht="18.75">
      <c r="A82" s="153" t="s">
        <v>164</v>
      </c>
      <c r="B82" s="154" t="s">
        <v>290</v>
      </c>
      <c r="C82" s="454">
        <v>1.5</v>
      </c>
      <c r="D82" s="148" t="s">
        <v>51</v>
      </c>
      <c r="E82" s="415"/>
      <c r="F82" s="149"/>
      <c r="G82" s="456"/>
    </row>
    <row r="83" spans="1:7" ht="18.75">
      <c r="A83" s="145" t="s">
        <v>165</v>
      </c>
      <c r="B83" s="42" t="s">
        <v>291</v>
      </c>
      <c r="C83" s="454"/>
      <c r="D83" s="148"/>
      <c r="E83" s="415"/>
      <c r="F83" s="149"/>
      <c r="G83" s="456"/>
    </row>
    <row r="84" spans="1:7" ht="18.75">
      <c r="A84" s="153" t="s">
        <v>292</v>
      </c>
      <c r="B84" s="154" t="s">
        <v>293</v>
      </c>
      <c r="C84" s="454">
        <v>1</v>
      </c>
      <c r="D84" s="148" t="s">
        <v>29</v>
      </c>
      <c r="E84" s="415"/>
      <c r="F84" s="149"/>
      <c r="G84" s="456"/>
    </row>
    <row r="85" spans="1:7" ht="18.75">
      <c r="A85" s="145" t="s">
        <v>294</v>
      </c>
      <c r="B85" s="44" t="s">
        <v>295</v>
      </c>
      <c r="C85" s="454"/>
      <c r="D85" s="148"/>
      <c r="E85" s="415"/>
      <c r="F85" s="149"/>
      <c r="G85" s="456"/>
    </row>
    <row r="86" spans="1:7" ht="18.75">
      <c r="A86" s="153" t="s">
        <v>296</v>
      </c>
      <c r="B86" s="154" t="s">
        <v>297</v>
      </c>
      <c r="C86" s="454">
        <v>2</v>
      </c>
      <c r="D86" s="148" t="s">
        <v>29</v>
      </c>
      <c r="E86" s="415"/>
      <c r="F86" s="149"/>
      <c r="G86" s="456"/>
    </row>
    <row r="87" spans="1:7" ht="18.75">
      <c r="A87" s="145" t="s">
        <v>298</v>
      </c>
      <c r="B87" s="44" t="s">
        <v>299</v>
      </c>
      <c r="C87" s="454"/>
      <c r="D87" s="148"/>
      <c r="E87" s="149"/>
      <c r="F87" s="149"/>
      <c r="G87" s="456"/>
    </row>
    <row r="88" spans="1:7" ht="18.75">
      <c r="A88" s="153" t="s">
        <v>300</v>
      </c>
      <c r="B88" s="154" t="s">
        <v>297</v>
      </c>
      <c r="C88" s="454">
        <v>2</v>
      </c>
      <c r="D88" s="148" t="s">
        <v>29</v>
      </c>
      <c r="E88" s="415"/>
      <c r="F88" s="149"/>
      <c r="G88" s="456"/>
    </row>
    <row r="89" spans="1:7" ht="18.75">
      <c r="A89" s="145" t="s">
        <v>301</v>
      </c>
      <c r="B89" s="42" t="s">
        <v>302</v>
      </c>
      <c r="C89" s="454">
        <v>1</v>
      </c>
      <c r="D89" s="148" t="s">
        <v>29</v>
      </c>
      <c r="E89" s="415"/>
      <c r="F89" s="149"/>
      <c r="G89" s="456"/>
    </row>
    <row r="90" spans="1:7" ht="18.75">
      <c r="A90" s="145" t="s">
        <v>303</v>
      </c>
      <c r="B90" s="44" t="s">
        <v>304</v>
      </c>
      <c r="C90" s="454">
        <v>2</v>
      </c>
      <c r="D90" s="148" t="s">
        <v>305</v>
      </c>
      <c r="E90" s="415"/>
      <c r="F90" s="149"/>
      <c r="G90" s="456"/>
    </row>
    <row r="91" spans="1:7" ht="18.75">
      <c r="A91" s="145" t="s">
        <v>306</v>
      </c>
      <c r="B91" s="42" t="s">
        <v>307</v>
      </c>
      <c r="C91" s="454">
        <v>1</v>
      </c>
      <c r="D91" s="148" t="s">
        <v>29</v>
      </c>
      <c r="E91" s="415"/>
      <c r="F91" s="149"/>
      <c r="G91" s="456"/>
    </row>
    <row r="92" spans="1:7" ht="18.75">
      <c r="A92" s="145" t="s">
        <v>308</v>
      </c>
      <c r="B92" s="42" t="s">
        <v>309</v>
      </c>
      <c r="C92" s="454">
        <v>1</v>
      </c>
      <c r="D92" s="148" t="s">
        <v>29</v>
      </c>
      <c r="E92" s="415"/>
      <c r="F92" s="149"/>
      <c r="G92" s="456"/>
    </row>
    <row r="93" spans="1:7" ht="20.25">
      <c r="A93" s="145" t="s">
        <v>191</v>
      </c>
      <c r="B93" s="44" t="s">
        <v>310</v>
      </c>
      <c r="C93" s="454">
        <v>1</v>
      </c>
      <c r="D93" s="148" t="s">
        <v>29</v>
      </c>
      <c r="E93" s="415"/>
      <c r="F93" s="149"/>
      <c r="G93" s="430">
        <f>SUM(F82:F93)</f>
        <v>0</v>
      </c>
    </row>
    <row r="94" spans="1:7" ht="18.75">
      <c r="A94" s="145"/>
      <c r="B94" s="44"/>
      <c r="C94" s="454"/>
      <c r="D94" s="148"/>
      <c r="E94" s="415"/>
      <c r="F94" s="149"/>
      <c r="G94" s="456"/>
    </row>
    <row r="95" spans="1:7" ht="20.25">
      <c r="A95" s="451" t="s">
        <v>34</v>
      </c>
      <c r="B95" s="42" t="s">
        <v>311</v>
      </c>
      <c r="C95" s="454">
        <v>1</v>
      </c>
      <c r="D95" s="148" t="s">
        <v>115</v>
      </c>
      <c r="E95" s="415"/>
      <c r="F95" s="149"/>
      <c r="G95" s="430">
        <f>F95</f>
        <v>0</v>
      </c>
    </row>
    <row r="96" spans="1:7" ht="20.25">
      <c r="A96" s="145"/>
      <c r="B96" s="44"/>
      <c r="C96" s="454"/>
      <c r="D96" s="148"/>
      <c r="E96" s="415"/>
      <c r="F96" s="149"/>
      <c r="G96" s="430"/>
    </row>
    <row r="97" spans="1:7" ht="20.25">
      <c r="A97" s="145" t="s">
        <v>88</v>
      </c>
      <c r="B97" s="42" t="s">
        <v>272</v>
      </c>
      <c r="C97" s="454">
        <v>1</v>
      </c>
      <c r="D97" s="148" t="s">
        <v>115</v>
      </c>
      <c r="E97" s="415"/>
      <c r="F97" s="149"/>
      <c r="G97" s="430">
        <f>F97</f>
        <v>0</v>
      </c>
    </row>
    <row r="98" spans="1:7" ht="20.25">
      <c r="A98" s="145"/>
      <c r="B98" s="42"/>
      <c r="C98" s="454"/>
      <c r="D98" s="148"/>
      <c r="E98" s="415"/>
      <c r="F98" s="149"/>
      <c r="G98" s="430"/>
    </row>
    <row r="99" spans="1:7" ht="20.25">
      <c r="A99" s="145" t="s">
        <v>203</v>
      </c>
      <c r="B99" s="44" t="s">
        <v>312</v>
      </c>
      <c r="C99" s="454"/>
      <c r="D99" s="148"/>
      <c r="E99" s="415"/>
      <c r="F99" s="149"/>
      <c r="G99" s="430"/>
    </row>
    <row r="100" spans="1:7" ht="20.25">
      <c r="A100" s="153" t="s">
        <v>205</v>
      </c>
      <c r="B100" s="154" t="s">
        <v>313</v>
      </c>
      <c r="C100" s="458">
        <v>1</v>
      </c>
      <c r="D100" s="148" t="s">
        <v>67</v>
      </c>
      <c r="E100" s="415"/>
      <c r="F100" s="149"/>
      <c r="G100" s="430"/>
    </row>
    <row r="101" spans="1:7" ht="20.25">
      <c r="A101" s="153" t="s">
        <v>207</v>
      </c>
      <c r="B101" s="154" t="s">
        <v>314</v>
      </c>
      <c r="C101" s="458">
        <v>1</v>
      </c>
      <c r="D101" s="148" t="s">
        <v>51</v>
      </c>
      <c r="E101" s="415"/>
      <c r="F101" s="149"/>
      <c r="G101" s="430">
        <f>SUM(F100:F101)</f>
        <v>0</v>
      </c>
    </row>
    <row r="102" spans="1:7" ht="21" thickBot="1">
      <c r="A102" s="153"/>
      <c r="B102" s="154"/>
      <c r="C102" s="454"/>
      <c r="D102" s="148"/>
      <c r="E102" s="387"/>
      <c r="F102" s="149"/>
      <c r="G102" s="430"/>
    </row>
    <row r="103" spans="1:7" ht="21.75" thickTop="1" thickBot="1">
      <c r="A103" s="459"/>
      <c r="B103" s="438" t="s">
        <v>315</v>
      </c>
      <c r="C103" s="439"/>
      <c r="D103" s="460"/>
      <c r="E103" s="461"/>
      <c r="F103" s="462"/>
      <c r="G103" s="463">
        <f>SUM(G78:G102)</f>
        <v>0</v>
      </c>
    </row>
    <row r="104" spans="1:7" ht="21.75" thickTop="1" thickBot="1">
      <c r="A104" s="459"/>
      <c r="B104" s="314" t="s">
        <v>192</v>
      </c>
      <c r="C104" s="464"/>
      <c r="D104" s="460"/>
      <c r="E104" s="461"/>
      <c r="F104" s="462"/>
      <c r="G104" s="463">
        <f>SUM(G69+G103)</f>
        <v>0</v>
      </c>
    </row>
    <row r="105" spans="1:7" ht="21" thickTop="1">
      <c r="A105" s="465"/>
      <c r="B105" s="466"/>
      <c r="C105" s="467"/>
      <c r="D105" s="468"/>
      <c r="E105" s="469"/>
      <c r="F105" s="470"/>
      <c r="G105" s="430"/>
    </row>
    <row r="106" spans="1:7" ht="20.25">
      <c r="A106" s="206"/>
      <c r="B106" s="51" t="s">
        <v>227</v>
      </c>
      <c r="C106" s="471"/>
      <c r="D106" s="84">
        <v>0.1</v>
      </c>
      <c r="E106" s="100"/>
      <c r="F106" s="472">
        <f t="shared" ref="F106:F111" si="0">ROUND(D106*$G$104,2)</f>
        <v>0</v>
      </c>
      <c r="G106" s="430"/>
    </row>
    <row r="107" spans="1:7" ht="20.25">
      <c r="A107" s="207"/>
      <c r="B107" s="51" t="s">
        <v>94</v>
      </c>
      <c r="C107" s="471"/>
      <c r="D107" s="85">
        <v>2.5000000000000001E-2</v>
      </c>
      <c r="E107" s="51"/>
      <c r="F107" s="472">
        <f t="shared" si="0"/>
        <v>0</v>
      </c>
      <c r="G107" s="430"/>
    </row>
    <row r="108" spans="1:7" ht="20.25">
      <c r="A108" s="207"/>
      <c r="B108" s="51" t="s">
        <v>95</v>
      </c>
      <c r="C108" s="471"/>
      <c r="D108" s="85">
        <v>3.5000000000000003E-2</v>
      </c>
      <c r="E108" s="51"/>
      <c r="F108" s="472">
        <f t="shared" si="0"/>
        <v>0</v>
      </c>
      <c r="G108" s="430"/>
    </row>
    <row r="109" spans="1:7" ht="20.25">
      <c r="A109" s="206"/>
      <c r="B109" s="51" t="s">
        <v>228</v>
      </c>
      <c r="C109" s="471"/>
      <c r="D109" s="333">
        <v>5.3499999999999999E-2</v>
      </c>
      <c r="E109" s="51"/>
      <c r="F109" s="472">
        <f t="shared" si="0"/>
        <v>0</v>
      </c>
      <c r="G109" s="430"/>
    </row>
    <row r="110" spans="1:7" ht="20.25">
      <c r="A110" s="206"/>
      <c r="B110" s="51" t="s">
        <v>97</v>
      </c>
      <c r="C110" s="471"/>
      <c r="D110" s="84">
        <v>0.01</v>
      </c>
      <c r="E110" s="51"/>
      <c r="F110" s="472">
        <f t="shared" si="0"/>
        <v>0</v>
      </c>
      <c r="G110" s="430"/>
    </row>
    <row r="111" spans="1:7" ht="20.25">
      <c r="A111" s="206"/>
      <c r="B111" s="51" t="s">
        <v>229</v>
      </c>
      <c r="C111" s="471"/>
      <c r="D111" s="84">
        <v>0.05</v>
      </c>
      <c r="E111" s="51"/>
      <c r="F111" s="472">
        <f t="shared" si="0"/>
        <v>0</v>
      </c>
      <c r="G111" s="430" t="s">
        <v>52</v>
      </c>
    </row>
    <row r="112" spans="1:7" ht="21" thickBot="1">
      <c r="A112" s="473"/>
      <c r="B112" s="474" t="s">
        <v>52</v>
      </c>
      <c r="C112" s="475" t="s">
        <v>52</v>
      </c>
      <c r="D112" s="476" t="s">
        <v>52</v>
      </c>
      <c r="E112" s="474" t="s">
        <v>52</v>
      </c>
      <c r="F112" s="477" t="s">
        <v>52</v>
      </c>
      <c r="G112" s="430" t="s">
        <v>52</v>
      </c>
    </row>
    <row r="113" spans="1:7" ht="21.75" thickTop="1" thickBot="1">
      <c r="A113" s="209"/>
      <c r="B113" s="52" t="s">
        <v>99</v>
      </c>
      <c r="C113" s="478"/>
      <c r="D113" s="53"/>
      <c r="E113" s="53"/>
      <c r="F113" s="53"/>
      <c r="G113" s="463">
        <f>SUM(F106:F111)</f>
        <v>0</v>
      </c>
    </row>
    <row r="114" spans="1:7" ht="21" thickTop="1">
      <c r="A114" s="335"/>
      <c r="B114" s="212" t="s">
        <v>230</v>
      </c>
      <c r="C114" s="479"/>
      <c r="D114" s="212"/>
      <c r="E114" s="212"/>
      <c r="F114" s="212"/>
      <c r="G114" s="430">
        <f>SUM(G104+G113)</f>
        <v>0</v>
      </c>
    </row>
    <row r="115" spans="1:7" ht="40.5">
      <c r="A115" s="337"/>
      <c r="B115" s="338" t="s">
        <v>231</v>
      </c>
      <c r="C115" s="480"/>
      <c r="D115" s="340">
        <v>0.03</v>
      </c>
      <c r="E115" s="341"/>
      <c r="F115" s="339"/>
      <c r="G115" s="481">
        <f>+D115*G113</f>
        <v>0</v>
      </c>
    </row>
    <row r="116" spans="1:7" ht="20.25">
      <c r="A116" s="214"/>
      <c r="B116" s="342" t="s">
        <v>232</v>
      </c>
      <c r="C116" s="482"/>
      <c r="D116" s="344">
        <v>0.06</v>
      </c>
      <c r="E116" s="342"/>
      <c r="F116" s="342"/>
      <c r="G116" s="483">
        <f>+D116*G104</f>
        <v>0</v>
      </c>
    </row>
    <row r="117" spans="1:7" ht="21" thickBot="1">
      <c r="A117" s="346"/>
      <c r="B117" s="221" t="s">
        <v>103</v>
      </c>
      <c r="C117" s="484"/>
      <c r="D117" s="348">
        <v>0.05</v>
      </c>
      <c r="E117" s="221"/>
      <c r="F117" s="221"/>
      <c r="G117" s="485">
        <f>D117*G114</f>
        <v>0</v>
      </c>
    </row>
    <row r="118" spans="1:7" ht="21.75" thickTop="1" thickBot="1">
      <c r="A118" s="209"/>
      <c r="B118" s="486" t="s">
        <v>104</v>
      </c>
      <c r="C118" s="487"/>
      <c r="D118" s="488"/>
      <c r="E118" s="489"/>
      <c r="F118" s="489"/>
      <c r="G118" s="490">
        <f>SUM(G114:G117)</f>
        <v>0</v>
      </c>
    </row>
    <row r="119" spans="1:7" ht="21" thickTop="1">
      <c r="A119" s="36"/>
      <c r="B119" s="355"/>
      <c r="C119" s="491"/>
      <c r="D119" s="357"/>
      <c r="E119" s="35"/>
      <c r="F119" s="35"/>
      <c r="G119" s="492"/>
    </row>
    <row r="120" spans="1:7" ht="20.25">
      <c r="A120" s="359"/>
      <c r="B120" s="360"/>
      <c r="C120" s="493"/>
      <c r="D120" s="362"/>
      <c r="E120" s="359"/>
      <c r="F120" s="359"/>
      <c r="G120" s="492"/>
    </row>
    <row r="121" spans="1:7" ht="20.25">
      <c r="A121" s="36"/>
      <c r="B121" s="57" t="s">
        <v>105</v>
      </c>
      <c r="C121" s="12"/>
      <c r="D121" s="57"/>
      <c r="E121" s="57" t="s">
        <v>106</v>
      </c>
      <c r="F121" s="36"/>
      <c r="G121" s="492"/>
    </row>
    <row r="122" spans="1:7" ht="20.25">
      <c r="A122" s="36"/>
      <c r="B122" s="57"/>
      <c r="C122" s="12"/>
      <c r="D122" s="57"/>
      <c r="E122" s="57"/>
      <c r="F122" s="36"/>
      <c r="G122" s="492"/>
    </row>
    <row r="123" spans="1:7" ht="20.25">
      <c r="A123" s="36"/>
      <c r="B123" s="57"/>
      <c r="C123" s="12"/>
      <c r="D123" s="57"/>
      <c r="E123" s="57"/>
      <c r="F123" s="36"/>
      <c r="G123" s="492"/>
    </row>
    <row r="124" spans="1:7" ht="20.25">
      <c r="A124" s="36"/>
      <c r="B124" s="57" t="s">
        <v>107</v>
      </c>
      <c r="C124" s="12"/>
      <c r="D124" s="57"/>
      <c r="E124" s="57" t="s">
        <v>107</v>
      </c>
      <c r="F124" s="57"/>
      <c r="G124" s="494"/>
    </row>
    <row r="125" spans="1:7" ht="20.25">
      <c r="A125" s="36"/>
      <c r="B125" s="59"/>
      <c r="C125" s="12"/>
      <c r="D125" s="57"/>
      <c r="E125" s="364"/>
      <c r="F125" s="57"/>
      <c r="G125" s="492"/>
    </row>
    <row r="126" spans="1:7" ht="20.25">
      <c r="A126" s="36"/>
      <c r="B126" s="91"/>
      <c r="C126" s="12"/>
      <c r="D126" s="57"/>
      <c r="E126" s="57"/>
      <c r="F126" s="36"/>
      <c r="G126" s="492"/>
    </row>
    <row r="127" spans="1:7" ht="20.25">
      <c r="A127" s="36"/>
      <c r="B127" s="57"/>
      <c r="C127" s="12"/>
      <c r="D127" s="57"/>
      <c r="E127" s="57"/>
      <c r="F127" s="36"/>
      <c r="G127" s="492"/>
    </row>
    <row r="128" spans="1:7" ht="20.25">
      <c r="A128" s="36"/>
      <c r="B128" s="57"/>
      <c r="C128" s="12"/>
      <c r="D128" s="57"/>
      <c r="E128" s="57"/>
      <c r="F128" s="36"/>
      <c r="G128" s="492"/>
    </row>
    <row r="129" spans="1:7" ht="20.25">
      <c r="A129" s="36"/>
      <c r="B129" s="365"/>
      <c r="C129" s="365" t="s">
        <v>108</v>
      </c>
      <c r="D129" s="57"/>
      <c r="E129" s="365"/>
      <c r="F129" s="36"/>
      <c r="G129" s="492"/>
    </row>
    <row r="130" spans="1:7" ht="20.25">
      <c r="A130" s="36"/>
      <c r="B130" s="365"/>
      <c r="C130" s="365"/>
      <c r="D130" s="57"/>
      <c r="E130" s="365"/>
      <c r="F130" s="36"/>
      <c r="G130" s="492"/>
    </row>
    <row r="131" spans="1:7" ht="20.25">
      <c r="A131" s="36"/>
      <c r="B131" s="57"/>
      <c r="C131" s="12"/>
      <c r="D131" s="57"/>
      <c r="E131" s="57"/>
      <c r="F131" s="36"/>
      <c r="G131" s="492"/>
    </row>
    <row r="132" spans="1:7" ht="20.25">
      <c r="A132" s="36"/>
      <c r="B132" s="57"/>
      <c r="C132" s="12" t="s">
        <v>107</v>
      </c>
      <c r="D132" s="12"/>
      <c r="E132" s="12"/>
      <c r="F132" s="137"/>
      <c r="G132" s="492"/>
    </row>
    <row r="133" spans="1:7" ht="20.25">
      <c r="A133" s="36"/>
      <c r="B133" s="57"/>
      <c r="C133" s="13"/>
      <c r="D133" s="12"/>
      <c r="E133" s="12"/>
      <c r="F133" s="137"/>
      <c r="G133" s="492"/>
    </row>
    <row r="134" spans="1:7" ht="20.25">
      <c r="A134" s="36"/>
      <c r="B134" s="59"/>
      <c r="C134" s="12"/>
      <c r="D134" s="12"/>
      <c r="E134" s="13"/>
      <c r="F134" s="495"/>
      <c r="G134" s="492"/>
    </row>
  </sheetData>
  <mergeCells count="6">
    <mergeCell ref="B69:C69"/>
    <mergeCell ref="B103:C103"/>
    <mergeCell ref="A1:G1"/>
    <mergeCell ref="A2:G2"/>
    <mergeCell ref="A4:G4"/>
    <mergeCell ref="B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5"/>
  <sheetViews>
    <sheetView workbookViewId="0">
      <selection activeCell="B32" sqref="B32"/>
    </sheetView>
  </sheetViews>
  <sheetFormatPr baseColWidth="10" defaultRowHeight="15"/>
  <cols>
    <col min="1" max="1" width="10.140625" customWidth="1"/>
    <col min="2" max="2" width="57.7109375" customWidth="1"/>
    <col min="3" max="3" width="12.85546875" customWidth="1"/>
    <col min="4" max="4" width="10.140625" customWidth="1"/>
    <col min="5" max="5" width="14.85546875" customWidth="1"/>
    <col min="6" max="6" width="20.5703125" customWidth="1"/>
    <col min="7" max="7" width="23.7109375" customWidth="1"/>
  </cols>
  <sheetData>
    <row r="1" spans="1:7" ht="20.25">
      <c r="A1" s="231" t="s">
        <v>194</v>
      </c>
      <c r="B1" s="231"/>
      <c r="C1" s="231"/>
      <c r="D1" s="231"/>
      <c r="E1" s="231"/>
      <c r="F1" s="231"/>
      <c r="G1" s="231"/>
    </row>
    <row r="2" spans="1:7" ht="20.25">
      <c r="A2" s="232" t="s">
        <v>15</v>
      </c>
      <c r="B2" s="232"/>
      <c r="C2" s="232"/>
      <c r="D2" s="232"/>
      <c r="E2" s="232"/>
      <c r="F2" s="232"/>
      <c r="G2" s="232"/>
    </row>
    <row r="3" spans="1:7" ht="20.25">
      <c r="A3" s="233"/>
      <c r="B3" s="233"/>
      <c r="C3" s="233"/>
      <c r="D3" s="233"/>
      <c r="E3" s="233"/>
      <c r="F3" s="233"/>
      <c r="G3" s="233"/>
    </row>
    <row r="4" spans="1:7" ht="65.25" customHeight="1">
      <c r="A4" s="234" t="s">
        <v>316</v>
      </c>
      <c r="B4" s="234"/>
      <c r="C4" s="234"/>
      <c r="D4" s="234"/>
      <c r="E4" s="234"/>
      <c r="F4" s="234"/>
      <c r="G4" s="234"/>
    </row>
    <row r="5" spans="1:7" ht="16.5" thickBot="1">
      <c r="A5" s="235"/>
      <c r="B5" s="236"/>
      <c r="C5" s="236"/>
      <c r="D5" s="236"/>
      <c r="E5" s="236"/>
      <c r="F5" s="236"/>
      <c r="G5" s="236"/>
    </row>
    <row r="6" spans="1:7" ht="20.25" thickTop="1" thickBot="1">
      <c r="A6" s="368" t="s">
        <v>18</v>
      </c>
      <c r="B6" s="369" t="s">
        <v>19</v>
      </c>
      <c r="C6" s="369" t="s">
        <v>20</v>
      </c>
      <c r="D6" s="369" t="s">
        <v>21</v>
      </c>
      <c r="E6" s="370" t="s">
        <v>22</v>
      </c>
      <c r="F6" s="369" t="s">
        <v>23</v>
      </c>
      <c r="G6" s="371" t="s">
        <v>24</v>
      </c>
    </row>
    <row r="7" spans="1:7" ht="21" thickTop="1">
      <c r="A7" s="245"/>
      <c r="B7" s="246"/>
      <c r="C7" s="246"/>
      <c r="D7" s="246"/>
      <c r="E7" s="247"/>
      <c r="F7" s="246"/>
      <c r="G7" s="248"/>
    </row>
    <row r="8" spans="1:7" ht="20.25">
      <c r="A8" s="409" t="s">
        <v>25</v>
      </c>
      <c r="B8" s="410" t="s">
        <v>317</v>
      </c>
      <c r="C8" s="385"/>
      <c r="D8" s="384"/>
      <c r="E8" s="412"/>
      <c r="F8" s="385"/>
      <c r="G8" s="386"/>
    </row>
    <row r="9" spans="1:7" ht="20.25">
      <c r="A9" s="409" t="s">
        <v>27</v>
      </c>
      <c r="B9" s="410" t="s">
        <v>318</v>
      </c>
      <c r="C9" s="385"/>
      <c r="D9" s="384"/>
      <c r="E9" s="412"/>
      <c r="F9" s="385"/>
      <c r="G9" s="386"/>
    </row>
    <row r="10" spans="1:7" ht="20.25">
      <c r="A10" s="382" t="s">
        <v>113</v>
      </c>
      <c r="B10" s="414" t="s">
        <v>319</v>
      </c>
      <c r="C10" s="385">
        <f>ROUND((35*2/12)*37/3.28,2)</f>
        <v>65.8</v>
      </c>
      <c r="D10" s="384" t="s">
        <v>51</v>
      </c>
      <c r="E10" s="415"/>
      <c r="F10" s="385">
        <f>ROUND(C10*E10,2)</f>
        <v>0</v>
      </c>
      <c r="G10" s="386"/>
    </row>
    <row r="11" spans="1:7" ht="20.25">
      <c r="A11" s="409" t="s">
        <v>118</v>
      </c>
      <c r="B11" s="410" t="s">
        <v>320</v>
      </c>
      <c r="C11" s="385"/>
      <c r="D11" s="384"/>
      <c r="E11" s="412"/>
      <c r="F11" s="385"/>
      <c r="G11" s="386"/>
    </row>
    <row r="12" spans="1:7" ht="20.25">
      <c r="A12" s="382" t="s">
        <v>120</v>
      </c>
      <c r="B12" s="497" t="s">
        <v>321</v>
      </c>
      <c r="C12" s="385">
        <v>37</v>
      </c>
      <c r="D12" s="384" t="s">
        <v>29</v>
      </c>
      <c r="E12" s="415"/>
      <c r="F12" s="385">
        <f>ROUND(C12*E12,2)</f>
        <v>0</v>
      </c>
      <c r="G12" s="386"/>
    </row>
    <row r="13" spans="1:7" ht="20.25">
      <c r="A13" s="409" t="s">
        <v>128</v>
      </c>
      <c r="B13" s="426" t="s">
        <v>322</v>
      </c>
      <c r="C13" s="385"/>
      <c r="D13" s="384"/>
      <c r="E13" s="415"/>
      <c r="F13" s="385"/>
      <c r="G13" s="386"/>
    </row>
    <row r="14" spans="1:7" ht="20.25">
      <c r="A14" s="382" t="s">
        <v>130</v>
      </c>
      <c r="B14" s="497" t="s">
        <v>323</v>
      </c>
      <c r="C14" s="385">
        <v>105.29</v>
      </c>
      <c r="D14" s="384" t="s">
        <v>51</v>
      </c>
      <c r="E14" s="415"/>
      <c r="F14" s="385">
        <f>ROUND(C14*E14,2)</f>
        <v>0</v>
      </c>
      <c r="G14" s="386"/>
    </row>
    <row r="15" spans="1:7" ht="20.25">
      <c r="A15" s="409" t="s">
        <v>132</v>
      </c>
      <c r="B15" s="426" t="s">
        <v>324</v>
      </c>
      <c r="C15" s="385">
        <f>37*2</f>
        <v>74</v>
      </c>
      <c r="D15" s="384" t="s">
        <v>29</v>
      </c>
      <c r="E15" s="415"/>
      <c r="F15" s="385">
        <f>ROUND(C15*E15,2)</f>
        <v>0</v>
      </c>
      <c r="G15" s="386"/>
    </row>
    <row r="16" spans="1:7" ht="20.25">
      <c r="A16" s="409" t="s">
        <v>147</v>
      </c>
      <c r="B16" s="426" t="s">
        <v>325</v>
      </c>
      <c r="C16" s="385">
        <f>ROUND((2/12)*2*37/3.28,2)</f>
        <v>3.76</v>
      </c>
      <c r="D16" s="384" t="s">
        <v>51</v>
      </c>
      <c r="E16" s="415"/>
      <c r="F16" s="385">
        <f>ROUND(C16*E16,2)</f>
        <v>0</v>
      </c>
      <c r="G16" s="386">
        <f>SUM(F10:F16)</f>
        <v>0</v>
      </c>
    </row>
    <row r="17" spans="1:7" ht="20.25">
      <c r="A17" s="409"/>
      <c r="B17" s="426"/>
      <c r="C17" s="385"/>
      <c r="D17" s="384"/>
      <c r="E17" s="415"/>
      <c r="F17" s="385"/>
      <c r="G17" s="386"/>
    </row>
    <row r="18" spans="1:7" ht="20.25">
      <c r="A18" s="409" t="s">
        <v>30</v>
      </c>
      <c r="B18" s="426" t="s">
        <v>326</v>
      </c>
      <c r="C18" s="385">
        <v>1</v>
      </c>
      <c r="D18" s="384" t="s">
        <v>115</v>
      </c>
      <c r="E18" s="415"/>
      <c r="F18" s="385">
        <f>ROUND(C18*E18,2)</f>
        <v>0</v>
      </c>
      <c r="G18" s="386">
        <f>SUM(F18)</f>
        <v>0</v>
      </c>
    </row>
    <row r="19" spans="1:7" ht="20.25">
      <c r="A19" s="409"/>
      <c r="B19" s="426"/>
      <c r="C19" s="385"/>
      <c r="D19" s="384"/>
      <c r="E19" s="415"/>
      <c r="F19" s="385"/>
      <c r="G19" s="386"/>
    </row>
    <row r="20" spans="1:7" ht="37.5">
      <c r="A20" s="405" t="s">
        <v>34</v>
      </c>
      <c r="B20" s="433" t="s">
        <v>327</v>
      </c>
      <c r="C20" s="403">
        <v>1</v>
      </c>
      <c r="D20" s="394" t="s">
        <v>115</v>
      </c>
      <c r="E20" s="434"/>
      <c r="F20" s="403">
        <f>ROUND(C20*E20,2)</f>
        <v>0</v>
      </c>
      <c r="G20" s="404">
        <f>SUM(F20)</f>
        <v>0</v>
      </c>
    </row>
    <row r="21" spans="1:7" ht="20.25">
      <c r="A21" s="382"/>
      <c r="B21" s="410"/>
      <c r="C21" s="385"/>
      <c r="D21" s="384"/>
      <c r="E21" s="385"/>
      <c r="F21" s="385"/>
      <c r="G21" s="431"/>
    </row>
    <row r="22" spans="1:7" ht="20.25">
      <c r="A22" s="382" t="s">
        <v>88</v>
      </c>
      <c r="B22" s="410" t="s">
        <v>328</v>
      </c>
      <c r="C22" s="385">
        <v>150</v>
      </c>
      <c r="D22" s="384" t="s">
        <v>51</v>
      </c>
      <c r="E22" s="434"/>
      <c r="F22" s="403">
        <f>ROUND(C22*E22,2)</f>
        <v>0</v>
      </c>
      <c r="G22" s="404">
        <f>SUM(F22)</f>
        <v>0</v>
      </c>
    </row>
    <row r="23" spans="1:7" ht="21" thickBot="1">
      <c r="A23" s="382"/>
      <c r="B23" s="410"/>
      <c r="C23" s="385"/>
      <c r="D23" s="384"/>
      <c r="E23" s="385"/>
      <c r="F23" s="385"/>
      <c r="G23" s="431"/>
    </row>
    <row r="24" spans="1:7" ht="21.75" thickTop="1" thickBot="1">
      <c r="A24" s="459"/>
      <c r="B24" s="314" t="s">
        <v>192</v>
      </c>
      <c r="C24" s="498"/>
      <c r="D24" s="460"/>
      <c r="E24" s="461"/>
      <c r="F24" s="462"/>
      <c r="G24" s="463">
        <f>SUM(G9:G23)</f>
        <v>0</v>
      </c>
    </row>
    <row r="25" spans="1:7" ht="21" thickTop="1">
      <c r="A25" s="325"/>
      <c r="B25" s="326"/>
      <c r="C25" s="327"/>
      <c r="D25" s="148"/>
      <c r="E25" s="328"/>
      <c r="F25" s="149"/>
      <c r="G25" s="499"/>
    </row>
    <row r="26" spans="1:7" ht="20.25">
      <c r="A26" s="206"/>
      <c r="B26" s="51" t="s">
        <v>227</v>
      </c>
      <c r="C26" s="330"/>
      <c r="D26" s="84">
        <v>0.1</v>
      </c>
      <c r="E26" s="100"/>
      <c r="F26" s="472">
        <f t="shared" ref="F26:F31" si="0">ROUND(D26*$G$24,2)</f>
        <v>0</v>
      </c>
      <c r="G26" s="430"/>
    </row>
    <row r="27" spans="1:7" ht="20.25">
      <c r="A27" s="207"/>
      <c r="B27" s="51" t="s">
        <v>94</v>
      </c>
      <c r="C27" s="330"/>
      <c r="D27" s="85">
        <v>2.5000000000000001E-2</v>
      </c>
      <c r="E27" s="51"/>
      <c r="F27" s="472">
        <f t="shared" si="0"/>
        <v>0</v>
      </c>
      <c r="G27" s="430"/>
    </row>
    <row r="28" spans="1:7" ht="20.25">
      <c r="A28" s="207"/>
      <c r="B28" s="51" t="s">
        <v>95</v>
      </c>
      <c r="C28" s="332"/>
      <c r="D28" s="85">
        <v>3.5000000000000003E-2</v>
      </c>
      <c r="E28" s="51"/>
      <c r="F28" s="472">
        <f t="shared" si="0"/>
        <v>0</v>
      </c>
      <c r="G28" s="430"/>
    </row>
    <row r="29" spans="1:7" ht="20.25">
      <c r="A29" s="206"/>
      <c r="B29" s="51" t="s">
        <v>228</v>
      </c>
      <c r="C29" s="332"/>
      <c r="D29" s="333">
        <v>5.3499999999999999E-2</v>
      </c>
      <c r="E29" s="51"/>
      <c r="F29" s="472">
        <f t="shared" si="0"/>
        <v>0</v>
      </c>
      <c r="G29" s="430"/>
    </row>
    <row r="30" spans="1:7" ht="20.25">
      <c r="A30" s="206"/>
      <c r="B30" s="51" t="s">
        <v>97</v>
      </c>
      <c r="C30" s="332"/>
      <c r="D30" s="84">
        <v>0.01</v>
      </c>
      <c r="E30" s="51"/>
      <c r="F30" s="472">
        <f t="shared" si="0"/>
        <v>0</v>
      </c>
      <c r="G30" s="430"/>
    </row>
    <row r="31" spans="1:7" ht="20.25">
      <c r="A31" s="206"/>
      <c r="B31" s="51" t="s">
        <v>229</v>
      </c>
      <c r="C31" s="332"/>
      <c r="D31" s="84">
        <v>0.05</v>
      </c>
      <c r="E31" s="51"/>
      <c r="F31" s="472">
        <f t="shared" si="0"/>
        <v>0</v>
      </c>
      <c r="G31" s="430" t="s">
        <v>52</v>
      </c>
    </row>
    <row r="32" spans="1:7" ht="21" thickBot="1">
      <c r="A32" s="473"/>
      <c r="B32" s="474" t="s">
        <v>52</v>
      </c>
      <c r="C32" s="500" t="s">
        <v>52</v>
      </c>
      <c r="D32" s="476" t="s">
        <v>52</v>
      </c>
      <c r="E32" s="474" t="s">
        <v>52</v>
      </c>
      <c r="F32" s="477" t="s">
        <v>52</v>
      </c>
      <c r="G32" s="430" t="s">
        <v>52</v>
      </c>
    </row>
    <row r="33" spans="1:7" ht="21" thickTop="1">
      <c r="A33" s="335"/>
      <c r="B33" s="501" t="s">
        <v>99</v>
      </c>
      <c r="C33" s="332"/>
      <c r="D33" s="51"/>
      <c r="E33" s="51"/>
      <c r="F33" s="51"/>
      <c r="G33" s="499">
        <f>SUM(F26:F31)</f>
        <v>0</v>
      </c>
    </row>
    <row r="34" spans="1:7" ht="20.25">
      <c r="A34" s="214"/>
      <c r="B34" s="342" t="s">
        <v>230</v>
      </c>
      <c r="C34" s="343"/>
      <c r="D34" s="342"/>
      <c r="E34" s="342"/>
      <c r="F34" s="342"/>
      <c r="G34" s="485">
        <f>SUM(G33+G24)</f>
        <v>0</v>
      </c>
    </row>
    <row r="35" spans="1:7" ht="40.5">
      <c r="A35" s="337"/>
      <c r="B35" s="338" t="s">
        <v>231</v>
      </c>
      <c r="C35" s="339"/>
      <c r="D35" s="340">
        <v>0.03</v>
      </c>
      <c r="E35" s="341"/>
      <c r="F35" s="339"/>
      <c r="G35" s="481">
        <f>+D35*G33</f>
        <v>0</v>
      </c>
    </row>
    <row r="36" spans="1:7" ht="20.25">
      <c r="A36" s="214"/>
      <c r="B36" s="342" t="s">
        <v>232</v>
      </c>
      <c r="C36" s="343"/>
      <c r="D36" s="344">
        <v>0.06</v>
      </c>
      <c r="E36" s="342"/>
      <c r="F36" s="342"/>
      <c r="G36" s="483">
        <f>D36*G24</f>
        <v>0</v>
      </c>
    </row>
    <row r="37" spans="1:7" ht="21" thickBot="1">
      <c r="A37" s="346"/>
      <c r="B37" s="221" t="s">
        <v>103</v>
      </c>
      <c r="C37" s="347"/>
      <c r="D37" s="348">
        <v>0.05</v>
      </c>
      <c r="E37" s="221"/>
      <c r="F37" s="221"/>
      <c r="G37" s="485">
        <f>D37*G34</f>
        <v>0</v>
      </c>
    </row>
    <row r="38" spans="1:7" ht="21.75" thickTop="1" thickBot="1">
      <c r="A38" s="209"/>
      <c r="B38" s="52" t="s">
        <v>104</v>
      </c>
      <c r="C38" s="334"/>
      <c r="D38" s="89"/>
      <c r="E38" s="53"/>
      <c r="F38" s="53"/>
      <c r="G38" s="463">
        <f>SUM(G34:G37)</f>
        <v>0</v>
      </c>
    </row>
    <row r="39" spans="1:7" ht="21.75" thickTop="1" thickBot="1">
      <c r="A39" s="350"/>
      <c r="B39" s="351" t="s">
        <v>104</v>
      </c>
      <c r="C39" s="352"/>
      <c r="D39" s="353"/>
      <c r="E39" s="354"/>
      <c r="F39" s="354"/>
      <c r="G39" s="502">
        <f>SUM(G38)</f>
        <v>0</v>
      </c>
    </row>
    <row r="40" spans="1:7" ht="21" thickTop="1">
      <c r="A40" s="36"/>
      <c r="B40" s="355"/>
      <c r="C40" s="356"/>
      <c r="D40" s="357"/>
      <c r="E40" s="35"/>
      <c r="F40" s="35"/>
      <c r="G40" s="492"/>
    </row>
    <row r="41" spans="1:7" ht="20.25">
      <c r="A41" s="359"/>
      <c r="B41" s="360"/>
      <c r="C41" s="361"/>
      <c r="D41" s="362"/>
      <c r="E41" s="359"/>
      <c r="F41" s="359"/>
      <c r="G41" s="492"/>
    </row>
    <row r="42" spans="1:7" ht="20.25">
      <c r="A42" s="36"/>
      <c r="B42" s="57" t="s">
        <v>105</v>
      </c>
      <c r="C42" s="57"/>
      <c r="D42" s="57"/>
      <c r="E42" s="57" t="s">
        <v>106</v>
      </c>
      <c r="F42" s="36"/>
      <c r="G42" s="492"/>
    </row>
    <row r="43" spans="1:7" ht="20.25">
      <c r="A43" s="36"/>
      <c r="B43" s="57"/>
      <c r="C43" s="57"/>
      <c r="D43" s="57"/>
      <c r="E43" s="57"/>
      <c r="F43" s="36"/>
      <c r="G43" s="492"/>
    </row>
    <row r="44" spans="1:7" ht="20.25">
      <c r="A44" s="36"/>
      <c r="B44" s="57"/>
      <c r="C44" s="57"/>
      <c r="D44" s="57"/>
      <c r="E44" s="57"/>
      <c r="F44" s="36"/>
      <c r="G44" s="492"/>
    </row>
    <row r="45" spans="1:7" ht="20.25">
      <c r="A45" s="36"/>
      <c r="B45" s="57" t="s">
        <v>107</v>
      </c>
      <c r="C45" s="57"/>
      <c r="D45" s="57"/>
      <c r="E45" s="57" t="s">
        <v>107</v>
      </c>
      <c r="F45" s="57"/>
      <c r="G45" s="494"/>
    </row>
    <row r="46" spans="1:7" ht="20.25">
      <c r="A46" s="36"/>
      <c r="B46" s="59"/>
      <c r="C46" s="57"/>
      <c r="D46" s="57"/>
      <c r="E46" s="364"/>
      <c r="F46" s="57"/>
      <c r="G46" s="492"/>
    </row>
    <row r="47" spans="1:7" ht="20.25">
      <c r="A47" s="36"/>
      <c r="B47" s="91"/>
      <c r="C47" s="57"/>
      <c r="D47" s="57"/>
      <c r="E47" s="57"/>
      <c r="F47" s="57"/>
      <c r="G47" s="494"/>
    </row>
    <row r="48" spans="1:7" ht="20.25">
      <c r="A48" s="36"/>
      <c r="B48" s="57"/>
      <c r="C48" s="57"/>
      <c r="D48" s="57"/>
      <c r="E48" s="57"/>
      <c r="F48" s="36"/>
      <c r="G48" s="492"/>
    </row>
    <row r="49" spans="1:7" ht="20.25">
      <c r="A49" s="36"/>
      <c r="B49" s="57"/>
      <c r="C49" s="57"/>
      <c r="D49" s="57"/>
      <c r="E49" s="57"/>
      <c r="F49" s="36"/>
      <c r="G49" s="492"/>
    </row>
    <row r="50" spans="1:7" ht="20.25">
      <c r="A50" s="36"/>
      <c r="B50" s="365" t="s">
        <v>108</v>
      </c>
      <c r="C50" s="57"/>
      <c r="D50" s="57"/>
      <c r="E50" s="365" t="s">
        <v>109</v>
      </c>
      <c r="F50" s="36"/>
      <c r="G50" s="492"/>
    </row>
    <row r="51" spans="1:7" ht="20.25">
      <c r="A51" s="36"/>
      <c r="B51" s="57"/>
      <c r="C51" s="57"/>
      <c r="D51" s="57"/>
      <c r="E51" s="57"/>
      <c r="F51" s="36"/>
      <c r="G51" s="492"/>
    </row>
    <row r="52" spans="1:7" ht="20.25">
      <c r="A52" s="36"/>
      <c r="B52" s="57"/>
      <c r="C52" s="57"/>
      <c r="D52" s="57"/>
      <c r="E52" s="57"/>
      <c r="F52" s="36"/>
      <c r="G52" s="492"/>
    </row>
    <row r="53" spans="1:7" ht="20.25">
      <c r="A53" s="36"/>
      <c r="B53" s="57" t="s">
        <v>107</v>
      </c>
      <c r="C53" s="57"/>
      <c r="D53" s="57"/>
      <c r="E53" s="57" t="s">
        <v>107</v>
      </c>
      <c r="F53" s="36"/>
      <c r="G53" s="492"/>
    </row>
    <row r="54" spans="1:7" ht="20.25">
      <c r="A54" s="36"/>
      <c r="B54" s="59"/>
      <c r="C54" s="57"/>
      <c r="D54" s="57"/>
      <c r="E54" s="59"/>
      <c r="F54" s="101"/>
      <c r="G54" s="494"/>
    </row>
    <row r="55" spans="1:7" ht="20.25">
      <c r="A55" s="36"/>
      <c r="B55" s="57"/>
      <c r="C55" s="57"/>
      <c r="D55" s="57"/>
      <c r="E55" s="57"/>
      <c r="F55" s="36"/>
      <c r="G55" s="494"/>
    </row>
  </sheetData>
  <mergeCells count="4">
    <mergeCell ref="A1:G1"/>
    <mergeCell ref="A2:G2"/>
    <mergeCell ref="A4:G4"/>
    <mergeCell ref="B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6"/>
  <sheetViews>
    <sheetView workbookViewId="0">
      <selection activeCell="B8" sqref="B8"/>
    </sheetView>
  </sheetViews>
  <sheetFormatPr baseColWidth="10" defaultRowHeight="15"/>
  <cols>
    <col min="1" max="1" width="10.140625" customWidth="1"/>
    <col min="2" max="2" width="57.7109375" customWidth="1"/>
    <col min="3" max="3" width="12.85546875" customWidth="1"/>
    <col min="4" max="4" width="10.140625" customWidth="1"/>
    <col min="5" max="5" width="14.85546875" customWidth="1"/>
    <col min="6" max="6" width="18.5703125" customWidth="1"/>
    <col min="7" max="7" width="23.7109375" customWidth="1"/>
  </cols>
  <sheetData>
    <row r="1" spans="1:7" ht="20.25">
      <c r="A1" s="504" t="s">
        <v>194</v>
      </c>
      <c r="B1" s="504"/>
      <c r="C1" s="504"/>
      <c r="D1" s="504"/>
      <c r="E1" s="504"/>
      <c r="F1" s="504"/>
      <c r="G1" s="504"/>
    </row>
    <row r="2" spans="1:7" ht="20.25">
      <c r="A2" s="505" t="s">
        <v>15</v>
      </c>
      <c r="B2" s="505"/>
      <c r="C2" s="505"/>
      <c r="D2" s="505"/>
      <c r="E2" s="505"/>
      <c r="F2" s="505"/>
      <c r="G2" s="505"/>
    </row>
    <row r="3" spans="1:7" ht="20.25">
      <c r="A3" s="506"/>
      <c r="B3" s="506"/>
      <c r="C3" s="506"/>
      <c r="D3" s="506"/>
      <c r="E3" s="506"/>
      <c r="F3" s="506"/>
      <c r="G3" s="506"/>
    </row>
    <row r="4" spans="1:7" ht="47.25" customHeight="1">
      <c r="A4" s="234" t="s">
        <v>329</v>
      </c>
      <c r="B4" s="234"/>
      <c r="C4" s="234"/>
      <c r="D4" s="234"/>
      <c r="E4" s="234"/>
      <c r="F4" s="234"/>
      <c r="G4" s="234"/>
    </row>
    <row r="5" spans="1:7" ht="16.5" thickBot="1">
      <c r="A5" s="507"/>
      <c r="B5" s="508"/>
      <c r="C5" s="508"/>
      <c r="D5" s="508"/>
      <c r="E5" s="508"/>
      <c r="F5" s="508"/>
      <c r="G5" s="508"/>
    </row>
    <row r="6" spans="1:7" ht="20.25" thickTop="1" thickBot="1">
      <c r="A6" s="368" t="s">
        <v>18</v>
      </c>
      <c r="B6" s="369" t="s">
        <v>19</v>
      </c>
      <c r="C6" s="369" t="s">
        <v>20</v>
      </c>
      <c r="D6" s="369" t="s">
        <v>21</v>
      </c>
      <c r="E6" s="370" t="s">
        <v>22</v>
      </c>
      <c r="F6" s="369" t="s">
        <v>23</v>
      </c>
      <c r="G6" s="371" t="s">
        <v>24</v>
      </c>
    </row>
    <row r="7" spans="1:7" ht="21" thickTop="1">
      <c r="A7" s="245"/>
      <c r="B7" s="246"/>
      <c r="C7" s="246"/>
      <c r="D7" s="246"/>
      <c r="E7" s="247"/>
      <c r="F7" s="246"/>
      <c r="G7" s="248"/>
    </row>
    <row r="8" spans="1:7" ht="18.75">
      <c r="A8" s="405"/>
      <c r="B8" s="509" t="s">
        <v>330</v>
      </c>
      <c r="C8" s="402"/>
      <c r="D8" s="402"/>
      <c r="E8" s="510"/>
      <c r="F8" s="402"/>
      <c r="G8" s="511"/>
    </row>
    <row r="9" spans="1:7" ht="18.75">
      <c r="A9" s="405"/>
      <c r="B9" s="509"/>
      <c r="C9" s="402"/>
      <c r="D9" s="402"/>
      <c r="E9" s="510"/>
      <c r="F9" s="402"/>
      <c r="G9" s="511"/>
    </row>
    <row r="10" spans="1:7" ht="18.75">
      <c r="A10" s="405" t="s">
        <v>25</v>
      </c>
      <c r="B10" s="509" t="s">
        <v>331</v>
      </c>
      <c r="C10" s="402"/>
      <c r="D10" s="402"/>
      <c r="E10" s="510"/>
      <c r="F10" s="402"/>
      <c r="G10" s="511"/>
    </row>
    <row r="11" spans="1:7" ht="20.25">
      <c r="A11" s="401" t="s">
        <v>27</v>
      </c>
      <c r="B11" s="402" t="s">
        <v>332</v>
      </c>
      <c r="C11" s="403">
        <v>2</v>
      </c>
      <c r="D11" s="394" t="s">
        <v>29</v>
      </c>
      <c r="E11" s="390"/>
      <c r="F11" s="403">
        <f>ROUND(C11*E11,2)</f>
        <v>0</v>
      </c>
      <c r="G11" s="404"/>
    </row>
    <row r="12" spans="1:7" ht="20.25">
      <c r="A12" s="401" t="s">
        <v>118</v>
      </c>
      <c r="B12" s="402" t="s">
        <v>333</v>
      </c>
      <c r="C12" s="403">
        <v>1</v>
      </c>
      <c r="D12" s="394" t="s">
        <v>29</v>
      </c>
      <c r="E12" s="390"/>
      <c r="F12" s="403">
        <f>ROUND(C12*E12,2)</f>
        <v>0</v>
      </c>
      <c r="G12" s="512"/>
    </row>
    <row r="13" spans="1:7" ht="20.25">
      <c r="A13" s="401" t="s">
        <v>128</v>
      </c>
      <c r="B13" s="408" t="s">
        <v>334</v>
      </c>
      <c r="C13" s="403">
        <v>5</v>
      </c>
      <c r="D13" s="394" t="s">
        <v>29</v>
      </c>
      <c r="E13" s="434"/>
      <c r="F13" s="403">
        <f>C13*E13</f>
        <v>0</v>
      </c>
      <c r="G13" s="404"/>
    </row>
    <row r="14" spans="1:7" ht="20.25">
      <c r="A14" s="513" t="s">
        <v>132</v>
      </c>
      <c r="B14" s="407" t="s">
        <v>335</v>
      </c>
      <c r="C14" s="403">
        <v>9.84</v>
      </c>
      <c r="D14" s="394" t="s">
        <v>336</v>
      </c>
      <c r="E14" s="434"/>
      <c r="F14" s="403">
        <f>C14*E14</f>
        <v>0</v>
      </c>
      <c r="G14" s="404"/>
    </row>
    <row r="15" spans="1:7" ht="20.25">
      <c r="A15" s="401" t="s">
        <v>147</v>
      </c>
      <c r="B15" s="408" t="s">
        <v>337</v>
      </c>
      <c r="C15" s="403">
        <v>8</v>
      </c>
      <c r="D15" s="394" t="s">
        <v>336</v>
      </c>
      <c r="E15" s="434"/>
      <c r="F15" s="403">
        <f>ROUND(C15*E15,2)</f>
        <v>0</v>
      </c>
      <c r="G15" s="404">
        <f>SUM(F11:F15)</f>
        <v>0</v>
      </c>
    </row>
    <row r="16" spans="1:7" ht="20.25">
      <c r="A16" s="401"/>
      <c r="B16" s="408"/>
      <c r="C16" s="403"/>
      <c r="D16" s="394"/>
      <c r="E16" s="434"/>
      <c r="F16" s="403"/>
      <c r="G16" s="404"/>
    </row>
    <row r="17" spans="1:7" ht="20.25">
      <c r="A17" s="405" t="s">
        <v>30</v>
      </c>
      <c r="B17" s="416" t="s">
        <v>338</v>
      </c>
      <c r="C17" s="403"/>
      <c r="D17" s="394"/>
      <c r="E17" s="434"/>
      <c r="F17" s="403"/>
      <c r="G17" s="404"/>
    </row>
    <row r="18" spans="1:7" ht="20.25">
      <c r="A18" s="401" t="s">
        <v>32</v>
      </c>
      <c r="B18" s="408" t="s">
        <v>339</v>
      </c>
      <c r="C18" s="403">
        <v>8</v>
      </c>
      <c r="D18" s="394" t="s">
        <v>29</v>
      </c>
      <c r="E18" s="434"/>
      <c r="F18" s="403">
        <f>C18*E18</f>
        <v>0</v>
      </c>
      <c r="G18" s="404"/>
    </row>
    <row r="19" spans="1:7" ht="20.25">
      <c r="A19" s="401" t="s">
        <v>165</v>
      </c>
      <c r="B19" s="514" t="s">
        <v>340</v>
      </c>
      <c r="C19" s="403">
        <v>6</v>
      </c>
      <c r="D19" s="394" t="s">
        <v>29</v>
      </c>
      <c r="E19" s="434"/>
      <c r="F19" s="403">
        <f>ROUND(C19*E19,2)</f>
        <v>0</v>
      </c>
      <c r="G19" s="404">
        <f>SUM(F18:F19)</f>
        <v>0</v>
      </c>
    </row>
    <row r="20" spans="1:7" ht="20.25">
      <c r="A20" s="405"/>
      <c r="B20" s="406"/>
      <c r="C20" s="403"/>
      <c r="D20" s="394"/>
      <c r="E20" s="434"/>
      <c r="F20" s="403"/>
      <c r="G20" s="404"/>
    </row>
    <row r="21" spans="1:7" ht="20.25">
      <c r="A21" s="405" t="s">
        <v>34</v>
      </c>
      <c r="B21" s="416" t="s">
        <v>341</v>
      </c>
      <c r="C21" s="403"/>
      <c r="D21" s="394"/>
      <c r="E21" s="434"/>
      <c r="F21" s="403"/>
      <c r="G21" s="404"/>
    </row>
    <row r="22" spans="1:7" ht="20.25">
      <c r="A22" s="401" t="s">
        <v>342</v>
      </c>
      <c r="B22" s="408" t="s">
        <v>343</v>
      </c>
      <c r="C22" s="403">
        <v>13.5</v>
      </c>
      <c r="D22" s="394" t="s">
        <v>67</v>
      </c>
      <c r="E22" s="434"/>
      <c r="F22" s="403">
        <f>C22*E22</f>
        <v>0</v>
      </c>
      <c r="G22" s="404">
        <f>SUM(F22)</f>
        <v>0</v>
      </c>
    </row>
    <row r="23" spans="1:7" ht="20.25">
      <c r="A23" s="401"/>
      <c r="B23" s="408"/>
      <c r="C23" s="403"/>
      <c r="D23" s="394"/>
      <c r="E23" s="434"/>
      <c r="F23" s="403"/>
      <c r="G23" s="404"/>
    </row>
    <row r="24" spans="1:7" ht="20.25">
      <c r="A24" s="405" t="s">
        <v>88</v>
      </c>
      <c r="B24" s="406" t="s">
        <v>344</v>
      </c>
      <c r="C24" s="403">
        <v>1</v>
      </c>
      <c r="D24" s="394" t="s">
        <v>115</v>
      </c>
      <c r="E24" s="434"/>
      <c r="F24" s="403">
        <f>C24*E24</f>
        <v>0</v>
      </c>
      <c r="G24" s="404">
        <f>SUM(F24)</f>
        <v>0</v>
      </c>
    </row>
    <row r="25" spans="1:7" ht="21" thickBot="1">
      <c r="A25" s="401"/>
      <c r="B25" s="406"/>
      <c r="C25" s="403"/>
      <c r="D25" s="394"/>
      <c r="E25" s="403"/>
      <c r="F25" s="403"/>
      <c r="G25" s="515"/>
    </row>
    <row r="26" spans="1:7" ht="21.75" thickTop="1" thickBot="1">
      <c r="A26" s="516"/>
      <c r="B26" s="517" t="s">
        <v>192</v>
      </c>
      <c r="C26" s="518"/>
      <c r="D26" s="519"/>
      <c r="E26" s="520"/>
      <c r="F26" s="521"/>
      <c r="G26" s="490">
        <f>SUM(G12:G24)</f>
        <v>0</v>
      </c>
    </row>
    <row r="27" spans="1:7" ht="21" thickTop="1">
      <c r="A27" s="522"/>
      <c r="B27" s="523"/>
      <c r="C27" s="524"/>
      <c r="D27" s="525"/>
      <c r="E27" s="526"/>
      <c r="F27" s="527"/>
      <c r="G27" s="399"/>
    </row>
    <row r="28" spans="1:7" ht="20.25">
      <c r="A28" s="528"/>
      <c r="B28" s="341" t="s">
        <v>227</v>
      </c>
      <c r="C28" s="529"/>
      <c r="D28" s="530">
        <v>0.1</v>
      </c>
      <c r="E28" s="531"/>
      <c r="F28" s="532">
        <f t="shared" ref="F28:F33" si="0">ROUND(D28*$G$26,2)</f>
        <v>0</v>
      </c>
      <c r="G28" s="399"/>
    </row>
    <row r="29" spans="1:7" ht="20.25">
      <c r="A29" s="533"/>
      <c r="B29" s="341" t="s">
        <v>94</v>
      </c>
      <c r="C29" s="529"/>
      <c r="D29" s="534">
        <v>2.5000000000000001E-2</v>
      </c>
      <c r="E29" s="341"/>
      <c r="F29" s="532">
        <f t="shared" si="0"/>
        <v>0</v>
      </c>
      <c r="G29" s="399"/>
    </row>
    <row r="30" spans="1:7" ht="20.25">
      <c r="A30" s="533"/>
      <c r="B30" s="341" t="s">
        <v>95</v>
      </c>
      <c r="C30" s="535"/>
      <c r="D30" s="534">
        <v>3.5000000000000003E-2</v>
      </c>
      <c r="E30" s="341"/>
      <c r="F30" s="532">
        <f t="shared" si="0"/>
        <v>0</v>
      </c>
      <c r="G30" s="399"/>
    </row>
    <row r="31" spans="1:7" ht="20.25">
      <c r="A31" s="528"/>
      <c r="B31" s="341" t="s">
        <v>228</v>
      </c>
      <c r="C31" s="535"/>
      <c r="D31" s="536">
        <v>5.3499999999999999E-2</v>
      </c>
      <c r="E31" s="341"/>
      <c r="F31" s="532">
        <f t="shared" si="0"/>
        <v>0</v>
      </c>
      <c r="G31" s="399"/>
    </row>
    <row r="32" spans="1:7" ht="20.25">
      <c r="A32" s="528"/>
      <c r="B32" s="341" t="s">
        <v>97</v>
      </c>
      <c r="C32" s="535"/>
      <c r="D32" s="530">
        <v>0.01</v>
      </c>
      <c r="E32" s="341"/>
      <c r="F32" s="532">
        <f t="shared" si="0"/>
        <v>0</v>
      </c>
      <c r="G32" s="399"/>
    </row>
    <row r="33" spans="1:7" ht="20.25">
      <c r="A33" s="528"/>
      <c r="B33" s="341" t="s">
        <v>229</v>
      </c>
      <c r="C33" s="535"/>
      <c r="D33" s="530">
        <v>0.05</v>
      </c>
      <c r="E33" s="341"/>
      <c r="F33" s="532">
        <f t="shared" si="0"/>
        <v>0</v>
      </c>
      <c r="G33" s="399" t="s">
        <v>52</v>
      </c>
    </row>
    <row r="34" spans="1:7" ht="21" thickBot="1">
      <c r="A34" s="537"/>
      <c r="B34" s="538" t="s">
        <v>52</v>
      </c>
      <c r="C34" s="539" t="s">
        <v>52</v>
      </c>
      <c r="D34" s="540" t="s">
        <v>52</v>
      </c>
      <c r="E34" s="538" t="s">
        <v>52</v>
      </c>
      <c r="F34" s="541" t="s">
        <v>52</v>
      </c>
      <c r="G34" s="399" t="s">
        <v>52</v>
      </c>
    </row>
    <row r="35" spans="1:7" ht="21.75" thickTop="1" thickBot="1">
      <c r="A35" s="542"/>
      <c r="B35" s="486" t="s">
        <v>99</v>
      </c>
      <c r="C35" s="543"/>
      <c r="D35" s="489"/>
      <c r="E35" s="489"/>
      <c r="F35" s="489"/>
      <c r="G35" s="490">
        <f>SUM(F28:F33)</f>
        <v>0</v>
      </c>
    </row>
    <row r="36" spans="1:7" ht="21" thickTop="1">
      <c r="A36" s="544"/>
      <c r="B36" s="545" t="s">
        <v>230</v>
      </c>
      <c r="C36" s="546"/>
      <c r="D36" s="545"/>
      <c r="E36" s="545"/>
      <c r="F36" s="545"/>
      <c r="G36" s="399">
        <f>G26+G35</f>
        <v>0</v>
      </c>
    </row>
    <row r="37" spans="1:7" ht="40.5">
      <c r="A37" s="337"/>
      <c r="B37" s="338" t="s">
        <v>231</v>
      </c>
      <c r="C37" s="339"/>
      <c r="D37" s="340">
        <v>0.03</v>
      </c>
      <c r="E37" s="341"/>
      <c r="F37" s="339"/>
      <c r="G37" s="481">
        <f>+D37*G35</f>
        <v>0</v>
      </c>
    </row>
    <row r="38" spans="1:7" ht="20.25">
      <c r="A38" s="337"/>
      <c r="B38" s="339" t="s">
        <v>232</v>
      </c>
      <c r="C38" s="547"/>
      <c r="D38" s="548">
        <v>0.06</v>
      </c>
      <c r="E38" s="339"/>
      <c r="F38" s="339"/>
      <c r="G38" s="481">
        <f>+D38*G26</f>
        <v>0</v>
      </c>
    </row>
    <row r="39" spans="1:7" ht="21" thickBot="1">
      <c r="A39" s="549"/>
      <c r="B39" s="550" t="s">
        <v>103</v>
      </c>
      <c r="C39" s="551"/>
      <c r="D39" s="552">
        <v>0.05</v>
      </c>
      <c r="E39" s="550"/>
      <c r="F39" s="550"/>
      <c r="G39" s="553">
        <f>D39*G36</f>
        <v>0</v>
      </c>
    </row>
    <row r="40" spans="1:7" ht="21.75" thickTop="1" thickBot="1">
      <c r="A40" s="542"/>
      <c r="B40" s="486" t="s">
        <v>104</v>
      </c>
      <c r="C40" s="543"/>
      <c r="D40" s="488"/>
      <c r="E40" s="489"/>
      <c r="F40" s="489"/>
      <c r="G40" s="490">
        <f>SUM(G36:G39)</f>
        <v>0</v>
      </c>
    </row>
    <row r="41" spans="1:7" ht="21" thickTop="1">
      <c r="A41" s="554"/>
      <c r="B41" s="555"/>
      <c r="C41" s="556"/>
      <c r="D41" s="557"/>
      <c r="E41" s="558"/>
      <c r="F41" s="558"/>
      <c r="G41" s="559"/>
    </row>
    <row r="42" spans="1:7" ht="20.25">
      <c r="A42" s="560"/>
      <c r="B42" s="561"/>
      <c r="C42" s="562"/>
      <c r="D42" s="563"/>
      <c r="E42" s="560"/>
      <c r="F42" s="560"/>
      <c r="G42" s="559"/>
    </row>
    <row r="43" spans="1:7" ht="20.25">
      <c r="A43" s="554"/>
      <c r="B43" s="564" t="s">
        <v>105</v>
      </c>
      <c r="C43" s="564"/>
      <c r="D43" s="564"/>
      <c r="E43" s="564" t="s">
        <v>106</v>
      </c>
      <c r="F43" s="554"/>
      <c r="G43" s="559"/>
    </row>
    <row r="44" spans="1:7" ht="20.25">
      <c r="A44" s="554"/>
      <c r="B44" s="564"/>
      <c r="C44" s="564"/>
      <c r="D44" s="564"/>
      <c r="E44" s="564"/>
      <c r="F44" s="554"/>
      <c r="G44" s="559"/>
    </row>
    <row r="45" spans="1:7" ht="20.25">
      <c r="A45" s="554"/>
      <c r="B45" s="564"/>
      <c r="C45" s="564"/>
      <c r="D45" s="564"/>
      <c r="E45" s="564"/>
      <c r="F45" s="554"/>
      <c r="G45" s="559"/>
    </row>
    <row r="46" spans="1:7" ht="20.25">
      <c r="A46" s="554"/>
      <c r="B46" s="564" t="s">
        <v>107</v>
      </c>
      <c r="C46" s="564"/>
      <c r="D46" s="564"/>
      <c r="E46" s="564" t="s">
        <v>107</v>
      </c>
      <c r="F46" s="564"/>
      <c r="G46" s="565"/>
    </row>
    <row r="47" spans="1:7" ht="20.25">
      <c r="A47" s="554"/>
      <c r="B47" s="566"/>
      <c r="C47" s="564"/>
      <c r="D47" s="564"/>
      <c r="E47" s="567"/>
      <c r="F47" s="564"/>
      <c r="G47" s="559"/>
    </row>
    <row r="48" spans="1:7" ht="20.25">
      <c r="A48" s="554"/>
      <c r="B48" s="568"/>
      <c r="C48" s="564"/>
      <c r="D48" s="564"/>
      <c r="E48" s="564"/>
      <c r="F48" s="564"/>
      <c r="G48" s="565"/>
    </row>
    <row r="49" spans="1:7" ht="20.25">
      <c r="A49" s="554"/>
      <c r="B49" s="564"/>
      <c r="C49" s="564"/>
      <c r="D49" s="564"/>
      <c r="E49" s="564"/>
      <c r="F49" s="554"/>
      <c r="G49" s="559"/>
    </row>
    <row r="50" spans="1:7" ht="20.25">
      <c r="A50" s="554"/>
      <c r="B50" s="564"/>
      <c r="C50" s="564"/>
      <c r="D50" s="564"/>
      <c r="E50" s="564"/>
      <c r="F50" s="554"/>
      <c r="G50" s="559"/>
    </row>
    <row r="51" spans="1:7" ht="20.25">
      <c r="A51" s="554"/>
      <c r="B51" s="569" t="s">
        <v>108</v>
      </c>
      <c r="C51" s="564"/>
      <c r="D51" s="564"/>
      <c r="E51" s="569" t="s">
        <v>109</v>
      </c>
      <c r="F51" s="554"/>
      <c r="G51" s="559"/>
    </row>
    <row r="52" spans="1:7" ht="20.25">
      <c r="A52" s="554"/>
      <c r="B52" s="564"/>
      <c r="C52" s="564"/>
      <c r="D52" s="564"/>
      <c r="E52" s="564"/>
      <c r="F52" s="554"/>
      <c r="G52" s="559"/>
    </row>
    <row r="53" spans="1:7" ht="20.25">
      <c r="A53" s="554"/>
      <c r="B53" s="564"/>
      <c r="C53" s="564"/>
      <c r="D53" s="564"/>
      <c r="E53" s="564"/>
      <c r="F53" s="554"/>
      <c r="G53" s="559"/>
    </row>
    <row r="54" spans="1:7" ht="20.25">
      <c r="A54" s="554"/>
      <c r="B54" s="564" t="s">
        <v>107</v>
      </c>
      <c r="C54" s="564"/>
      <c r="D54" s="564"/>
      <c r="E54" s="564" t="s">
        <v>107</v>
      </c>
      <c r="F54" s="554"/>
      <c r="G54" s="559"/>
    </row>
    <row r="55" spans="1:7" ht="20.25">
      <c r="A55" s="554"/>
      <c r="B55" s="566"/>
      <c r="C55" s="564"/>
      <c r="D55" s="564"/>
      <c r="E55" s="566"/>
      <c r="F55" s="570"/>
      <c r="G55" s="565"/>
    </row>
    <row r="56" spans="1:7" ht="20.25">
      <c r="A56" s="554"/>
      <c r="B56" s="564"/>
      <c r="C56" s="564"/>
      <c r="D56" s="564"/>
      <c r="E56" s="564"/>
      <c r="F56" s="554"/>
      <c r="G56" s="565"/>
    </row>
  </sheetData>
  <mergeCells count="4">
    <mergeCell ref="A1:G1"/>
    <mergeCell ref="A2:G2"/>
    <mergeCell ref="A4:G4"/>
    <mergeCell ref="B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2"/>
  <sheetViews>
    <sheetView tabSelected="1" topLeftCell="A102" workbookViewId="0">
      <selection activeCell="B105" sqref="B105"/>
    </sheetView>
  </sheetViews>
  <sheetFormatPr baseColWidth="10" defaultRowHeight="15"/>
  <cols>
    <col min="1" max="1" width="11.140625" customWidth="1"/>
    <col min="2" max="2" width="58.85546875" customWidth="1"/>
    <col min="3" max="3" width="14.42578125" customWidth="1"/>
    <col min="4" max="4" width="10.7109375" customWidth="1"/>
    <col min="5" max="5" width="15.140625" customWidth="1"/>
    <col min="6" max="6" width="18" customWidth="1"/>
    <col min="7" max="7" width="22.5703125" customWidth="1"/>
  </cols>
  <sheetData>
    <row r="1" spans="1:7" ht="20.25">
      <c r="A1" s="572" t="s">
        <v>194</v>
      </c>
      <c r="B1" s="572"/>
      <c r="C1" s="572"/>
      <c r="D1" s="572"/>
      <c r="E1" s="572"/>
      <c r="F1" s="572"/>
      <c r="G1" s="572"/>
    </row>
    <row r="2" spans="1:7" ht="20.25">
      <c r="A2" s="573" t="s">
        <v>15</v>
      </c>
      <c r="B2" s="573"/>
      <c r="C2" s="573"/>
      <c r="D2" s="573"/>
      <c r="E2" s="573"/>
      <c r="F2" s="573"/>
      <c r="G2" s="573"/>
    </row>
    <row r="3" spans="1:7" ht="20.25">
      <c r="A3" s="574"/>
      <c r="B3" s="574"/>
      <c r="C3" s="574"/>
      <c r="D3" s="574"/>
      <c r="E3" s="574"/>
      <c r="F3" s="574"/>
      <c r="G3" s="574"/>
    </row>
    <row r="4" spans="1:7" ht="86.25" customHeight="1">
      <c r="A4" s="229" t="s">
        <v>345</v>
      </c>
      <c r="B4" s="229"/>
      <c r="C4" s="229"/>
      <c r="D4" s="229"/>
      <c r="E4" s="229"/>
      <c r="F4" s="229"/>
      <c r="G4" s="229"/>
    </row>
    <row r="5" spans="1:7" ht="21" thickBot="1">
      <c r="A5" s="14"/>
      <c r="B5" s="14"/>
      <c r="C5" s="14"/>
      <c r="D5" s="14"/>
      <c r="E5" s="14"/>
      <c r="F5" s="14"/>
      <c r="G5" s="14"/>
    </row>
    <row r="6" spans="1:7" ht="20.25" thickTop="1" thickBot="1">
      <c r="A6" s="575" t="s">
        <v>18</v>
      </c>
      <c r="B6" s="576" t="s">
        <v>19</v>
      </c>
      <c r="C6" s="576" t="s">
        <v>20</v>
      </c>
      <c r="D6" s="576" t="s">
        <v>21</v>
      </c>
      <c r="E6" s="576" t="s">
        <v>22</v>
      </c>
      <c r="F6" s="576" t="s">
        <v>23</v>
      </c>
      <c r="G6" s="577" t="s">
        <v>346</v>
      </c>
    </row>
    <row r="7" spans="1:7" ht="19.5" thickTop="1">
      <c r="A7" s="578"/>
      <c r="B7" s="579"/>
      <c r="C7" s="264"/>
      <c r="D7" s="76"/>
      <c r="E7" s="580"/>
      <c r="F7" s="391"/>
      <c r="G7" s="398"/>
    </row>
    <row r="8" spans="1:7" ht="37.5">
      <c r="A8" s="578" t="s">
        <v>347</v>
      </c>
      <c r="B8" s="581" t="s">
        <v>348</v>
      </c>
      <c r="C8" s="582"/>
      <c r="D8" s="76"/>
      <c r="E8" s="391"/>
      <c r="F8" s="391"/>
      <c r="G8" s="399"/>
    </row>
    <row r="9" spans="1:7" ht="20.25">
      <c r="A9" s="19"/>
      <c r="B9" s="583"/>
      <c r="C9" s="582"/>
      <c r="D9" s="76"/>
      <c r="E9" s="391"/>
      <c r="F9" s="391"/>
      <c r="G9" s="399"/>
    </row>
    <row r="10" spans="1:7" ht="20.25">
      <c r="A10" s="578" t="s">
        <v>25</v>
      </c>
      <c r="B10" s="579" t="s">
        <v>112</v>
      </c>
      <c r="C10" s="582"/>
      <c r="D10" s="76"/>
      <c r="E10" s="391"/>
      <c r="F10" s="391"/>
      <c r="G10" s="399"/>
    </row>
    <row r="11" spans="1:7" ht="20.25">
      <c r="A11" s="19" t="s">
        <v>27</v>
      </c>
      <c r="B11" s="583" t="s">
        <v>349</v>
      </c>
      <c r="C11" s="582">
        <v>104.46</v>
      </c>
      <c r="D11" s="76" t="s">
        <v>51</v>
      </c>
      <c r="E11" s="391"/>
      <c r="F11" s="391">
        <f>C11*E11</f>
        <v>0</v>
      </c>
      <c r="G11" s="399">
        <f>F11</f>
        <v>0</v>
      </c>
    </row>
    <row r="12" spans="1:7" ht="20.25">
      <c r="A12" s="578"/>
      <c r="B12" s="579"/>
      <c r="C12" s="582"/>
      <c r="D12" s="76"/>
      <c r="E12" s="391"/>
      <c r="F12" s="391"/>
      <c r="G12" s="399"/>
    </row>
    <row r="13" spans="1:7" ht="20.25">
      <c r="A13" s="578" t="s">
        <v>30</v>
      </c>
      <c r="B13" s="579" t="s">
        <v>119</v>
      </c>
      <c r="C13" s="582"/>
      <c r="D13" s="76"/>
      <c r="E13" s="391"/>
      <c r="F13" s="391"/>
      <c r="G13" s="399"/>
    </row>
    <row r="14" spans="1:7" ht="37.5">
      <c r="A14" s="19" t="s">
        <v>32</v>
      </c>
      <c r="B14" s="584" t="s">
        <v>350</v>
      </c>
      <c r="C14" s="582">
        <v>133.05000000000001</v>
      </c>
      <c r="D14" s="76" t="s">
        <v>43</v>
      </c>
      <c r="E14" s="391"/>
      <c r="F14" s="391">
        <f t="shared" ref="F14:F19" si="0">C14*E14</f>
        <v>0</v>
      </c>
      <c r="G14" s="399"/>
    </row>
    <row r="15" spans="1:7" ht="20.25">
      <c r="A15" s="19" t="s">
        <v>165</v>
      </c>
      <c r="B15" s="583" t="s">
        <v>239</v>
      </c>
      <c r="C15" s="582">
        <v>7.32</v>
      </c>
      <c r="D15" s="76" t="s">
        <v>43</v>
      </c>
      <c r="E15" s="391"/>
      <c r="F15" s="391">
        <f t="shared" si="0"/>
        <v>0</v>
      </c>
      <c r="G15" s="399"/>
    </row>
    <row r="16" spans="1:7" ht="20.25">
      <c r="A16" s="19" t="s">
        <v>169</v>
      </c>
      <c r="B16" s="583" t="s">
        <v>351</v>
      </c>
      <c r="C16" s="582">
        <v>115.74</v>
      </c>
      <c r="D16" s="76" t="s">
        <v>43</v>
      </c>
      <c r="E16" s="391"/>
      <c r="F16" s="391">
        <f t="shared" si="0"/>
        <v>0</v>
      </c>
      <c r="G16" s="399"/>
    </row>
    <row r="17" spans="1:7" ht="20.25">
      <c r="A17" s="19" t="s">
        <v>172</v>
      </c>
      <c r="B17" s="583" t="s">
        <v>352</v>
      </c>
      <c r="C17" s="582">
        <v>31.6</v>
      </c>
      <c r="D17" s="76" t="s">
        <v>43</v>
      </c>
      <c r="E17" s="391"/>
      <c r="F17" s="391">
        <f t="shared" si="0"/>
        <v>0</v>
      </c>
      <c r="G17" s="399"/>
    </row>
    <row r="18" spans="1:7" ht="20.25">
      <c r="A18" s="19" t="s">
        <v>183</v>
      </c>
      <c r="B18" s="583" t="s">
        <v>200</v>
      </c>
      <c r="C18" s="582">
        <v>52.37</v>
      </c>
      <c r="D18" s="76" t="s">
        <v>43</v>
      </c>
      <c r="E18" s="391"/>
      <c r="F18" s="391">
        <f t="shared" si="0"/>
        <v>0</v>
      </c>
      <c r="G18" s="399"/>
    </row>
    <row r="19" spans="1:7" ht="20.25">
      <c r="A19" s="19" t="s">
        <v>187</v>
      </c>
      <c r="B19" s="583" t="s">
        <v>242</v>
      </c>
      <c r="C19" s="582">
        <v>208.92</v>
      </c>
      <c r="D19" s="76" t="s">
        <v>51</v>
      </c>
      <c r="E19" s="391"/>
      <c r="F19" s="391">
        <f t="shared" si="0"/>
        <v>0</v>
      </c>
      <c r="G19" s="399">
        <f>SUM(F14:F19)</f>
        <v>0</v>
      </c>
    </row>
    <row r="20" spans="1:7" ht="20.25">
      <c r="A20" s="19"/>
      <c r="B20" s="583"/>
      <c r="C20" s="582"/>
      <c r="D20" s="76"/>
      <c r="E20" s="391"/>
      <c r="F20" s="391"/>
      <c r="G20" s="399"/>
    </row>
    <row r="21" spans="1:7" ht="20.25">
      <c r="A21" s="578" t="s">
        <v>34</v>
      </c>
      <c r="B21" s="579" t="s">
        <v>353</v>
      </c>
      <c r="C21" s="582"/>
      <c r="D21" s="76"/>
      <c r="E21" s="391"/>
      <c r="F21" s="391"/>
      <c r="G21" s="399"/>
    </row>
    <row r="22" spans="1:7" ht="20.25">
      <c r="A22" s="578" t="s">
        <v>36</v>
      </c>
      <c r="B22" s="579" t="s">
        <v>244</v>
      </c>
      <c r="C22" s="582"/>
      <c r="D22" s="76"/>
      <c r="E22" s="391"/>
      <c r="F22" s="391"/>
      <c r="G22" s="399"/>
    </row>
    <row r="23" spans="1:7" ht="20.25">
      <c r="A23" s="19" t="s">
        <v>354</v>
      </c>
      <c r="B23" s="583" t="s">
        <v>355</v>
      </c>
      <c r="C23" s="582">
        <v>107.14</v>
      </c>
      <c r="D23" s="76" t="s">
        <v>51</v>
      </c>
      <c r="E23" s="391"/>
      <c r="F23" s="391">
        <f>C23*E23</f>
        <v>0</v>
      </c>
      <c r="G23" s="399">
        <f>SUM(F23)</f>
        <v>0</v>
      </c>
    </row>
    <row r="24" spans="1:7" ht="20.25">
      <c r="A24" s="19"/>
      <c r="B24" s="583"/>
      <c r="C24" s="582"/>
      <c r="D24" s="76"/>
      <c r="E24" s="391"/>
      <c r="F24" s="391"/>
      <c r="G24" s="399"/>
    </row>
    <row r="25" spans="1:7" ht="20.25">
      <c r="A25" s="578" t="s">
        <v>88</v>
      </c>
      <c r="B25" s="579" t="s">
        <v>260</v>
      </c>
      <c r="C25" s="582"/>
      <c r="D25" s="76"/>
      <c r="E25" s="391"/>
      <c r="F25" s="391"/>
      <c r="G25" s="399"/>
    </row>
    <row r="26" spans="1:7" ht="20.25">
      <c r="A26" s="578" t="s">
        <v>90</v>
      </c>
      <c r="B26" s="579" t="s">
        <v>244</v>
      </c>
      <c r="C26" s="582"/>
      <c r="D26" s="76"/>
      <c r="E26" s="391"/>
      <c r="F26" s="391"/>
      <c r="G26" s="399"/>
    </row>
    <row r="27" spans="1:7" ht="20.25">
      <c r="A27" s="19" t="s">
        <v>356</v>
      </c>
      <c r="B27" s="583" t="s">
        <v>355</v>
      </c>
      <c r="C27" s="582">
        <v>107.14</v>
      </c>
      <c r="D27" s="76" t="s">
        <v>51</v>
      </c>
      <c r="E27" s="391"/>
      <c r="F27" s="391">
        <f>C27*E27</f>
        <v>0</v>
      </c>
      <c r="G27" s="399">
        <f>F27</f>
        <v>0</v>
      </c>
    </row>
    <row r="28" spans="1:7" ht="20.25">
      <c r="A28" s="19"/>
      <c r="B28" s="583"/>
      <c r="C28" s="582"/>
      <c r="D28" s="76"/>
      <c r="E28" s="391"/>
      <c r="F28" s="391"/>
      <c r="G28" s="399"/>
    </row>
    <row r="29" spans="1:7" ht="20.25">
      <c r="A29" s="578" t="s">
        <v>203</v>
      </c>
      <c r="B29" s="579" t="s">
        <v>273</v>
      </c>
      <c r="C29" s="582">
        <v>2</v>
      </c>
      <c r="D29" s="76" t="s">
        <v>357</v>
      </c>
      <c r="E29" s="391"/>
      <c r="F29" s="391">
        <f>C29*E29</f>
        <v>0</v>
      </c>
      <c r="G29" s="399">
        <f>F29</f>
        <v>0</v>
      </c>
    </row>
    <row r="30" spans="1:7" ht="20.25">
      <c r="A30" s="19"/>
      <c r="B30" s="583"/>
      <c r="C30" s="582"/>
      <c r="D30" s="76"/>
      <c r="E30" s="391"/>
      <c r="F30" s="391"/>
      <c r="G30" s="399"/>
    </row>
    <row r="31" spans="1:7" ht="20.25">
      <c r="A31" s="578" t="s">
        <v>211</v>
      </c>
      <c r="B31" s="579" t="s">
        <v>358</v>
      </c>
      <c r="C31" s="582"/>
      <c r="D31" s="76"/>
      <c r="E31" s="391"/>
      <c r="F31" s="391"/>
      <c r="G31" s="399"/>
    </row>
    <row r="32" spans="1:7" ht="20.25">
      <c r="A32" s="19" t="s">
        <v>359</v>
      </c>
      <c r="B32" s="583" t="s">
        <v>360</v>
      </c>
      <c r="C32" s="582">
        <v>4</v>
      </c>
      <c r="D32" s="76" t="s">
        <v>29</v>
      </c>
      <c r="E32" s="391"/>
      <c r="F32" s="391">
        <f>C32*E32</f>
        <v>0</v>
      </c>
      <c r="G32" s="399">
        <f>SUM(F32)</f>
        <v>0</v>
      </c>
    </row>
    <row r="33" spans="1:7" ht="20.25">
      <c r="A33" s="19"/>
      <c r="B33" s="583"/>
      <c r="C33" s="582"/>
      <c r="D33" s="76"/>
      <c r="E33" s="391"/>
      <c r="F33" s="391"/>
      <c r="G33" s="399"/>
    </row>
    <row r="34" spans="1:7" ht="20.25">
      <c r="A34" s="578" t="s">
        <v>213</v>
      </c>
      <c r="B34" s="579" t="s">
        <v>276</v>
      </c>
      <c r="C34" s="582"/>
      <c r="D34" s="76"/>
      <c r="E34" s="391"/>
      <c r="F34" s="391"/>
      <c r="G34" s="399"/>
    </row>
    <row r="35" spans="1:7" ht="20.25">
      <c r="A35" s="19" t="s">
        <v>361</v>
      </c>
      <c r="B35" s="583" t="s">
        <v>355</v>
      </c>
      <c r="C35" s="582">
        <v>107.14</v>
      </c>
      <c r="D35" s="76" t="s">
        <v>51</v>
      </c>
      <c r="E35" s="391"/>
      <c r="F35" s="391">
        <f>C35*E35</f>
        <v>0</v>
      </c>
      <c r="G35" s="399">
        <f>SUM(F35)</f>
        <v>0</v>
      </c>
    </row>
    <row r="36" spans="1:7" ht="20.25">
      <c r="A36" s="19"/>
      <c r="B36" s="583"/>
      <c r="C36" s="582"/>
      <c r="D36" s="76"/>
      <c r="E36" s="391"/>
      <c r="F36" s="391"/>
      <c r="G36" s="399"/>
    </row>
    <row r="37" spans="1:7" ht="37.5">
      <c r="A37" s="578" t="s">
        <v>215</v>
      </c>
      <c r="B37" s="581" t="s">
        <v>362</v>
      </c>
      <c r="C37" s="582">
        <v>1</v>
      </c>
      <c r="D37" s="76" t="s">
        <v>115</v>
      </c>
      <c r="E37" s="391"/>
      <c r="F37" s="391">
        <f>C37*E37</f>
        <v>0</v>
      </c>
      <c r="G37" s="399">
        <f>SUM(F37)</f>
        <v>0</v>
      </c>
    </row>
    <row r="38" spans="1:7" ht="21" thickBot="1">
      <c r="A38" s="19"/>
      <c r="B38" s="583"/>
      <c r="C38" s="582"/>
      <c r="D38" s="76"/>
      <c r="E38" s="391"/>
      <c r="F38" s="391"/>
      <c r="G38" s="399"/>
    </row>
    <row r="39" spans="1:7" ht="21.75" thickTop="1" thickBot="1">
      <c r="A39" s="585"/>
      <c r="B39" s="576" t="s">
        <v>363</v>
      </c>
      <c r="C39" s="586"/>
      <c r="D39" s="587"/>
      <c r="E39" s="588"/>
      <c r="F39" s="588"/>
      <c r="G39" s="490">
        <f>SUM(G11:G37)</f>
        <v>0</v>
      </c>
    </row>
    <row r="40" spans="1:7" ht="21" thickTop="1">
      <c r="A40" s="19"/>
      <c r="B40" s="583"/>
      <c r="C40" s="582"/>
      <c r="D40" s="76"/>
      <c r="E40" s="391"/>
      <c r="F40" s="391"/>
      <c r="G40" s="399"/>
    </row>
    <row r="41" spans="1:7" ht="37.5">
      <c r="A41" s="578" t="s">
        <v>285</v>
      </c>
      <c r="B41" s="581" t="s">
        <v>364</v>
      </c>
      <c r="C41" s="582"/>
      <c r="D41" s="76"/>
      <c r="E41" s="391"/>
      <c r="F41" s="391"/>
      <c r="G41" s="399"/>
    </row>
    <row r="42" spans="1:7" ht="20.25">
      <c r="A42" s="19"/>
      <c r="B42" s="583"/>
      <c r="C42" s="582"/>
      <c r="D42" s="76"/>
      <c r="E42" s="391"/>
      <c r="F42" s="391"/>
      <c r="G42" s="399"/>
    </row>
    <row r="43" spans="1:7" ht="18.75">
      <c r="A43" s="255" t="s">
        <v>25</v>
      </c>
      <c r="B43" s="256" t="s">
        <v>112</v>
      </c>
      <c r="C43" s="589"/>
      <c r="D43" s="257"/>
      <c r="E43" s="590"/>
      <c r="F43" s="591"/>
      <c r="G43" s="448"/>
    </row>
    <row r="44" spans="1:7" ht="18.75">
      <c r="A44" s="259" t="s">
        <v>27</v>
      </c>
      <c r="B44" s="260" t="s">
        <v>365</v>
      </c>
      <c r="C44" s="592">
        <v>1</v>
      </c>
      <c r="D44" s="257" t="s">
        <v>115</v>
      </c>
      <c r="E44" s="593"/>
      <c r="F44" s="591">
        <f>ROUND(E44*C44,2)</f>
        <v>0</v>
      </c>
      <c r="G44" s="456">
        <f>SUM(F44)</f>
        <v>0</v>
      </c>
    </row>
    <row r="45" spans="1:7" ht="18.75">
      <c r="A45" s="255"/>
      <c r="B45" s="256"/>
      <c r="C45" s="269"/>
      <c r="D45" s="257"/>
      <c r="E45" s="593"/>
      <c r="F45" s="591"/>
      <c r="G45" s="448"/>
    </row>
    <row r="46" spans="1:7" ht="18.75">
      <c r="A46" s="255" t="s">
        <v>30</v>
      </c>
      <c r="B46" s="256" t="s">
        <v>119</v>
      </c>
      <c r="C46" s="269"/>
      <c r="D46" s="257"/>
      <c r="E46" s="593"/>
      <c r="F46" s="591"/>
      <c r="G46" s="448"/>
    </row>
    <row r="47" spans="1:7" ht="37.5">
      <c r="A47" s="259" t="s">
        <v>32</v>
      </c>
      <c r="B47" s="584" t="s">
        <v>350</v>
      </c>
      <c r="C47" s="592">
        <v>706.3</v>
      </c>
      <c r="D47" s="257" t="s">
        <v>43</v>
      </c>
      <c r="E47" s="593"/>
      <c r="F47" s="591">
        <f>ROUND(E47*C47,2)</f>
        <v>0</v>
      </c>
      <c r="G47" s="448"/>
    </row>
    <row r="48" spans="1:7" ht="18.75">
      <c r="A48" s="259" t="s">
        <v>165</v>
      </c>
      <c r="B48" s="594" t="s">
        <v>125</v>
      </c>
      <c r="C48" s="595">
        <v>116.71</v>
      </c>
      <c r="D48" s="257" t="s">
        <v>43</v>
      </c>
      <c r="E48" s="593"/>
      <c r="F48" s="591">
        <f>ROUND(E48*C48,2)</f>
        <v>0</v>
      </c>
      <c r="G48" s="448"/>
    </row>
    <row r="49" spans="1:7" ht="18.75">
      <c r="A49" s="259" t="s">
        <v>169</v>
      </c>
      <c r="B49" s="594" t="s">
        <v>200</v>
      </c>
      <c r="C49" s="595">
        <v>707.51</v>
      </c>
      <c r="D49" s="257" t="s">
        <v>43</v>
      </c>
      <c r="E49" s="593"/>
      <c r="F49" s="591">
        <f>C49*E49</f>
        <v>0</v>
      </c>
      <c r="G49" s="456">
        <f>SUM(F47:F49)</f>
        <v>0</v>
      </c>
    </row>
    <row r="50" spans="1:7" ht="18.75">
      <c r="A50" s="259"/>
      <c r="B50" s="594"/>
      <c r="C50" s="596" t="s">
        <v>52</v>
      </c>
      <c r="D50" s="257"/>
      <c r="E50" s="412"/>
      <c r="F50" s="591"/>
      <c r="G50" s="456"/>
    </row>
    <row r="51" spans="1:7" ht="18.75">
      <c r="A51" s="255" t="s">
        <v>34</v>
      </c>
      <c r="B51" s="597" t="s">
        <v>366</v>
      </c>
      <c r="C51" s="596"/>
      <c r="D51" s="257"/>
      <c r="E51" s="593"/>
      <c r="F51" s="591"/>
      <c r="G51" s="448"/>
    </row>
    <row r="52" spans="1:7" ht="18.75">
      <c r="A52" s="255" t="s">
        <v>36</v>
      </c>
      <c r="B52" s="597" t="s">
        <v>367</v>
      </c>
      <c r="C52" s="596"/>
      <c r="D52" s="257"/>
      <c r="E52" s="593"/>
      <c r="F52" s="591"/>
      <c r="G52" s="456"/>
    </row>
    <row r="53" spans="1:7" ht="18.75">
      <c r="A53" s="259" t="s">
        <v>354</v>
      </c>
      <c r="B53" s="260" t="s">
        <v>368</v>
      </c>
      <c r="C53" s="595">
        <v>8</v>
      </c>
      <c r="D53" s="257" t="s">
        <v>29</v>
      </c>
      <c r="E53" s="593"/>
      <c r="F53" s="591">
        <f>ROUND(E53*C53,2)</f>
        <v>0</v>
      </c>
      <c r="G53" s="448"/>
    </row>
    <row r="54" spans="1:7" ht="18.75">
      <c r="A54" s="259" t="s">
        <v>369</v>
      </c>
      <c r="B54" s="594" t="s">
        <v>370</v>
      </c>
      <c r="C54" s="595">
        <v>4</v>
      </c>
      <c r="D54" s="257" t="s">
        <v>29</v>
      </c>
      <c r="E54" s="593"/>
      <c r="F54" s="591">
        <f>C54*E54</f>
        <v>0</v>
      </c>
      <c r="G54" s="448"/>
    </row>
    <row r="55" spans="1:7" ht="18.75">
      <c r="A55" s="255">
        <v>3.2</v>
      </c>
      <c r="B55" s="597" t="s">
        <v>371</v>
      </c>
      <c r="C55" s="598"/>
      <c r="D55" s="257"/>
      <c r="E55" s="599"/>
      <c r="F55" s="591"/>
      <c r="G55" s="448"/>
    </row>
    <row r="56" spans="1:7" ht="18.75">
      <c r="A56" s="259" t="s">
        <v>41</v>
      </c>
      <c r="B56" s="594" t="s">
        <v>372</v>
      </c>
      <c r="C56" s="595">
        <v>3</v>
      </c>
      <c r="D56" s="257" t="s">
        <v>29</v>
      </c>
      <c r="E56" s="593"/>
      <c r="F56" s="591">
        <f>ROUND(E56*C56,2)</f>
        <v>0</v>
      </c>
      <c r="G56" s="456"/>
    </row>
    <row r="57" spans="1:7" ht="18.75">
      <c r="A57" s="255" t="s">
        <v>53</v>
      </c>
      <c r="B57" s="597" t="s">
        <v>373</v>
      </c>
      <c r="C57" s="598"/>
      <c r="D57" s="257"/>
      <c r="E57" s="599"/>
      <c r="F57" s="591"/>
      <c r="G57" s="456"/>
    </row>
    <row r="58" spans="1:7" ht="18.75">
      <c r="A58" s="259" t="s">
        <v>55</v>
      </c>
      <c r="B58" s="594" t="s">
        <v>374</v>
      </c>
      <c r="C58" s="595">
        <v>3</v>
      </c>
      <c r="D58" s="257" t="s">
        <v>29</v>
      </c>
      <c r="E58" s="593"/>
      <c r="F58" s="591">
        <f>ROUND(E58*C58,2)</f>
        <v>0</v>
      </c>
      <c r="G58" s="456">
        <f>SUM(F53:F58)</f>
        <v>0</v>
      </c>
    </row>
    <row r="59" spans="1:7" ht="18.75">
      <c r="A59" s="259"/>
      <c r="B59" s="594"/>
      <c r="C59" s="595"/>
      <c r="D59" s="257"/>
      <c r="E59" s="593"/>
      <c r="F59" s="591"/>
      <c r="G59" s="456"/>
    </row>
    <row r="60" spans="1:7" ht="18.75">
      <c r="A60" s="255" t="s">
        <v>88</v>
      </c>
      <c r="B60" s="597" t="s">
        <v>375</v>
      </c>
      <c r="C60" s="596">
        <v>1</v>
      </c>
      <c r="D60" s="257" t="s">
        <v>115</v>
      </c>
      <c r="E60" s="593"/>
      <c r="F60" s="591">
        <f>+E60*C60</f>
        <v>0</v>
      </c>
      <c r="G60" s="456">
        <f>F60</f>
        <v>0</v>
      </c>
    </row>
    <row r="61" spans="1:7" ht="18.75">
      <c r="A61" s="255"/>
      <c r="B61" s="597"/>
      <c r="C61" s="596"/>
      <c r="D61" s="257"/>
      <c r="E61" s="593"/>
      <c r="F61" s="591"/>
      <c r="G61" s="456"/>
    </row>
    <row r="62" spans="1:7" ht="18.75">
      <c r="A62" s="255" t="s">
        <v>203</v>
      </c>
      <c r="B62" s="256" t="s">
        <v>129</v>
      </c>
      <c r="C62" s="595"/>
      <c r="D62" s="257"/>
      <c r="E62" s="412"/>
      <c r="F62" s="591"/>
      <c r="G62" s="456"/>
    </row>
    <row r="63" spans="1:7" ht="18.75">
      <c r="A63" s="259" t="s">
        <v>205</v>
      </c>
      <c r="B63" s="260" t="s">
        <v>376</v>
      </c>
      <c r="C63" s="258">
        <v>6.48</v>
      </c>
      <c r="D63" s="257" t="s">
        <v>43</v>
      </c>
      <c r="E63" s="412"/>
      <c r="F63" s="591">
        <f t="shared" ref="F63:F71" si="1">ROUND(E63*C63,2)</f>
        <v>0</v>
      </c>
      <c r="G63" s="456"/>
    </row>
    <row r="64" spans="1:7" ht="18.75">
      <c r="A64" s="259" t="s">
        <v>207</v>
      </c>
      <c r="B64" s="260" t="s">
        <v>377</v>
      </c>
      <c r="C64" s="258">
        <v>19.440000000000001</v>
      </c>
      <c r="D64" s="257" t="s">
        <v>43</v>
      </c>
      <c r="E64" s="412"/>
      <c r="F64" s="591">
        <f>ROUND(E64*C64,2)</f>
        <v>0</v>
      </c>
      <c r="G64" s="456"/>
    </row>
    <row r="65" spans="1:7" ht="18.75">
      <c r="A65" s="259" t="s">
        <v>209</v>
      </c>
      <c r="B65" s="260" t="s">
        <v>378</v>
      </c>
      <c r="C65" s="258">
        <v>25.92</v>
      </c>
      <c r="D65" s="257" t="s">
        <v>43</v>
      </c>
      <c r="E65" s="412"/>
      <c r="F65" s="591">
        <f t="shared" si="1"/>
        <v>0</v>
      </c>
      <c r="G65" s="456"/>
    </row>
    <row r="66" spans="1:7" ht="18.75">
      <c r="A66" s="259" t="s">
        <v>379</v>
      </c>
      <c r="B66" s="260" t="s">
        <v>380</v>
      </c>
      <c r="C66" s="258">
        <v>2.35</v>
      </c>
      <c r="D66" s="257" t="s">
        <v>43</v>
      </c>
      <c r="E66" s="412"/>
      <c r="F66" s="591">
        <f>C66*E66</f>
        <v>0</v>
      </c>
      <c r="G66" s="456"/>
    </row>
    <row r="67" spans="1:7" ht="18.75">
      <c r="A67" s="259" t="s">
        <v>381</v>
      </c>
      <c r="B67" s="260" t="s">
        <v>382</v>
      </c>
      <c r="C67" s="258">
        <v>44.86</v>
      </c>
      <c r="D67" s="257" t="s">
        <v>43</v>
      </c>
      <c r="E67" s="412"/>
      <c r="F67" s="591">
        <f t="shared" si="1"/>
        <v>0</v>
      </c>
      <c r="G67" s="456"/>
    </row>
    <row r="68" spans="1:7" ht="18.75">
      <c r="A68" s="259" t="s">
        <v>383</v>
      </c>
      <c r="B68" s="260" t="s">
        <v>384</v>
      </c>
      <c r="C68" s="258">
        <v>0.91</v>
      </c>
      <c r="D68" s="257" t="s">
        <v>43</v>
      </c>
      <c r="E68" s="412"/>
      <c r="F68" s="591">
        <f t="shared" si="1"/>
        <v>0</v>
      </c>
      <c r="G68" s="456"/>
    </row>
    <row r="69" spans="1:7" ht="18.75">
      <c r="A69" s="259" t="s">
        <v>385</v>
      </c>
      <c r="B69" s="260" t="s">
        <v>386</v>
      </c>
      <c r="C69" s="258">
        <v>1.97</v>
      </c>
      <c r="D69" s="257" t="s">
        <v>43</v>
      </c>
      <c r="E69" s="412"/>
      <c r="F69" s="591">
        <f>C69*E69</f>
        <v>0</v>
      </c>
      <c r="G69" s="456"/>
    </row>
    <row r="70" spans="1:7" ht="18.75">
      <c r="A70" s="259" t="s">
        <v>387</v>
      </c>
      <c r="B70" s="260" t="s">
        <v>388</v>
      </c>
      <c r="C70" s="258">
        <v>2.73</v>
      </c>
      <c r="D70" s="257" t="s">
        <v>43</v>
      </c>
      <c r="E70" s="412"/>
      <c r="F70" s="591">
        <f>C70*E70</f>
        <v>0</v>
      </c>
      <c r="G70" s="456"/>
    </row>
    <row r="71" spans="1:7" ht="18.75">
      <c r="A71" s="259" t="s">
        <v>383</v>
      </c>
      <c r="B71" s="260" t="s">
        <v>389</v>
      </c>
      <c r="C71" s="258">
        <v>93.48</v>
      </c>
      <c r="D71" s="257" t="s">
        <v>43</v>
      </c>
      <c r="E71" s="412"/>
      <c r="F71" s="591">
        <f t="shared" si="1"/>
        <v>0</v>
      </c>
      <c r="G71" s="456">
        <f>SUM(F63:F71)</f>
        <v>0</v>
      </c>
    </row>
    <row r="72" spans="1:7" ht="18.75">
      <c r="A72" s="259"/>
      <c r="B72" s="260"/>
      <c r="C72" s="258"/>
      <c r="D72" s="257"/>
      <c r="E72" s="412"/>
      <c r="F72" s="591"/>
      <c r="G72" s="456"/>
    </row>
    <row r="73" spans="1:7" ht="18.75">
      <c r="A73" s="255" t="s">
        <v>211</v>
      </c>
      <c r="B73" s="256" t="s">
        <v>390</v>
      </c>
      <c r="C73" s="595"/>
      <c r="D73" s="257"/>
      <c r="E73" s="412"/>
      <c r="F73" s="591"/>
      <c r="G73" s="456"/>
    </row>
    <row r="74" spans="1:7" ht="18.75">
      <c r="A74" s="259" t="s">
        <v>359</v>
      </c>
      <c r="B74" s="260" t="s">
        <v>391</v>
      </c>
      <c r="C74" s="258">
        <v>129.58000000000001</v>
      </c>
      <c r="D74" s="257" t="s">
        <v>67</v>
      </c>
      <c r="E74" s="600"/>
      <c r="F74" s="591">
        <f>ROUND(E74*C74,2)</f>
        <v>0</v>
      </c>
      <c r="G74" s="456"/>
    </row>
    <row r="75" spans="1:7" ht="19.5" thickBot="1">
      <c r="A75" s="601" t="s">
        <v>392</v>
      </c>
      <c r="B75" s="602" t="s">
        <v>393</v>
      </c>
      <c r="C75" s="603">
        <v>448.63</v>
      </c>
      <c r="D75" s="604" t="s">
        <v>67</v>
      </c>
      <c r="E75" s="605"/>
      <c r="F75" s="606">
        <f t="shared" ref="F75:F80" si="2">ROUND(E75*C75,2)</f>
        <v>0</v>
      </c>
      <c r="G75" s="607"/>
    </row>
    <row r="76" spans="1:7" ht="19.5" thickTop="1">
      <c r="A76" s="259" t="s">
        <v>394</v>
      </c>
      <c r="B76" s="260" t="s">
        <v>395</v>
      </c>
      <c r="C76" s="608">
        <v>72.099999999999994</v>
      </c>
      <c r="D76" s="257" t="s">
        <v>67</v>
      </c>
      <c r="E76" s="412"/>
      <c r="F76" s="591">
        <f t="shared" si="2"/>
        <v>0</v>
      </c>
      <c r="G76" s="456"/>
    </row>
    <row r="77" spans="1:7" ht="18.75">
      <c r="A77" s="259" t="s">
        <v>396</v>
      </c>
      <c r="B77" s="260" t="s">
        <v>397</v>
      </c>
      <c r="C77" s="258">
        <v>448.63</v>
      </c>
      <c r="D77" s="257" t="s">
        <v>67</v>
      </c>
      <c r="E77" s="412"/>
      <c r="F77" s="591">
        <f t="shared" si="2"/>
        <v>0</v>
      </c>
      <c r="G77" s="456"/>
    </row>
    <row r="78" spans="1:7" ht="18.75">
      <c r="A78" s="259" t="s">
        <v>398</v>
      </c>
      <c r="B78" s="260" t="s">
        <v>399</v>
      </c>
      <c r="C78" s="258">
        <v>129.58000000000001</v>
      </c>
      <c r="D78" s="257" t="s">
        <v>67</v>
      </c>
      <c r="E78" s="412"/>
      <c r="F78" s="591">
        <f>C78*E78</f>
        <v>0</v>
      </c>
      <c r="G78" s="456"/>
    </row>
    <row r="79" spans="1:7" ht="18.75">
      <c r="A79" s="259" t="s">
        <v>400</v>
      </c>
      <c r="B79" s="260" t="s">
        <v>401</v>
      </c>
      <c r="C79" s="258">
        <v>262.60000000000002</v>
      </c>
      <c r="D79" s="257" t="s">
        <v>51</v>
      </c>
      <c r="E79" s="412"/>
      <c r="F79" s="591">
        <f t="shared" si="2"/>
        <v>0</v>
      </c>
      <c r="G79" s="456"/>
    </row>
    <row r="80" spans="1:7" ht="18.75">
      <c r="A80" s="259" t="s">
        <v>402</v>
      </c>
      <c r="B80" s="260" t="s">
        <v>403</v>
      </c>
      <c r="C80" s="258">
        <v>129.58000000000001</v>
      </c>
      <c r="D80" s="257" t="s">
        <v>67</v>
      </c>
      <c r="E80" s="412"/>
      <c r="F80" s="591">
        <f t="shared" si="2"/>
        <v>0</v>
      </c>
      <c r="G80" s="456">
        <f>SUM(F74:F80)</f>
        <v>0</v>
      </c>
    </row>
    <row r="81" spans="1:7" ht="18.75">
      <c r="A81" s="259"/>
      <c r="B81" s="260"/>
      <c r="C81" s="258"/>
      <c r="D81" s="257"/>
      <c r="E81" s="412"/>
      <c r="F81" s="591"/>
      <c r="G81" s="456"/>
    </row>
    <row r="82" spans="1:7" ht="18.75">
      <c r="A82" s="255" t="s">
        <v>213</v>
      </c>
      <c r="B82" s="256" t="s">
        <v>404</v>
      </c>
      <c r="C82" s="258">
        <v>8</v>
      </c>
      <c r="D82" s="257" t="s">
        <v>29</v>
      </c>
      <c r="E82" s="412"/>
      <c r="F82" s="591">
        <f>C82*E82</f>
        <v>0</v>
      </c>
      <c r="G82" s="456">
        <f>SUM(F82)</f>
        <v>0</v>
      </c>
    </row>
    <row r="83" spans="1:7" ht="18.75">
      <c r="A83" s="255"/>
      <c r="B83" s="256"/>
      <c r="C83" s="258"/>
      <c r="D83" s="257"/>
      <c r="E83" s="412"/>
      <c r="F83" s="591"/>
      <c r="G83" s="456"/>
    </row>
    <row r="84" spans="1:7" ht="18.75">
      <c r="A84" s="255" t="s">
        <v>215</v>
      </c>
      <c r="B84" s="256" t="s">
        <v>405</v>
      </c>
      <c r="C84" s="258">
        <v>8</v>
      </c>
      <c r="D84" s="257" t="s">
        <v>29</v>
      </c>
      <c r="E84" s="412"/>
      <c r="F84" s="591">
        <f>C84*E84</f>
        <v>0</v>
      </c>
      <c r="G84" s="456">
        <f>SUM(F84)</f>
        <v>0</v>
      </c>
    </row>
    <row r="85" spans="1:7" ht="18.75">
      <c r="A85" s="259"/>
      <c r="B85" s="260"/>
      <c r="C85" s="258"/>
      <c r="D85" s="257"/>
      <c r="E85" s="412"/>
      <c r="F85" s="591"/>
      <c r="G85" s="456"/>
    </row>
    <row r="86" spans="1:7" ht="18.75">
      <c r="A86" s="255" t="s">
        <v>221</v>
      </c>
      <c r="B86" s="256" t="s">
        <v>406</v>
      </c>
      <c r="C86" s="595"/>
      <c r="D86" s="257"/>
      <c r="E86" s="412"/>
      <c r="F86" s="591"/>
      <c r="G86" s="456"/>
    </row>
    <row r="87" spans="1:7" ht="18.75">
      <c r="A87" s="259" t="s">
        <v>407</v>
      </c>
      <c r="B87" s="260" t="s">
        <v>408</v>
      </c>
      <c r="C87" s="258">
        <v>1</v>
      </c>
      <c r="D87" s="257" t="s">
        <v>115</v>
      </c>
      <c r="E87" s="412"/>
      <c r="F87" s="591">
        <f>ROUND(E87*C87,2)</f>
        <v>0</v>
      </c>
      <c r="G87" s="456">
        <f>F87</f>
        <v>0</v>
      </c>
    </row>
    <row r="88" spans="1:7" ht="18.75">
      <c r="A88" s="259"/>
      <c r="B88" s="260"/>
      <c r="C88" s="258"/>
      <c r="D88" s="257"/>
      <c r="E88" s="412"/>
      <c r="F88" s="591"/>
      <c r="G88" s="456"/>
    </row>
    <row r="89" spans="1:7" ht="37.5">
      <c r="A89" s="255" t="s">
        <v>223</v>
      </c>
      <c r="B89" s="609" t="s">
        <v>409</v>
      </c>
      <c r="C89" s="258">
        <v>2</v>
      </c>
      <c r="D89" s="257" t="s">
        <v>29</v>
      </c>
      <c r="E89" s="610"/>
      <c r="F89" s="591">
        <f>ROUND(E89*C89,2)</f>
        <v>0</v>
      </c>
      <c r="G89" s="456">
        <f>F89</f>
        <v>0</v>
      </c>
    </row>
    <row r="90" spans="1:7" ht="18.75">
      <c r="A90" s="259"/>
      <c r="B90" s="609"/>
      <c r="C90" s="258"/>
      <c r="D90" s="257"/>
      <c r="E90" s="610"/>
      <c r="F90" s="591"/>
      <c r="G90" s="456"/>
    </row>
    <row r="91" spans="1:7" ht="18.75">
      <c r="A91" s="255" t="s">
        <v>280</v>
      </c>
      <c r="B91" s="579" t="s">
        <v>358</v>
      </c>
      <c r="C91" s="582"/>
      <c r="D91" s="76"/>
      <c r="E91" s="391"/>
      <c r="F91" s="391"/>
      <c r="G91" s="456"/>
    </row>
    <row r="92" spans="1:7" ht="18.75">
      <c r="A92" s="259"/>
      <c r="B92" s="583" t="s">
        <v>360</v>
      </c>
      <c r="C92" s="258">
        <v>7</v>
      </c>
      <c r="D92" s="76" t="s">
        <v>29</v>
      </c>
      <c r="E92" s="391"/>
      <c r="F92" s="391">
        <f>C92*E92</f>
        <v>0</v>
      </c>
      <c r="G92" s="456">
        <f>SUM(F92)</f>
        <v>0</v>
      </c>
    </row>
    <row r="93" spans="1:7" ht="18.75">
      <c r="A93" s="259"/>
      <c r="B93" s="583"/>
      <c r="C93" s="582"/>
      <c r="D93" s="76"/>
      <c r="E93" s="391"/>
      <c r="F93" s="391"/>
      <c r="G93" s="456"/>
    </row>
    <row r="94" spans="1:7" ht="18.75">
      <c r="A94" s="255" t="s">
        <v>282</v>
      </c>
      <c r="B94" s="256" t="s">
        <v>162</v>
      </c>
      <c r="C94" s="258">
        <v>1</v>
      </c>
      <c r="D94" s="257" t="s">
        <v>115</v>
      </c>
      <c r="E94" s="412"/>
      <c r="F94" s="591">
        <f>ROUND(E94*C94,2)</f>
        <v>0</v>
      </c>
      <c r="G94" s="456">
        <f>F94</f>
        <v>0</v>
      </c>
    </row>
    <row r="95" spans="1:7" ht="19.5" thickBot="1">
      <c r="A95" s="255"/>
      <c r="B95" s="256"/>
      <c r="C95" s="595"/>
      <c r="D95" s="257"/>
      <c r="E95" s="412"/>
      <c r="F95" s="591"/>
      <c r="G95" s="456"/>
    </row>
    <row r="96" spans="1:7" ht="21.75" thickTop="1" thickBot="1">
      <c r="A96" s="611" t="s">
        <v>410</v>
      </c>
      <c r="B96" s="486" t="s">
        <v>411</v>
      </c>
      <c r="C96" s="612"/>
      <c r="D96" s="587"/>
      <c r="E96" s="588"/>
      <c r="F96" s="588"/>
      <c r="G96" s="490">
        <f>SUM(G42:G95)</f>
        <v>0</v>
      </c>
    </row>
    <row r="97" spans="1:7" ht="21.75" thickTop="1" thickBot="1">
      <c r="A97" s="611"/>
      <c r="B97" s="486" t="s">
        <v>412</v>
      </c>
      <c r="C97" s="612"/>
      <c r="D97" s="587"/>
      <c r="E97" s="588"/>
      <c r="F97" s="588"/>
      <c r="G97" s="490">
        <f>G96+G39</f>
        <v>0</v>
      </c>
    </row>
    <row r="98" spans="1:7" ht="21" thickTop="1">
      <c r="A98" s="429"/>
      <c r="B98" s="555"/>
      <c r="C98" s="613"/>
      <c r="D98" s="613"/>
      <c r="E98" s="614"/>
      <c r="F98" s="391"/>
      <c r="G98" s="399"/>
    </row>
    <row r="99" spans="1:7" ht="20.25">
      <c r="A99" s="533"/>
      <c r="B99" s="341" t="s">
        <v>227</v>
      </c>
      <c r="C99" s="615"/>
      <c r="D99" s="534">
        <v>0.1</v>
      </c>
      <c r="E99" s="341"/>
      <c r="F99" s="532">
        <f>+G97*D99</f>
        <v>0</v>
      </c>
      <c r="G99" s="616"/>
    </row>
    <row r="100" spans="1:7" ht="20.25">
      <c r="A100" s="528"/>
      <c r="B100" s="341" t="s">
        <v>94</v>
      </c>
      <c r="C100" s="341"/>
      <c r="D100" s="534">
        <v>2.5000000000000001E-2</v>
      </c>
      <c r="E100" s="341"/>
      <c r="F100" s="532">
        <f>+G97*D100</f>
        <v>0</v>
      </c>
      <c r="G100" s="617"/>
    </row>
    <row r="101" spans="1:7" ht="20.25">
      <c r="A101" s="528"/>
      <c r="B101" s="341" t="s">
        <v>96</v>
      </c>
      <c r="C101" s="341"/>
      <c r="D101" s="618">
        <v>5.3499999999999999E-2</v>
      </c>
      <c r="E101" s="341"/>
      <c r="F101" s="532">
        <f>+G97*D101</f>
        <v>0</v>
      </c>
      <c r="G101" s="619"/>
    </row>
    <row r="102" spans="1:7" ht="20.25">
      <c r="A102" s="528"/>
      <c r="B102" s="341" t="s">
        <v>95</v>
      </c>
      <c r="C102" s="341"/>
      <c r="D102" s="534">
        <v>3.5000000000000003E-2</v>
      </c>
      <c r="E102" s="341"/>
      <c r="F102" s="532">
        <f>+G97*D102</f>
        <v>0</v>
      </c>
      <c r="G102" s="617"/>
    </row>
    <row r="103" spans="1:7" ht="20.25">
      <c r="A103" s="528"/>
      <c r="B103" s="341" t="s">
        <v>97</v>
      </c>
      <c r="C103" s="341"/>
      <c r="D103" s="530">
        <v>0.01</v>
      </c>
      <c r="E103" s="341"/>
      <c r="F103" s="532">
        <f>+G97*D103</f>
        <v>0</v>
      </c>
      <c r="G103" s="617"/>
    </row>
    <row r="104" spans="1:7" ht="20.25">
      <c r="A104" s="620"/>
      <c r="B104" s="341" t="s">
        <v>229</v>
      </c>
      <c r="C104" s="621"/>
      <c r="D104" s="530">
        <v>0.05</v>
      </c>
      <c r="E104" s="621"/>
      <c r="F104" s="532">
        <f>+G97*D104</f>
        <v>0</v>
      </c>
      <c r="G104" s="622"/>
    </row>
    <row r="105" spans="1:7" ht="21" thickBot="1">
      <c r="A105" s="537"/>
      <c r="B105" s="341"/>
      <c r="C105" s="538"/>
      <c r="D105" s="538"/>
      <c r="E105" s="538"/>
      <c r="F105" s="538"/>
      <c r="G105" s="623"/>
    </row>
    <row r="106" spans="1:7" ht="21.75" thickTop="1" thickBot="1">
      <c r="A106" s="624"/>
      <c r="B106" s="486" t="s">
        <v>99</v>
      </c>
      <c r="C106" s="489"/>
      <c r="D106" s="489"/>
      <c r="E106" s="489"/>
      <c r="F106" s="489"/>
      <c r="G106" s="443">
        <f>SUM(F99:F104)</f>
        <v>0</v>
      </c>
    </row>
    <row r="107" spans="1:7" ht="21" thickTop="1">
      <c r="A107" s="625"/>
      <c r="B107" s="626" t="s">
        <v>100</v>
      </c>
      <c r="C107" s="216"/>
      <c r="D107" s="627"/>
      <c r="E107" s="216"/>
      <c r="F107" s="216"/>
      <c r="G107" s="628">
        <f>G97+G106</f>
        <v>0</v>
      </c>
    </row>
    <row r="108" spans="1:7" ht="40.5">
      <c r="A108" s="625"/>
      <c r="B108" s="629" t="s">
        <v>101</v>
      </c>
      <c r="C108" s="51"/>
      <c r="D108" s="84">
        <v>0.03</v>
      </c>
      <c r="E108" s="51"/>
      <c r="F108" s="472"/>
      <c r="G108" s="481">
        <f>+D108*G106</f>
        <v>0</v>
      </c>
    </row>
    <row r="109" spans="1:7" ht="20.25">
      <c r="A109" s="620"/>
      <c r="B109" s="51" t="s">
        <v>102</v>
      </c>
      <c r="C109" s="550"/>
      <c r="D109" s="552">
        <v>0.06</v>
      </c>
      <c r="E109" s="550"/>
      <c r="F109" s="550"/>
      <c r="G109" s="553">
        <f>+D109*G97</f>
        <v>0</v>
      </c>
    </row>
    <row r="110" spans="1:7" ht="21" thickBot="1">
      <c r="A110" s="630"/>
      <c r="B110" s="550" t="s">
        <v>103</v>
      </c>
      <c r="C110" s="631"/>
      <c r="D110" s="632">
        <v>0.05</v>
      </c>
      <c r="E110" s="631"/>
      <c r="F110" s="631"/>
      <c r="G110" s="633">
        <f>D110*G107</f>
        <v>0</v>
      </c>
    </row>
    <row r="111" spans="1:7" ht="21.75" thickTop="1" thickBot="1">
      <c r="A111" s="634"/>
      <c r="B111" s="486" t="s">
        <v>104</v>
      </c>
      <c r="C111" s="635"/>
      <c r="D111" s="635"/>
      <c r="E111" s="635"/>
      <c r="F111" s="635"/>
      <c r="G111" s="490">
        <f>SUM(G107:G110)</f>
        <v>0</v>
      </c>
    </row>
    <row r="112" spans="1:7" ht="21.75" thickTop="1" thickBot="1">
      <c r="A112" s="634"/>
      <c r="B112" s="486" t="s">
        <v>104</v>
      </c>
      <c r="C112" s="635"/>
      <c r="D112" s="635"/>
      <c r="E112" s="635"/>
      <c r="F112" s="635"/>
      <c r="G112" s="490">
        <f>G111</f>
        <v>0</v>
      </c>
    </row>
    <row r="113" spans="1:7" ht="21" thickTop="1">
      <c r="A113" s="636"/>
      <c r="B113" s="555"/>
      <c r="C113" s="560"/>
      <c r="D113" s="560"/>
      <c r="E113" s="560"/>
      <c r="F113" s="560"/>
      <c r="G113" s="559"/>
    </row>
    <row r="114" spans="1:7" ht="20.25">
      <c r="A114" s="636"/>
      <c r="B114" s="555"/>
      <c r="C114" s="560"/>
      <c r="D114" s="560"/>
      <c r="E114" s="560"/>
      <c r="F114" s="560"/>
      <c r="G114" s="559"/>
    </row>
    <row r="115" spans="1:7" ht="20.25">
      <c r="A115" s="636"/>
      <c r="B115" s="555"/>
      <c r="C115" s="560"/>
      <c r="D115" s="560"/>
      <c r="E115" s="560"/>
      <c r="F115" s="560"/>
      <c r="G115" s="559"/>
    </row>
    <row r="116" spans="1:7" ht="20.25">
      <c r="A116" s="636"/>
      <c r="B116" s="555"/>
      <c r="C116" s="560"/>
      <c r="D116" s="560"/>
      <c r="E116" s="560"/>
      <c r="F116" s="560"/>
      <c r="G116" s="559"/>
    </row>
    <row r="117" spans="1:7" ht="20.25">
      <c r="A117" s="636"/>
      <c r="B117" s="555"/>
      <c r="C117" s="560"/>
      <c r="D117" s="560"/>
      <c r="E117" s="560"/>
      <c r="F117" s="560"/>
      <c r="G117" s="559"/>
    </row>
    <row r="118" spans="1:7" ht="18.75">
      <c r="A118" s="636"/>
      <c r="B118" s="560"/>
      <c r="C118" s="560"/>
      <c r="D118" s="560"/>
      <c r="E118" s="560"/>
      <c r="F118" s="560"/>
      <c r="G118" s="560"/>
    </row>
    <row r="119" spans="1:7" ht="20.25">
      <c r="A119" s="636"/>
      <c r="B119" s="560"/>
      <c r="C119" s="554"/>
      <c r="D119" s="554"/>
      <c r="E119" s="554"/>
      <c r="F119" s="554"/>
      <c r="G119" s="554"/>
    </row>
    <row r="120" spans="1:7" ht="20.25">
      <c r="A120" s="636"/>
      <c r="B120" s="554" t="s">
        <v>105</v>
      </c>
      <c r="C120" s="554"/>
      <c r="D120" s="554" t="s">
        <v>106</v>
      </c>
      <c r="E120" s="554"/>
      <c r="F120" s="554"/>
      <c r="G120" s="554"/>
    </row>
    <row r="121" spans="1:7" ht="20.25">
      <c r="A121" s="636"/>
      <c r="B121" s="554"/>
      <c r="C121" s="554"/>
      <c r="D121" s="554"/>
      <c r="E121" s="554"/>
      <c r="F121" s="554"/>
      <c r="G121" s="554"/>
    </row>
    <row r="122" spans="1:7" ht="20.25">
      <c r="A122" s="636"/>
      <c r="B122" s="554" t="s">
        <v>107</v>
      </c>
      <c r="C122" s="554"/>
      <c r="D122" s="637" t="s">
        <v>413</v>
      </c>
      <c r="E122" s="637"/>
      <c r="F122" s="554"/>
      <c r="G122" s="554"/>
    </row>
    <row r="123" spans="1:7" ht="20.25">
      <c r="A123" s="636"/>
      <c r="B123" s="570"/>
      <c r="C123" s="554"/>
      <c r="D123" s="570"/>
      <c r="E123" s="638"/>
      <c r="F123" s="554"/>
      <c r="G123" s="554"/>
    </row>
    <row r="124" spans="1:7" ht="20.25">
      <c r="A124" s="636"/>
      <c r="B124" s="638"/>
      <c r="C124" s="554"/>
      <c r="D124" s="554"/>
      <c r="E124" s="554"/>
      <c r="F124" s="554"/>
      <c r="G124" s="554"/>
    </row>
    <row r="125" spans="1:7" ht="20.25">
      <c r="A125" s="636"/>
      <c r="B125" s="554"/>
      <c r="C125" s="554"/>
      <c r="D125" s="554"/>
      <c r="E125" s="554"/>
      <c r="F125" s="554"/>
      <c r="G125" s="554"/>
    </row>
    <row r="126" spans="1:7" ht="20.25">
      <c r="A126" s="636"/>
      <c r="B126" s="554"/>
      <c r="C126" s="554"/>
      <c r="D126" s="639"/>
      <c r="E126" s="639"/>
      <c r="F126" s="554"/>
      <c r="G126" s="554"/>
    </row>
    <row r="127" spans="1:7" ht="20.25">
      <c r="A127" s="636"/>
      <c r="B127" s="638" t="s">
        <v>414</v>
      </c>
      <c r="C127" s="554"/>
      <c r="D127" s="639"/>
      <c r="E127" s="639"/>
      <c r="F127" s="554"/>
      <c r="G127" s="554"/>
    </row>
    <row r="128" spans="1:7" ht="20.25">
      <c r="A128" s="636"/>
      <c r="B128" s="639"/>
      <c r="C128" s="554"/>
      <c r="D128" s="639"/>
      <c r="E128" s="639"/>
      <c r="F128" s="554"/>
      <c r="G128" s="554"/>
    </row>
    <row r="129" spans="1:7" ht="20.25">
      <c r="A129" s="636"/>
      <c r="B129" s="639"/>
      <c r="C129" s="554"/>
      <c r="D129" s="554"/>
      <c r="E129" s="554"/>
      <c r="F129" s="554"/>
      <c r="G129" s="554"/>
    </row>
    <row r="130" spans="1:7" ht="20.25">
      <c r="A130" s="636"/>
      <c r="B130" s="554" t="s">
        <v>415</v>
      </c>
      <c r="C130" s="554"/>
      <c r="D130" s="640"/>
      <c r="E130" s="555"/>
      <c r="F130" s="554"/>
      <c r="G130" s="554"/>
    </row>
    <row r="131" spans="1:7" ht="20.25">
      <c r="A131" s="636"/>
      <c r="B131" s="570"/>
      <c r="C131" s="554"/>
      <c r="D131" s="564"/>
      <c r="E131" s="554"/>
      <c r="F131" s="554"/>
      <c r="G131" s="554"/>
    </row>
    <row r="132" spans="1:7" ht="20.25">
      <c r="A132" s="641"/>
      <c r="B132" s="57"/>
      <c r="C132" s="57"/>
      <c r="D132" s="57"/>
      <c r="E132" s="57"/>
      <c r="F132" s="641"/>
      <c r="G132" s="641"/>
    </row>
  </sheetData>
  <mergeCells count="3">
    <mergeCell ref="A1:G1"/>
    <mergeCell ref="A2:G2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Lote 40</vt:lpstr>
      <vt:lpstr>A</vt:lpstr>
      <vt:lpstr>B</vt:lpstr>
      <vt:lpstr>C</vt:lpstr>
      <vt:lpstr>D</vt:lpstr>
      <vt:lpstr>E</vt:lpstr>
      <vt:lpstr>F</vt:lpstr>
      <vt:lpstr>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M. Ruiz De Los Santos</dc:creator>
  <cp:lastModifiedBy>Patricia M. Ruiz De Los Santos</cp:lastModifiedBy>
  <dcterms:created xsi:type="dcterms:W3CDTF">2015-10-02T16:39:24Z</dcterms:created>
  <dcterms:modified xsi:type="dcterms:W3CDTF">2015-10-02T17:01:33Z</dcterms:modified>
</cp:coreProperties>
</file>