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sumen Lote 5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</sheets>
  <calcPr calcId="144525"/>
</workbook>
</file>

<file path=xl/calcChain.xml><?xml version="1.0" encoding="utf-8"?>
<calcChain xmlns="http://schemas.openxmlformats.org/spreadsheetml/2006/main">
  <c r="G93" i="8" l="1"/>
  <c r="F93" i="8"/>
  <c r="F91" i="8"/>
  <c r="F90" i="8"/>
  <c r="G91" i="8" s="1"/>
  <c r="F87" i="8"/>
  <c r="F86" i="8"/>
  <c r="G87" i="8" s="1"/>
  <c r="G83" i="8"/>
  <c r="F83" i="8"/>
  <c r="F82" i="8"/>
  <c r="F79" i="8"/>
  <c r="G79" i="8" s="1"/>
  <c r="F77" i="8"/>
  <c r="G77" i="8" s="1"/>
  <c r="F75" i="8"/>
  <c r="G75" i="8" s="1"/>
  <c r="F72" i="8"/>
  <c r="F71" i="8"/>
  <c r="F70" i="8"/>
  <c r="F68" i="8"/>
  <c r="F66" i="8"/>
  <c r="F64" i="8"/>
  <c r="F63" i="8"/>
  <c r="F61" i="8"/>
  <c r="F60" i="8"/>
  <c r="F59" i="8"/>
  <c r="F58" i="8"/>
  <c r="F56" i="8"/>
  <c r="F55" i="8"/>
  <c r="F53" i="8"/>
  <c r="F51" i="8"/>
  <c r="F50" i="8"/>
  <c r="G72" i="8" s="1"/>
  <c r="F46" i="8"/>
  <c r="F45" i="8"/>
  <c r="F44" i="8"/>
  <c r="F42" i="8"/>
  <c r="F40" i="8"/>
  <c r="F38" i="8"/>
  <c r="F36" i="8"/>
  <c r="F35" i="8"/>
  <c r="F33" i="8"/>
  <c r="F32" i="8"/>
  <c r="F31" i="8"/>
  <c r="F30" i="8"/>
  <c r="F28" i="8"/>
  <c r="F27" i="8"/>
  <c r="F25" i="8"/>
  <c r="F23" i="8"/>
  <c r="F22" i="8"/>
  <c r="G46" i="8" s="1"/>
  <c r="F18" i="8"/>
  <c r="F17" i="8"/>
  <c r="F16" i="8"/>
  <c r="F15" i="8"/>
  <c r="G18" i="8" s="1"/>
  <c r="F14" i="8"/>
  <c r="F11" i="8"/>
  <c r="F10" i="8"/>
  <c r="G11" i="8" s="1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G86" i="7" s="1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1" i="7"/>
  <c r="F30" i="7"/>
  <c r="F29" i="7"/>
  <c r="F28" i="7"/>
  <c r="F27" i="7"/>
  <c r="F26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80" i="6"/>
  <c r="G80" i="6" s="1"/>
  <c r="F78" i="6"/>
  <c r="G78" i="6" s="1"/>
  <c r="F76" i="6"/>
  <c r="G76" i="6" s="1"/>
  <c r="F74" i="6"/>
  <c r="G74" i="6" s="1"/>
  <c r="F72" i="6"/>
  <c r="G72" i="6" s="1"/>
  <c r="F70" i="6"/>
  <c r="G70" i="6" s="1"/>
  <c r="F68" i="6"/>
  <c r="G68" i="6" s="1"/>
  <c r="F66" i="6"/>
  <c r="G66" i="6" s="1"/>
  <c r="F64" i="6"/>
  <c r="G64" i="6" s="1"/>
  <c r="F62" i="6"/>
  <c r="G62" i="6" s="1"/>
  <c r="F60" i="6"/>
  <c r="G60" i="6" s="1"/>
  <c r="F58" i="6"/>
  <c r="G58" i="6" s="1"/>
  <c r="F56" i="6"/>
  <c r="G56" i="6" s="1"/>
  <c r="C56" i="6"/>
  <c r="C54" i="6"/>
  <c r="F54" i="6" s="1"/>
  <c r="G54" i="6" s="1"/>
  <c r="C52" i="6"/>
  <c r="F52" i="6" s="1"/>
  <c r="G52" i="6" s="1"/>
  <c r="G50" i="6"/>
  <c r="F50" i="6"/>
  <c r="F48" i="6"/>
  <c r="G48" i="6" s="1"/>
  <c r="G46" i="6"/>
  <c r="F46" i="6"/>
  <c r="F44" i="6"/>
  <c r="G44" i="6" s="1"/>
  <c r="G42" i="6"/>
  <c r="F42" i="6"/>
  <c r="F40" i="6"/>
  <c r="G40" i="6" s="1"/>
  <c r="G38" i="6"/>
  <c r="F38" i="6"/>
  <c r="F36" i="6"/>
  <c r="G36" i="6" s="1"/>
  <c r="G34" i="6"/>
  <c r="F34" i="6"/>
  <c r="C32" i="6"/>
  <c r="F32" i="6" s="1"/>
  <c r="G32" i="6" s="1"/>
  <c r="F30" i="6"/>
  <c r="G30" i="6" s="1"/>
  <c r="F28" i="6"/>
  <c r="G28" i="6" s="1"/>
  <c r="C26" i="6"/>
  <c r="F26" i="6" s="1"/>
  <c r="G26" i="6" s="1"/>
  <c r="G24" i="6"/>
  <c r="F24" i="6"/>
  <c r="F22" i="6"/>
  <c r="G22" i="6" s="1"/>
  <c r="G20" i="6"/>
  <c r="F20" i="6"/>
  <c r="F18" i="6"/>
  <c r="G18" i="6" s="1"/>
  <c r="G16" i="6"/>
  <c r="F16" i="6"/>
  <c r="F14" i="6"/>
  <c r="G14" i="6" s="1"/>
  <c r="G12" i="6"/>
  <c r="F12" i="6"/>
  <c r="F10" i="6"/>
  <c r="G10" i="6" s="1"/>
  <c r="G8" i="6"/>
  <c r="F8" i="6"/>
  <c r="F6" i="6"/>
  <c r="G6" i="6" s="1"/>
  <c r="G95" i="8" l="1"/>
  <c r="G31" i="7"/>
  <c r="G33" i="7" s="1"/>
  <c r="G58" i="7"/>
  <c r="G60" i="7" s="1"/>
  <c r="G89" i="7" s="1"/>
  <c r="G90" i="7" s="1"/>
  <c r="G88" i="7"/>
  <c r="G82" i="6"/>
  <c r="F101" i="8" l="1"/>
  <c r="G96" i="8"/>
  <c r="G108" i="8"/>
  <c r="F103" i="8"/>
  <c r="F99" i="8"/>
  <c r="F102" i="8"/>
  <c r="F98" i="8"/>
  <c r="G105" i="8" s="1"/>
  <c r="G107" i="8" s="1"/>
  <c r="F100" i="8"/>
  <c r="F95" i="7"/>
  <c r="F94" i="7"/>
  <c r="G103" i="7"/>
  <c r="F97" i="7"/>
  <c r="F93" i="7"/>
  <c r="F96" i="7"/>
  <c r="F92" i="7"/>
  <c r="F87" i="6"/>
  <c r="F85" i="6"/>
  <c r="F88" i="6"/>
  <c r="F84" i="6"/>
  <c r="F86" i="6"/>
  <c r="G94" i="6"/>
  <c r="F89" i="6"/>
  <c r="G106" i="8" l="1"/>
  <c r="G100" i="7"/>
  <c r="G91" i="6"/>
  <c r="G109" i="8" l="1"/>
  <c r="G110" i="8" s="1"/>
  <c r="G102" i="7"/>
  <c r="G101" i="7"/>
  <c r="G93" i="6"/>
  <c r="G92" i="6"/>
  <c r="G104" i="7" l="1"/>
  <c r="G105" i="7" s="1"/>
  <c r="G95" i="6"/>
  <c r="G96" i="6" s="1"/>
  <c r="F49" i="5" l="1"/>
  <c r="G49" i="5" s="1"/>
  <c r="F46" i="5"/>
  <c r="G46" i="5" s="1"/>
  <c r="F43" i="5"/>
  <c r="G43" i="5" s="1"/>
  <c r="F40" i="5"/>
  <c r="G40" i="5" s="1"/>
  <c r="F38" i="5"/>
  <c r="G38" i="5" s="1"/>
  <c r="F36" i="5"/>
  <c r="G36" i="5" s="1"/>
  <c r="F34" i="5"/>
  <c r="F32" i="5"/>
  <c r="F31" i="5"/>
  <c r="F29" i="5"/>
  <c r="G34" i="5" s="1"/>
  <c r="F25" i="5"/>
  <c r="F23" i="5"/>
  <c r="F22" i="5"/>
  <c r="F20" i="5"/>
  <c r="G25" i="5" s="1"/>
  <c r="F16" i="5"/>
  <c r="F15" i="5"/>
  <c r="F14" i="5"/>
  <c r="F13" i="5"/>
  <c r="F12" i="5"/>
  <c r="G16" i="5" s="1"/>
  <c r="F9" i="5"/>
  <c r="G9" i="5" s="1"/>
  <c r="F24" i="4"/>
  <c r="G24" i="4" s="1"/>
  <c r="F22" i="4"/>
  <c r="G22" i="4" s="1"/>
  <c r="F20" i="4"/>
  <c r="G20" i="4" s="1"/>
  <c r="F18" i="4"/>
  <c r="G18" i="4" s="1"/>
  <c r="F16" i="4"/>
  <c r="G16" i="4" s="1"/>
  <c r="C14" i="4"/>
  <c r="F14" i="4" s="1"/>
  <c r="G14" i="4" s="1"/>
  <c r="G12" i="4"/>
  <c r="F12" i="4"/>
  <c r="F10" i="4"/>
  <c r="G10" i="4" s="1"/>
  <c r="C14" i="3"/>
  <c r="G51" i="5" l="1"/>
  <c r="G25" i="4"/>
  <c r="C17" i="2"/>
  <c r="F56" i="5" l="1"/>
  <c r="G52" i="5"/>
  <c r="F55" i="5"/>
  <c r="F58" i="5"/>
  <c r="F54" i="5"/>
  <c r="F57" i="5"/>
  <c r="F53" i="5"/>
  <c r="G60" i="5" s="1"/>
  <c r="G62" i="5" s="1"/>
  <c r="F32" i="4"/>
  <c r="F31" i="4"/>
  <c r="F27" i="4"/>
  <c r="G34" i="4" s="1"/>
  <c r="G36" i="4" s="1"/>
  <c r="F30" i="4"/>
  <c r="F29" i="4"/>
  <c r="G37" i="4"/>
  <c r="F28" i="4"/>
  <c r="G61" i="5" l="1"/>
  <c r="G63" i="5"/>
  <c r="G35" i="4"/>
  <c r="G64" i="5" l="1"/>
  <c r="G65" i="5" s="1"/>
  <c r="G38" i="4"/>
  <c r="G40" i="4" s="1"/>
</calcChain>
</file>

<file path=xl/sharedStrings.xml><?xml version="1.0" encoding="utf-8"?>
<sst xmlns="http://schemas.openxmlformats.org/spreadsheetml/2006/main" count="1319" uniqueCount="546">
  <si>
    <t>A</t>
  </si>
  <si>
    <t>Construcción de un pozo perforado  Ø 10", encamisado en diámetro  Ø 8" Acero, a percusión, con 250 pies de profundidad, ubicado en Calle Radial Casi Esq. Comate, Los Chalesistos de los Guaricanos, Sto. Dgo. Norte.</t>
  </si>
  <si>
    <t>B</t>
  </si>
  <si>
    <t>C</t>
  </si>
  <si>
    <t>Construcción y electrificación e instalación de equipo de bombeo para un pozo, ubicado en la Colina Barrio Nuevo, detrás de la Urb. Colonia de los Doctores, Villa Mella, Sto. Dgo. Norte.</t>
  </si>
  <si>
    <t>D</t>
  </si>
  <si>
    <t>Desvío tubería de Ø12" PVC-21 del equipo No. 4, a tanques reguladores del sector El Cabreto</t>
  </si>
  <si>
    <t>E</t>
  </si>
  <si>
    <t>Electrificación e instalación de equipos de bombeo, para un pozo, ubicado en el Condado de Harás Nacionales, Villa Mella, Sto. Dgo. Norte, Gerencia Norte.</t>
  </si>
  <si>
    <t>F</t>
  </si>
  <si>
    <t xml:space="preserve">Electrificación e instalación equipo de Bombeo, Limpieza y Aforo para un pozo, ubicada en el sector Campechito, Villa Mella, Sto. Dgo. Norte. </t>
  </si>
  <si>
    <t>G</t>
  </si>
  <si>
    <t>Red de Distribución Agua Potable para el Barrio Villa Esperanza II, Sabana Perdida, Sto. Dgo. Norte.</t>
  </si>
  <si>
    <t>H</t>
  </si>
  <si>
    <t>Reparación del Tanque Metálico de la Urbanización  El Remanso, San Felipe Villa Mella, Sto. Dgo. Norte.</t>
  </si>
  <si>
    <t>CORPORACIÓN DEL ACUEDUCTO Y ALCANTARILLADO DE SANTO DOMINGO</t>
  </si>
  <si>
    <t>* * * C. A. A. S. D. * * *</t>
  </si>
  <si>
    <t xml:space="preserve">PRESUPUESTO : CONSTRUCCION DE UN POZO  PERFORADO EN Ø10", ENCAMISADO EN DIAMETRO  </t>
  </si>
  <si>
    <t xml:space="preserve">   Ø8" (e=1/4") ACERO, A PERCUCION, CON 250 PIES DE PROF. , UBICADO EN LA C/ RADIAL CASI ESQ. </t>
  </si>
  <si>
    <t>COMATE PROXIMO A LA CANCHA, LOS CHARLESITOS DE LOS GUARICANO. DIRECCION DE OPERACIONES</t>
  </si>
  <si>
    <t>NORTE</t>
  </si>
  <si>
    <t>No.</t>
  </si>
  <si>
    <t>Descripción</t>
  </si>
  <si>
    <t>Cantidad</t>
  </si>
  <si>
    <t>Unidad</t>
  </si>
  <si>
    <t>Precio RD$</t>
  </si>
  <si>
    <t>Costo RD$</t>
  </si>
  <si>
    <t>Sub-Total</t>
  </si>
  <si>
    <t>1.-</t>
  </si>
  <si>
    <t>PERFORACION DE POZO EN Ø10" ACERO</t>
  </si>
  <si>
    <t>PL</t>
  </si>
  <si>
    <t>2.-</t>
  </si>
  <si>
    <t>HINCADO DE TUBERIA Ø8" (e= 1/4") ACERO</t>
  </si>
  <si>
    <t>3.-</t>
  </si>
  <si>
    <t xml:space="preserve">RANURADO DE  TUBERIA DE Ø8" (e=  1/4") ACERO </t>
  </si>
  <si>
    <t>4.-</t>
  </si>
  <si>
    <t>SUMINISTRO DE ZAPATA</t>
  </si>
  <si>
    <t>UD</t>
  </si>
  <si>
    <t>5.-</t>
  </si>
  <si>
    <t xml:space="preserve">SUMININSTRO DE  TUBERIA Ø8" (e=  1/4") ACERO </t>
  </si>
  <si>
    <t>6.-</t>
  </si>
  <si>
    <t>DESARROLLO POR PISTONEO</t>
  </si>
  <si>
    <t>7.-</t>
  </si>
  <si>
    <t>PRUEBA DE BOMBEO POR 48 HORAS</t>
  </si>
  <si>
    <t>SUB-TOTAL</t>
  </si>
  <si>
    <t>SUB-TOTAL GENERAL</t>
  </si>
  <si>
    <t>DIRECCIÓN TÉCNICA</t>
  </si>
  <si>
    <t>GASTOS ADMINISTRATIVOS</t>
  </si>
  <si>
    <t>TRANSPORTE</t>
  </si>
  <si>
    <t>SEGURO Y FIANZA</t>
  </si>
  <si>
    <t>LEY # 6/86</t>
  </si>
  <si>
    <t>SUPERVISIÓN C.A.A.S.D.</t>
  </si>
  <si>
    <t>TOTAL DE GASTOS INDIRECTOS</t>
  </si>
  <si>
    <t>TOTAL GENERAL EN RD$</t>
  </si>
  <si>
    <t>PRESERVACION, MANTENIMIENTO Y CONSERVACION DE CUENCAS</t>
  </si>
  <si>
    <t>EQUIPAMIENTO CAASD</t>
  </si>
  <si>
    <t>IMPREVISTOS</t>
  </si>
  <si>
    <t>TOTAL GENERAL A CONTRATAR</t>
  </si>
  <si>
    <t>Preparado por:</t>
  </si>
  <si>
    <t>Revisado por:</t>
  </si>
  <si>
    <t>__________________________________</t>
  </si>
  <si>
    <t>Visto Bueno por:</t>
  </si>
  <si>
    <t xml:space="preserve">                   Aprobado por:</t>
  </si>
  <si>
    <t xml:space="preserve">                   _________________________________</t>
  </si>
  <si>
    <t xml:space="preserve">Construcción electrificación e instalación de equipos de bombeo para pozo, ubicado en el barrio Carlos Álvarez, Villa Mella, Santo Domingo, Gerencia Norte.  </t>
  </si>
  <si>
    <r>
      <t>PRESUPUESTO: CONSTRUCCION DE UN  POZO EN Ø10"(e= 3/8") ACERO, (A PERCUSION ) CON 180</t>
    </r>
    <r>
      <rPr>
        <b/>
        <sz val="14"/>
        <rFont val="Times New Roman"/>
        <family val="1"/>
      </rPr>
      <t>′</t>
    </r>
    <r>
      <rPr>
        <b/>
        <sz val="14"/>
        <rFont val="Verdana"/>
        <family val="2"/>
      </rPr>
      <t xml:space="preserve"> PIES DE PROFUNDIDAD , UBICADO EN EL SECTOR CARLOS ALVAREZ,VILLA MELLA , EN EL CLUB RECREATIVO, STO.DGO. GERENCIA NORTE</t>
    </r>
  </si>
  <si>
    <t>CONSTRUCCION DE UN POZO EN   Ø10" (e= 3/8) ACERO</t>
  </si>
  <si>
    <t>(A PERCUSION) CON 180 PIES DE PROFUNDIDAD.</t>
  </si>
  <si>
    <t>PERFORACION DE POZO EN Ø12" ACERO</t>
  </si>
  <si>
    <t>HINCADO DE  TUBERIA Ø10"   (e=Ø3/8") ACERO</t>
  </si>
  <si>
    <t xml:space="preserve">RANURADO, CORTE Y SOLDADURA DE  TUBERIA DE Ø10" ACERO </t>
  </si>
  <si>
    <t xml:space="preserve">SUMININSTRO DE  TUBERIA Ø10"  ( e= Ø3/8") ACERO </t>
  </si>
  <si>
    <t>8.-</t>
  </si>
  <si>
    <t>TRANSPORTE TUB. Y MOV. DE EQUIPOS</t>
  </si>
  <si>
    <t>PA</t>
  </si>
  <si>
    <t>OBSERVACION: Profundidad del pozo estimada, la final sera determinada en campo por el supervisor de la obra.</t>
  </si>
  <si>
    <t>Aprobado por:</t>
  </si>
  <si>
    <t>CORPORACION DEL ACUEDUCTO Y ALCANTARILLADO DE SANTO DOMINGO</t>
  </si>
  <si>
    <t>Descripcion</t>
  </si>
  <si>
    <t>EQUIPO DE BOMBEO Y CONSTRUCCION DE DESCARGA.</t>
  </si>
  <si>
    <t>1.1.-</t>
  </si>
  <si>
    <t>ELECTROBOMBA SUMERGIBLE DE 201 GPM, VS 200 TDH  , PARA  MOTOR ELECTRICO DE  15HP A 480 V, TRIFASICO CON PANEL DE CONTROL COMPLETO. A 60HZ., 75% EFICIENCIA.</t>
  </si>
  <si>
    <t>1.2.-</t>
  </si>
  <si>
    <t>TUBERIA PARA COLUMNA DE   Ø4"X 19′ HN</t>
  </si>
  <si>
    <t>1.3.-</t>
  </si>
  <si>
    <t xml:space="preserve">CABEZAL DE DESCARGA TIPO CUELLO DE GANZO DE  Ø4" </t>
  </si>
  <si>
    <t>1.4.-</t>
  </si>
  <si>
    <t xml:space="preserve">MANOMETRO COMPLETO SUMERGIDO EN GLICERINA </t>
  </si>
  <si>
    <t>1.5.-</t>
  </si>
  <si>
    <t>VALVULA DE ALIVIO Y VENTOSA</t>
  </si>
  <si>
    <t>1.6.-</t>
  </si>
  <si>
    <t>CHEQUE VERTICAL DE Ø4" ROSCADO CON CUCULLERA</t>
  </si>
  <si>
    <t>1.7.-</t>
  </si>
  <si>
    <t>CHEQUE HORIZONTAL DE Ø4" PLASTILLADO</t>
  </si>
  <si>
    <t>1.8.-</t>
  </si>
  <si>
    <t xml:space="preserve">VALVULA DE COMPUERTA Ø4" PLASTILLADA </t>
  </si>
  <si>
    <t>1.9.-</t>
  </si>
  <si>
    <t>NIPLE  Ø4"X 3′  PLASTILLADO</t>
  </si>
  <si>
    <t>1.10.-</t>
  </si>
  <si>
    <t>NIPLE Ø4" X 3′ X 45º PLASTILLADO</t>
  </si>
  <si>
    <t>1.11.-</t>
  </si>
  <si>
    <t>COUPLING DE  Ø4" ROSCADO</t>
  </si>
  <si>
    <t>1.12.-</t>
  </si>
  <si>
    <t>TEE Ø4"X 2′</t>
  </si>
  <si>
    <t>1.13.-</t>
  </si>
  <si>
    <t>MANO DE OBRA</t>
  </si>
  <si>
    <t>ELECTRIFICACION  PRIMARIA.</t>
  </si>
  <si>
    <t>2.1.-</t>
  </si>
  <si>
    <t>ESTRUCTURA MT-323</t>
  </si>
  <si>
    <t>2.3.-</t>
  </si>
  <si>
    <t>CABLE URD1/3 CONCENTRICO # 2</t>
  </si>
  <si>
    <t>2.4.-</t>
  </si>
  <si>
    <t>POSTE ELECTRICO  DE 35′ PIES  PRETENSADO</t>
  </si>
  <si>
    <t>2.5.-</t>
  </si>
  <si>
    <t>VIENTO PARA ESTRUCTURA</t>
  </si>
  <si>
    <t>2.6.-</t>
  </si>
  <si>
    <t xml:space="preserve">HOYO PARA VIENTO </t>
  </si>
  <si>
    <t>2.7.-</t>
  </si>
  <si>
    <t>CABLE AAAC 1/0</t>
  </si>
  <si>
    <t>2.8.-</t>
  </si>
  <si>
    <t>TRASFORMADOR DE 30KVA TIPO PAD-MONTE</t>
  </si>
  <si>
    <t>2.9.-</t>
  </si>
  <si>
    <t>CABLE THW #2</t>
  </si>
  <si>
    <t>2.10.-</t>
  </si>
  <si>
    <t>CABLE THW #4</t>
  </si>
  <si>
    <t>2.11.-</t>
  </si>
  <si>
    <t>APARTARRAYO DE 100 KVA</t>
  </si>
  <si>
    <t>2.12.-</t>
  </si>
  <si>
    <t>CUT-OUT DE 100 AMP</t>
  </si>
  <si>
    <t>2.20.-</t>
  </si>
  <si>
    <t>2.13.-</t>
  </si>
  <si>
    <t>Mano de Obra</t>
  </si>
  <si>
    <t>ELECTRIFICACION SECUNDARIA.</t>
  </si>
  <si>
    <t>3.1.-</t>
  </si>
  <si>
    <t>TUBERIA 11/2´´ x 10′ ´IMC</t>
  </si>
  <si>
    <t>3.2.-</t>
  </si>
  <si>
    <t>CONDULEX 11/2"</t>
  </si>
  <si>
    <t>3.3.-</t>
  </si>
  <si>
    <t>COUPLING  11/2" IMC</t>
  </si>
  <si>
    <t>3.4.-</t>
  </si>
  <si>
    <t>PANEL ELECTRICO COMBINADO ARRANCADOR MAGNETICO BREAKER A 60 AMP  INDUSTRIAL A 480 V  PARA MOTOR DE 30 HP .</t>
  </si>
  <si>
    <t>3.5.-</t>
  </si>
  <si>
    <t>ALAMBRE DE GOMA SUMERGIBLE 4/3 HILOS</t>
  </si>
  <si>
    <t>3.6.-</t>
  </si>
  <si>
    <t>MEN BREAKER PRINCIPAL  TRIFASICO DE 90 AMPERES</t>
  </si>
  <si>
    <t>3.7.-</t>
  </si>
  <si>
    <t>BREAKER   TRIFASICO DE 110 AMPERES, 3 POLOS</t>
  </si>
  <si>
    <t>3.8.-</t>
  </si>
  <si>
    <t>CURVA SDR-26  11/2´´ PVC</t>
  </si>
  <si>
    <t>3.16.-</t>
  </si>
  <si>
    <t>3.9.-</t>
  </si>
  <si>
    <t>TUBERIA SDR-26  11/2´´X19′ PVC</t>
  </si>
  <si>
    <t>3.10.-</t>
  </si>
  <si>
    <t>ADATADOR RECTO 11/2´</t>
  </si>
  <si>
    <t>3.11.-</t>
  </si>
  <si>
    <t>ADATADOR  CUVO 11/2´′</t>
  </si>
  <si>
    <t>3.12.-</t>
  </si>
  <si>
    <t xml:space="preserve">SUB-TOTAL  </t>
  </si>
  <si>
    <t>DIRECCION TECNICA</t>
  </si>
  <si>
    <t>SUPERVISION C.A.A.S.D.</t>
  </si>
  <si>
    <t>SUB-TOTAL GENERAL EN RD$</t>
  </si>
  <si>
    <t xml:space="preserve">______________________________     </t>
  </si>
  <si>
    <t xml:space="preserve">                             Aprobado por:</t>
  </si>
  <si>
    <t xml:space="preserve">                                                                                          </t>
  </si>
  <si>
    <t xml:space="preserve">                                              __________________________________</t>
  </si>
  <si>
    <t>PRESUPUESTO : ELECTRIFICACION E INSTALACION DE EQUIPOS DE BOMBEO PARA UN POZO UBICADO EN EL  SECTOR CARLOS ALVAREZ VILLA MELLA, STO. DGO. GERENCIA NORTE.</t>
  </si>
  <si>
    <r>
      <t>PRESUPUESTO: CONSTRUCCION DE UN  POZO EN Ø8"(e= 3/8") ACERO, (A PERCUSION ) CON 170</t>
    </r>
    <r>
      <rPr>
        <b/>
        <sz val="14"/>
        <rFont val="Times New Roman"/>
        <family val="1"/>
      </rPr>
      <t>′</t>
    </r>
    <r>
      <rPr>
        <b/>
        <sz val="14"/>
        <rFont val="Verdana"/>
        <family val="2"/>
      </rPr>
      <t xml:space="preserve"> PIES DE PROFUNDIDAD , UBICADO EN LA COLINA DE BARRIO NUEVO, DETRAS DE LA  URBANIZACION COLONIA DE LOS DOCTORES, VILLA MELLA, STO. DGO. NORTE, GERENCIA DE OPERACIONES NORTE.</t>
    </r>
  </si>
  <si>
    <t>CONSTRUCCION DE UN POZO EN Ø8" (e= 3/8) ACERO</t>
  </si>
  <si>
    <t>(A PERCUSION) CON 170 PIES DE PROFUNDIDAD.</t>
  </si>
  <si>
    <t>PERFORACION DE POZO EN Ø10"</t>
  </si>
  <si>
    <t>HINCADO DE  TUBERIA Ø8"   (e=Ø3/8") ACERO</t>
  </si>
  <si>
    <t xml:space="preserve">RANURADO, CORTE Y SOLDADURA DE  TUBERIA DE Ø8" ACERO </t>
  </si>
  <si>
    <t xml:space="preserve">SUMININSTRO DE  TUBERIA Ø8"  ( e= Ø3/8") ACERO </t>
  </si>
  <si>
    <t xml:space="preserve">SUB-TOTAL </t>
  </si>
  <si>
    <t>INSTALACION  EQUIPO DE BOMBEO</t>
  </si>
  <si>
    <t>Y CONSTRUCCION DE DESCARGA</t>
  </si>
  <si>
    <t xml:space="preserve">Electrobomba sumergible de 213 GPM vs 120 TDH a 3600 RPM, </t>
  </si>
  <si>
    <t xml:space="preserve">acomple de motor electrico sumergible de 10 HP a 220 V, monofásico </t>
  </si>
  <si>
    <t xml:space="preserve"> 60 HZ con check vertical instalado.</t>
  </si>
  <si>
    <t>Tubería para columna 4´´ x 10´HN roscada ambos extremos</t>
  </si>
  <si>
    <t>Cabezal de descarga tipo cuello de ganzo 4´´</t>
  </si>
  <si>
    <t>Valvula de compuerta de 4´´ HF platillada vastago ascendente</t>
  </si>
  <si>
    <t xml:space="preserve">Valvula de aire 3/4´´ </t>
  </si>
  <si>
    <r>
      <t>Manometro 0-100 PSI Ø</t>
    </r>
    <r>
      <rPr>
        <sz val="10.5"/>
        <rFont val="Times New Roman"/>
        <family val="1"/>
      </rPr>
      <t>2″</t>
    </r>
    <r>
      <rPr>
        <sz val="14"/>
        <rFont val="Times New Roman"/>
        <family val="1"/>
      </rPr>
      <t xml:space="preserve"> sumergido en glicerina (con sus accerios </t>
    </r>
  </si>
  <si>
    <t>de Instalación).</t>
  </si>
  <si>
    <t>Tee de 4″x2′</t>
  </si>
  <si>
    <t>Coupling 4" roscado H.G.</t>
  </si>
  <si>
    <t>Niple 4´´ x 6´ platillado en un extremo</t>
  </si>
  <si>
    <t>Niple 4´´ x 6x 45ºplatillado en un extremo</t>
  </si>
  <si>
    <t>Juanta dresser 4´´</t>
  </si>
  <si>
    <t>Mano de obra</t>
  </si>
  <si>
    <t>INSTALACION ELECTRICA SECUNDARIA</t>
  </si>
  <si>
    <t>Estructura MT-306</t>
  </si>
  <si>
    <t>2.2.-</t>
  </si>
  <si>
    <t>Apartarrayo de 9 KVA</t>
  </si>
  <si>
    <t>Cut-Out 100 amp</t>
  </si>
  <si>
    <t xml:space="preserve">Transformador tipo pad-maunted 15KVA  / 12470 / 230 / 115V monofásico </t>
  </si>
  <si>
    <t>Cable URD # 1/0 ;100% concentrico</t>
  </si>
  <si>
    <t>PIE</t>
  </si>
  <si>
    <t>Lámina de fusible para Cut-out</t>
  </si>
  <si>
    <t>Varilla de tierra</t>
  </si>
  <si>
    <t xml:space="preserve">Elbow conection </t>
  </si>
  <si>
    <t>Tuberia IMC  3"X10 pies</t>
  </si>
  <si>
    <t>Condulet 3"</t>
  </si>
  <si>
    <t>Coupling 3" IMC</t>
  </si>
  <si>
    <t xml:space="preserve">tuberia PVC  3"x19 SDR-26 </t>
  </si>
  <si>
    <t>2.14.-</t>
  </si>
  <si>
    <t xml:space="preserve">tuberia PVC  2"x19 SDR-26 </t>
  </si>
  <si>
    <t>2.15.-</t>
  </si>
  <si>
    <t>Adaptador Curvo Liquid Tight 2´´</t>
  </si>
  <si>
    <t>2.16.-</t>
  </si>
  <si>
    <t>Alambre THW No.4</t>
  </si>
  <si>
    <t xml:space="preserve">Panel eléctrico combinado, trifasico arrancador magnetico y breaker </t>
  </si>
  <si>
    <t xml:space="preserve"> industrial size 3, 240V.,monofásico ,breaker 60amp., 600V, nema 1R ,para </t>
  </si>
  <si>
    <t>motor de 10 HP, con proteccion térmica y pulsador de arranque parada.</t>
  </si>
  <si>
    <t>Cable de goma sumergible 8/4 hilos</t>
  </si>
  <si>
    <t>Tuberia Liquid Tight 2´´</t>
  </si>
  <si>
    <t>Excavacion para tubería eléctrica (0.5x0.5x10.4)</t>
  </si>
  <si>
    <t>Cinta de prevención</t>
  </si>
  <si>
    <t xml:space="preserve"> </t>
  </si>
  <si>
    <t xml:space="preserve">                 Aprobado por:</t>
  </si>
  <si>
    <t xml:space="preserve">                   __________________________________</t>
  </si>
  <si>
    <t>PRESUPUESTO:(ACTULIZADO) ELECTRIFICACION E INSTALACION DE EQUIPO DE BOMBEO PARA UN POZO , UBICADO EN EL  BARRIOCOLINA DE BARRIO NUEVO DETRÁS  DE URBANIZACION  COLONIA DE LOS DOCTORES, VILLA MELLA, STO. DGO.  NORTE</t>
  </si>
  <si>
    <t>PRESUPUESTO:  DESVIO DE TUBERIA DE Ø12" PVC (SDR-21) DEL EQUIPO NO.4 A TANQUES REGULADORES, SECTOR EL CABRETO , SANTO DOMINGO ESTE. (Gerencia Este)</t>
  </si>
  <si>
    <t>TRABAJOS PRELIMINARES:</t>
  </si>
  <si>
    <t xml:space="preserve">Replanteo </t>
  </si>
  <si>
    <t>ML</t>
  </si>
  <si>
    <t>MOVIMIENTO DE TIERRA:</t>
  </si>
  <si>
    <t xml:space="preserve">Retroexcavadora  Material No Clasificado </t>
  </si>
  <si>
    <t>M3</t>
  </si>
  <si>
    <t>Suministro y Colocación Asiento de Arena</t>
  </si>
  <si>
    <t xml:space="preserve">Relleno Compactado con Maquito  </t>
  </si>
  <si>
    <t>Suministro de Material Para Relleno:</t>
  </si>
  <si>
    <t xml:space="preserve">Bote de Material Sobrante </t>
  </si>
  <si>
    <t>SUMINISTRO DE TUBERIAS Y PIEZAS :</t>
  </si>
  <si>
    <t>TUBERIAS DE:</t>
  </si>
  <si>
    <t>3.1.1.-</t>
  </si>
  <si>
    <t>Ø12" PVC SDR-21 Con Junta de Goma</t>
  </si>
  <si>
    <t>CODOS DE:</t>
  </si>
  <si>
    <t>3.2.1.-</t>
  </si>
  <si>
    <t>Ø12" x 50° ACERO</t>
  </si>
  <si>
    <t>3.2.2.-</t>
  </si>
  <si>
    <t>Ø12" x 90° ACERO</t>
  </si>
  <si>
    <t>JUNTA DRESSER DE:</t>
  </si>
  <si>
    <t>3.3.1.-</t>
  </si>
  <si>
    <t>Ø12"ACERO</t>
  </si>
  <si>
    <t>COLOCACION DE TUBERIAS Y PIEZAS:</t>
  </si>
  <si>
    <t>4.1.-</t>
  </si>
  <si>
    <t>4.1.4.-</t>
  </si>
  <si>
    <t>Ø12" PVC SDR-26 Con Junta de Goma</t>
  </si>
  <si>
    <t>4.2.-</t>
  </si>
  <si>
    <t>4.2.1.-</t>
  </si>
  <si>
    <t>4.2.2.-</t>
  </si>
  <si>
    <t>Ø12" x 45° ACERO</t>
  </si>
  <si>
    <t>4.3.-</t>
  </si>
  <si>
    <t>4.3.1.-</t>
  </si>
  <si>
    <t xml:space="preserve">ANCLAJE DE PIEZAS EN H. A. 350 KG/CM2, FY=4200, Ø3/8" @0.25M (1 Y 2) </t>
  </si>
  <si>
    <t>ANCLAJE DE PIEZAS EN H. S. 350 KG  (3 Y 4) Ø12 X 50°</t>
  </si>
  <si>
    <t>CEMENTO SOLVENTE</t>
  </si>
  <si>
    <t>Galon</t>
  </si>
  <si>
    <t>TRANSPORTE INTERNO TUBERIAS DE :</t>
  </si>
  <si>
    <t>8.1.-</t>
  </si>
  <si>
    <t>9.-</t>
  </si>
  <si>
    <t>PRUEBA HIDROSTATICA TUBERIAS DE :</t>
  </si>
  <si>
    <t>9.1.-</t>
  </si>
  <si>
    <t>10.-</t>
  </si>
  <si>
    <t>SENALIZACION Y MANEJO DE TRANSITO</t>
  </si>
  <si>
    <t>P.A.</t>
  </si>
  <si>
    <t xml:space="preserve">SUB-TOTAL COSTOS DIRECTOS </t>
  </si>
  <si>
    <t>SUB-TOTAL  COSTOS DIRECTOS</t>
  </si>
  <si>
    <t>EQUIPAMIENTO C.A.A.S.D.</t>
  </si>
  <si>
    <t>_______________________________</t>
  </si>
  <si>
    <t xml:space="preserve">                                                                 Visto Bueno por:</t>
  </si>
  <si>
    <t xml:space="preserve">                                                         __________________________________</t>
  </si>
  <si>
    <t xml:space="preserve">   </t>
  </si>
  <si>
    <t>PRESUPUESTO : ELECTRIFICACION E INSTALACION DE EQUIPOS DE BOMBEO ,  PARA UN POZO UBICADO EN EL CONDADO    DE  HARAS NACIONALES VILLA MELLA.,  .STO.DGO. GERENCIA NORTE</t>
  </si>
  <si>
    <t>ELECTROBOMBA SUMERGIBLE DE 300GPM VS 256 TDH A 3450RPM, PARA  MOTOR ELECTRICO 30HP A 230/208V / TRIFASICO</t>
  </si>
  <si>
    <t>TUBERIA  DE Ø6" X 10′ HN</t>
  </si>
  <si>
    <t>CHEQUE VERTICAL DE Ø6" HN</t>
  </si>
  <si>
    <t>COUPLING DE  Ø6" ROSCADO</t>
  </si>
  <si>
    <t>CABEZAL  DE DESCARGA TIPO CUELLO DE GANZO DE  Ø6"HN</t>
  </si>
  <si>
    <t>TEE DE Ø6" HF PLASTILLADA</t>
  </si>
  <si>
    <t>NIPLE Ø6" X 5′ PLASTILLADO HN</t>
  </si>
  <si>
    <t>NIPLE Ø6" X 8′ PLASTILLADO  HN</t>
  </si>
  <si>
    <t xml:space="preserve">CODO DE 45º DE  Ø6"HN </t>
  </si>
  <si>
    <t>VALVULA DE COMPUERTA DE Ø6"HN PLASTILLADA</t>
  </si>
  <si>
    <t>11.-</t>
  </si>
  <si>
    <t>CABLE DE GOMA SUMERGIBLE #4  4 HILOS</t>
  </si>
  <si>
    <t>12.-</t>
  </si>
  <si>
    <t>PANEL DE CONTROL COMPLETO ARRANCADOR MAGNETICO  80 AMP MEMA 1 PARA MOTOR DE 30HP</t>
  </si>
  <si>
    <t>13.-</t>
  </si>
  <si>
    <t>POSTE ELECTRICO DE 35 PIES PRESTENSADO</t>
  </si>
  <si>
    <t>14.-</t>
  </si>
  <si>
    <t>CABLE AAAC 2/0</t>
  </si>
  <si>
    <t>15.-</t>
  </si>
  <si>
    <t>CONECTOR DE EMPALME A/CU</t>
  </si>
  <si>
    <t>16.-</t>
  </si>
  <si>
    <t>ESTRUCTURA MT- 301</t>
  </si>
  <si>
    <t>17.-</t>
  </si>
  <si>
    <t>ESTRUCTURA MT-305</t>
  </si>
  <si>
    <t>18.-</t>
  </si>
  <si>
    <t>ESTRUCTURA MT-302</t>
  </si>
  <si>
    <t>19.-</t>
  </si>
  <si>
    <t>20.-</t>
  </si>
  <si>
    <t xml:space="preserve">VIENTO </t>
  </si>
  <si>
    <t>21.-</t>
  </si>
  <si>
    <t>TRANSFORMADOR DE 45 KVA TIPO PAD-MONTED FRENTE MUERTO TRIFASICO 230/115</t>
  </si>
  <si>
    <t>22.-</t>
  </si>
  <si>
    <t>APARTARRAYO DE 9 KV</t>
  </si>
  <si>
    <t>23.-</t>
  </si>
  <si>
    <t>CUT-OUT 100 AMP</t>
  </si>
  <si>
    <t>24.-</t>
  </si>
  <si>
    <t>CABLE # 2</t>
  </si>
  <si>
    <t>25.-</t>
  </si>
  <si>
    <t>CABLE THW # 1/0</t>
  </si>
  <si>
    <t>26.-</t>
  </si>
  <si>
    <t>CABLE URD 2/0 , 1/3 CONCENTRICO</t>
  </si>
  <si>
    <t>27.-</t>
  </si>
  <si>
    <t>CONDULET DE Ø3"</t>
  </si>
  <si>
    <t>28.-</t>
  </si>
  <si>
    <t xml:space="preserve">ELBOW CONECTOR </t>
  </si>
  <si>
    <t>29.-</t>
  </si>
  <si>
    <t>TUBERIA DE   Ø3"X10′ IMC</t>
  </si>
  <si>
    <t>30.-</t>
  </si>
  <si>
    <t>TUBERIAS DE Ø3"  SDR-26</t>
  </si>
  <si>
    <t>31.-</t>
  </si>
  <si>
    <t>CURVA  DE  Ø3" SDR-26</t>
  </si>
  <si>
    <t>32.-</t>
  </si>
  <si>
    <t xml:space="preserve">ADAPTADOR CURVO DE   Ø3" </t>
  </si>
  <si>
    <t>33.-</t>
  </si>
  <si>
    <t xml:space="preserve">ADAPTADOR RECTO DE   Ø3" </t>
  </si>
  <si>
    <t>34.-</t>
  </si>
  <si>
    <t>EXCAVACION PARA TUBERIA ELECTRICA (6X0.50X0.50) A MANO</t>
  </si>
  <si>
    <t>35.-</t>
  </si>
  <si>
    <t>CAJA DE BREAKER PARA 250AMP</t>
  </si>
  <si>
    <t>36.-</t>
  </si>
  <si>
    <t>BREAKER DOBLE DE 250 AMP</t>
  </si>
  <si>
    <t>37.-</t>
  </si>
  <si>
    <t>HOYO PARA VIENTO</t>
  </si>
  <si>
    <t>38.-</t>
  </si>
  <si>
    <t>ELECTROBOMBA SUMERGIBLE DE 138 GPM, VS 278 TDH  , PARA  MOTOR ELECTRICO DE 15 HP A 230 V, TRIFASICO, A 60HZ., 65% EFIC.65%</t>
  </si>
  <si>
    <t>TUBERIA PARA COLUMNA DE   Ø4"X 10′ HN ROSCADA EN EL EXTREMO</t>
  </si>
  <si>
    <t>CABEZAL DE DESCARGA TIPO CUELLO DE GANZO DE  Ø4"</t>
  </si>
  <si>
    <t>VALVULA  VENTOSA</t>
  </si>
  <si>
    <t>CHEQUE HORIZONTAL DE Ø4" PLATILLADO</t>
  </si>
  <si>
    <t>VALVULA DE COMPUERTA Ø4" PLATILLADA ASCENDTE</t>
  </si>
  <si>
    <t>1.9-</t>
  </si>
  <si>
    <t>VALVULA DE COMPUERTA Ø2" PLATILLADA ASCENDTE</t>
  </si>
  <si>
    <t>1.11-</t>
  </si>
  <si>
    <t>NIPLE  Ø4"X 1′  PLATILLADO</t>
  </si>
  <si>
    <t>1.12-</t>
  </si>
  <si>
    <t>NIPLE Ø4" X 3′ X 45º PLATILLADO (Z)</t>
  </si>
  <si>
    <t>1.14.-</t>
  </si>
  <si>
    <t>TEE Ø4"X 2"Ø PLASTILLADA</t>
  </si>
  <si>
    <t>1.15.-</t>
  </si>
  <si>
    <t xml:space="preserve">JUNTA DRESSER DE Ø4" </t>
  </si>
  <si>
    <t>1.16.-</t>
  </si>
  <si>
    <t xml:space="preserve">ANCLAJE Y BASE PARA BOMBA </t>
  </si>
  <si>
    <t>1.17.-</t>
  </si>
  <si>
    <t xml:space="preserve">TORNILLO EN ACERO </t>
  </si>
  <si>
    <t>1.18.-</t>
  </si>
  <si>
    <t>SERVICIO DE GRUA PARA IZAJE DE BOMBA</t>
  </si>
  <si>
    <t>1.19-</t>
  </si>
  <si>
    <t>2.1-</t>
  </si>
  <si>
    <t>ESTRUCTURA MT-308</t>
  </si>
  <si>
    <t>2.2-</t>
  </si>
  <si>
    <t>2.3-</t>
  </si>
  <si>
    <t>POSTE H.A PRETENSADO 35' 5NKN</t>
  </si>
  <si>
    <t>2.4-</t>
  </si>
  <si>
    <t xml:space="preserve">HUCO PARA POSTE Y VINTO </t>
  </si>
  <si>
    <t>2.5-</t>
  </si>
  <si>
    <t>TUBERIA IMC Ø 3"X10'</t>
  </si>
  <si>
    <t>2.6-</t>
  </si>
  <si>
    <t>CONDULEX DE Ø 3"</t>
  </si>
  <si>
    <t>2.7-</t>
  </si>
  <si>
    <t>COUPLING IMC Ø 3</t>
  </si>
  <si>
    <t>2.8-</t>
  </si>
  <si>
    <t>TUBERIA SDR-26 3"X19'</t>
  </si>
  <si>
    <t>2.9-</t>
  </si>
  <si>
    <t xml:space="preserve">CURVA SDR-26 Ø3" </t>
  </si>
  <si>
    <t>2.10-</t>
  </si>
  <si>
    <t>CABLE AAAC #2/0</t>
  </si>
  <si>
    <t>2.11-</t>
  </si>
  <si>
    <t>CONECTOR DE P/VARILLA DE COBRE</t>
  </si>
  <si>
    <t>2.12-</t>
  </si>
  <si>
    <t>APARTARRAYO 9KV</t>
  </si>
  <si>
    <t>2.13-</t>
  </si>
  <si>
    <t>CUT- OUT DE 100AMP.</t>
  </si>
  <si>
    <t>2.14-</t>
  </si>
  <si>
    <t xml:space="preserve">TRANSFORMADOR TIPO PAD MAUTED 10KVA 7200/240/120VOLT. TRIFASICO  FRENTE MUERTO </t>
  </si>
  <si>
    <t>2.15-</t>
  </si>
  <si>
    <t>VARILLA DE COBRE 8'</t>
  </si>
  <si>
    <t>2.16-</t>
  </si>
  <si>
    <t>CABLE HDB #6</t>
  </si>
  <si>
    <t>2.17-</t>
  </si>
  <si>
    <t>CABLE DESNUDO #4PARA ATERRIZAJE</t>
  </si>
  <si>
    <t>CONETOR TIPO CUÑA#1/0 BIMETALICO</t>
  </si>
  <si>
    <t>2.19-</t>
  </si>
  <si>
    <t>TRANSPORTE E IZAJE DE POSTE Y TRANSFORMADOR **</t>
  </si>
  <si>
    <t>2.20-</t>
  </si>
  <si>
    <t>DISEÑO Y TRAMITACION DE PLANO  **</t>
  </si>
  <si>
    <t>2.21-</t>
  </si>
  <si>
    <t>PAGO DE INTERCONEXION ( CONTRA FACTURA)  **</t>
  </si>
  <si>
    <t>2.22-</t>
  </si>
  <si>
    <t>3.1-</t>
  </si>
  <si>
    <t>PANEL ELECTRICO COMBINADO (Arrancador Magnetico y Breaker Ind.) SIZE 2, 230VOLT. 3FASE,P /MOTOR DE 15HP, CON PROTECCION TERMICA Y PULSADOR C/ARRANQUE Y PARADA</t>
  </si>
  <si>
    <t>3.2-</t>
  </si>
  <si>
    <t>PANEL  DE DISTRIBUSION 4 CIRCUITO C/SUS BREAKER 20AMP.</t>
  </si>
  <si>
    <t>3.3-</t>
  </si>
  <si>
    <t>TUBERIA 1-1/2´´ x 20 ´ EMT</t>
  </si>
  <si>
    <t>3.4-</t>
  </si>
  <si>
    <t>TUBERIA SDR 1-1/2X19 PVC</t>
  </si>
  <si>
    <t>3.5-</t>
  </si>
  <si>
    <t>COUPLING  11/2"  EMT</t>
  </si>
  <si>
    <t>3.6-</t>
  </si>
  <si>
    <t>TUBERIA LIQUIT-TIGHT Ø 1/2"</t>
  </si>
  <si>
    <t>3.7-</t>
  </si>
  <si>
    <t>TUBERIA LIQUIT-TIGHT Ø3/4" (alimentar motor)</t>
  </si>
  <si>
    <t>3.8-</t>
  </si>
  <si>
    <t>CURVA SDR-26 Ø 1-1/2</t>
  </si>
  <si>
    <t>3.9-</t>
  </si>
  <si>
    <t>CONECTOR LIQUI-TIGHT Ø 1-1/2" CURVO</t>
  </si>
  <si>
    <t>3.10-</t>
  </si>
  <si>
    <t>CONECTOR LIQUI-TIGHT Ø 3/4" RECTO</t>
  </si>
  <si>
    <t>3.11-</t>
  </si>
  <si>
    <t>CONECTOR  Ø 3/4" EMT CURVO</t>
  </si>
  <si>
    <t>3.12-</t>
  </si>
  <si>
    <t>ADAPTADOR EMT  Ø 1-1/2" MACHO</t>
  </si>
  <si>
    <t>3.14-</t>
  </si>
  <si>
    <t>ALAMBRE THW #4 ST</t>
  </si>
  <si>
    <t>3.15-</t>
  </si>
  <si>
    <t>ALAMBRE THW #6 ST</t>
  </si>
  <si>
    <t xml:space="preserve">ALAMBRE THW # 10 </t>
  </si>
  <si>
    <t>CABLE SUMERGIBLE DE GOMA  # 6/4HILO, AMERICANO</t>
  </si>
  <si>
    <t>CABLE DE ACERO 1/4"Ø, PARA SUPENDER BOMBA  **</t>
  </si>
  <si>
    <t>3.19-</t>
  </si>
  <si>
    <t>REGISTRO 8X8X4</t>
  </si>
  <si>
    <t>3.20-</t>
  </si>
  <si>
    <t>LAMPARA H.P DE SODIO 250W, 220 VOLT.</t>
  </si>
  <si>
    <t xml:space="preserve">APARTARRAYO SECUNDARIO 3Ø </t>
  </si>
  <si>
    <t>TAPE, CONECTORES, TARUGOS ETC</t>
  </si>
  <si>
    <t>3.23-</t>
  </si>
  <si>
    <t>CAJA 2X4, ROCETA, T. CORRIETE P/(ILUMINAR CASETA)</t>
  </si>
  <si>
    <t>______________________________</t>
  </si>
  <si>
    <t>Ing. Juan Vólquez</t>
  </si>
  <si>
    <t xml:space="preserve">Ing.  Sonia E. Rodríguez  R. </t>
  </si>
  <si>
    <t>PRESUPUESTO : ELECTRIFICACION E INSTALACION DE EQUIPOS DE BOMBEO PARA UN POZO UBICADO EN EL SECTOR EL CAMPECHITO  VILLA  MELLA   STO. DGO.  NORTE  GERENCIA DE OPERACIONES NORTE</t>
  </si>
  <si>
    <t>PRESUPUESTO:  LIMPIEZA Y AFORO PARA UN POZO, UBICADO EN EL BO. CAMPECHITO, CON UNA PROFUNDIDAD DE 200 PIES. GERENCIA  DE OPERACIONES NORTE.</t>
  </si>
  <si>
    <t>LIMPIEZA Y AFORO POZOS DE  Ø8" (e= 3/8) ACERO</t>
  </si>
  <si>
    <t>(A PERCUCION) CON 200 PIES DE PROFUNDIDAD .</t>
  </si>
  <si>
    <t xml:space="preserve">AFORO  A 24 HORAS EN  Ø8"  ACERO </t>
  </si>
  <si>
    <t xml:space="preserve">LIMPIEZA Y DESARROLLO POR PISTONEO, </t>
  </si>
  <si>
    <t xml:space="preserve">EN  Ø8" ACERO, 200 PIES DE PROFUNDIDAD </t>
  </si>
  <si>
    <r>
      <t xml:space="preserve">FECHA </t>
    </r>
    <r>
      <rPr>
        <b/>
        <sz val="14"/>
        <rFont val="Arial"/>
        <family val="2"/>
      </rPr>
      <t>:</t>
    </r>
  </si>
  <si>
    <t>PRESUPUESTO: RED DE DISTRIBUCION AGUA POTABLE, PARA EL Bo. VILLA ESPERANZA II, SABANA PERDIDA, SANTO DOMINGO NORTE.  ( Gerencia Norte )</t>
  </si>
  <si>
    <t xml:space="preserve"> Replanteo</t>
  </si>
  <si>
    <t xml:space="preserve">Caseta para Materiales </t>
  </si>
  <si>
    <t xml:space="preserve">Excavación con Retroexcavadora  en Material no Clasificado </t>
  </si>
  <si>
    <t>Suministro y colocación asiento de arena</t>
  </si>
  <si>
    <t xml:space="preserve">Relleno compactado con maquito  </t>
  </si>
  <si>
    <t>Suministro material para relleno</t>
  </si>
  <si>
    <t xml:space="preserve">Bote de material sobrante </t>
  </si>
  <si>
    <t>SUMINISTRO DE TUBERIAS Y PIEZAS:</t>
  </si>
  <si>
    <t>Ø3" PVC SDR-21 Con Junta de Goma</t>
  </si>
  <si>
    <t>3.1.2.-</t>
  </si>
  <si>
    <t>Ø4" PVC SDR-21 Con Junta de Goma</t>
  </si>
  <si>
    <t>CLAMP DE:</t>
  </si>
  <si>
    <t>Ø12" X Ø4"</t>
  </si>
  <si>
    <t>TEE DE:</t>
  </si>
  <si>
    <t>Ø4" x Ø 3" PVC</t>
  </si>
  <si>
    <t>3.3.2.-</t>
  </si>
  <si>
    <t>Ø3" x Ø 3" PVC</t>
  </si>
  <si>
    <t>3.4.1.-</t>
  </si>
  <si>
    <t>Ø3" x  90º  PVC</t>
  </si>
  <si>
    <t>3.4.2.-</t>
  </si>
  <si>
    <t>Ø3" x  45º  PVC</t>
  </si>
  <si>
    <t>3.4.3.-</t>
  </si>
  <si>
    <t>Ø3" x  22.5º  PVC</t>
  </si>
  <si>
    <t>3.4.4.-</t>
  </si>
  <si>
    <t>Ø4" x  22.5º  PVC</t>
  </si>
  <si>
    <t>CRUZ DE:</t>
  </si>
  <si>
    <t>3.5.1.-</t>
  </si>
  <si>
    <t>Ø3" X Ø3" Acero</t>
  </si>
  <si>
    <t>3.5.2.-</t>
  </si>
  <si>
    <t>Ø3" X Ø3" PVC</t>
  </si>
  <si>
    <t>TAPON DE:</t>
  </si>
  <si>
    <t>3.6.1.-</t>
  </si>
  <si>
    <t xml:space="preserve">Ø3" PVC </t>
  </si>
  <si>
    <t>REDUCCION DE:</t>
  </si>
  <si>
    <t>3.7.1.-</t>
  </si>
  <si>
    <t>Ø4"@ Ø3" PVC</t>
  </si>
  <si>
    <t>3.8.1.-</t>
  </si>
  <si>
    <t xml:space="preserve">Ø3" </t>
  </si>
  <si>
    <t>VALVULA DE COMPUERTA DE:</t>
  </si>
  <si>
    <t>3.9.1.-</t>
  </si>
  <si>
    <t>Ø3" H.F. Platillada  (completa) marca Muller , AVK     ó Similar</t>
  </si>
  <si>
    <t>3.9.2.-</t>
  </si>
  <si>
    <t>Ø4" H.F. Platillada  (completa) marca Muller , AVK     ó Similar</t>
  </si>
  <si>
    <t>3.9.3.-</t>
  </si>
  <si>
    <t>Caja telescopica</t>
  </si>
  <si>
    <t>4.1.1.-</t>
  </si>
  <si>
    <t xml:space="preserve">Ø3" PVC SDR-21 </t>
  </si>
  <si>
    <t>4.1.2.-</t>
  </si>
  <si>
    <t xml:space="preserve">Ø4" PVC SDR-21 </t>
  </si>
  <si>
    <t>4.3.2.-</t>
  </si>
  <si>
    <t>4.4.-</t>
  </si>
  <si>
    <t>4.4.1.-</t>
  </si>
  <si>
    <t>4.4.2.-</t>
  </si>
  <si>
    <t>4.4.3.-</t>
  </si>
  <si>
    <t>4.4.4.-</t>
  </si>
  <si>
    <t>4.5.-</t>
  </si>
  <si>
    <t>4.5.1.-</t>
  </si>
  <si>
    <t>4.5.2.-</t>
  </si>
  <si>
    <t>3.8.2.-</t>
  </si>
  <si>
    <t>3.8.3.-</t>
  </si>
  <si>
    <t>ANCLAJE DE PIEZAS EN H. S.</t>
  </si>
  <si>
    <t>KG</t>
  </si>
  <si>
    <t>REPARACION DE SERVICIOS EXISTENTES (Cubicar Desglosado).</t>
  </si>
  <si>
    <t>ACOMETIDAS DOMICILIARIAS DE:</t>
  </si>
  <si>
    <t>Ø3" x Ø3/4" ( con Clamps de Acero y Caja Ovalada en Polietileno )</t>
  </si>
  <si>
    <t>8.2.-</t>
  </si>
  <si>
    <t>Ø4" x Ø3/4" ( con Clamps de Acero y Caja Ovalada en Polietileno )</t>
  </si>
  <si>
    <t>9.2.-</t>
  </si>
  <si>
    <t>10.1.-</t>
  </si>
  <si>
    <t>10.2.-</t>
  </si>
  <si>
    <t>SEÑALIZACION (Incluye:  Letreros, Luces, Cinta Aviso de Peligro, Cinta Reflectiva, Tanques, Personal, Banderolero, etc. ) (Cubicar Desglosado).</t>
  </si>
  <si>
    <t>SUB-TOTAL COSTOS DIRECTOS</t>
  </si>
  <si>
    <t>SEGUROS Y FIANZA</t>
  </si>
  <si>
    <t xml:space="preserve">                                                                   Visto Bueno por:</t>
  </si>
  <si>
    <t xml:space="preserve">                                                  __________________________________</t>
  </si>
  <si>
    <t>PRESUPUESTO: REPARACION DEL TANQUE METALICO DE LA URBANIZACION EL REMANSO EN LA URB. SAN FELIPE, VILLA MELLA. SANTO DOMINGO NORTE, ( Gerencia NORTE)</t>
  </si>
  <si>
    <t>ACONDICIONAMIENTO DE TANQUE ELEVADO EN ESTRUCTURA METALICA</t>
  </si>
  <si>
    <t xml:space="preserve">APLICACIÓN DE SAND BLASTING EN EXTERIOR E  INTERIOR DE TANQUE (INCLUYE : ANDAMIOS, GUINDOLAS,COMPRESOR, ELEVADORES, ILUMINACION , ARENA PARA SAND BLASTING, ETC.) </t>
  </si>
  <si>
    <t>M2</t>
  </si>
  <si>
    <t>SUMINISTRO, CORTE Y COLOCACION DE TOLA  1/4"PARA FONDO DE TANQUE (INCLUYE SOLDADURA Y MANO DE OBRA)</t>
  </si>
  <si>
    <t>PINTURA :</t>
  </si>
  <si>
    <t>Pintura Exterior de Mantenimiento</t>
  </si>
  <si>
    <t>Pintura Interior (Pintura Epoxica sin disolventes)</t>
  </si>
  <si>
    <t>Logo CAASD ( Presentar Facturas )</t>
  </si>
  <si>
    <t>SOLDADURA PARA REFORZAR LOS RIGIDIZADORES ( Incluye Materiales )</t>
  </si>
  <si>
    <t>PA.</t>
  </si>
  <si>
    <t>ANDAMIOS:</t>
  </si>
  <si>
    <t>5.1.-</t>
  </si>
  <si>
    <t>Alquiler de Andamios ( Incluye Instalacion)</t>
  </si>
  <si>
    <t>SUB-TOTAL COSTOS DIRECTOS "</t>
  </si>
  <si>
    <t>PRESERVACION, MANTENIMIENTO Y CONSERVACION  DE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</si>
</sst>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0.00_);\(0.00\)"/>
    <numFmt numFmtId="169" formatCode="_(* #,##0.00_);_(* \(#,##0.00\);_(* &quot;-&quot;??_);_(@_)"/>
    <numFmt numFmtId="171" formatCode="0.0%"/>
    <numFmt numFmtId="173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4"/>
      <name val="Times New Roman"/>
      <family val="1"/>
    </font>
    <font>
      <sz val="14"/>
      <name val="Arial"/>
      <family val="2"/>
    </font>
    <font>
      <sz val="10.5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4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2"/>
      <color rgb="FFFF0000"/>
      <name val="Times New Roman"/>
      <family val="1"/>
    </font>
    <font>
      <sz val="14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0" fontId="11" fillId="0" borderId="0"/>
  </cellStyleXfs>
  <cellXfs count="6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6" fillId="0" borderId="6" xfId="0" applyFont="1" applyBorder="1"/>
    <xf numFmtId="0" fontId="6" fillId="0" borderId="7" xfId="0" applyFont="1" applyBorder="1"/>
    <xf numFmtId="0" fontId="4" fillId="0" borderId="5" xfId="0" applyFont="1" applyBorder="1" applyAlignment="1">
      <alignment horizontal="right"/>
    </xf>
    <xf numFmtId="0" fontId="7" fillId="0" borderId="6" xfId="0" applyFont="1" applyBorder="1"/>
    <xf numFmtId="168" fontId="7" fillId="0" borderId="6" xfId="0" applyNumberFormat="1" applyFont="1" applyBorder="1" applyAlignment="1">
      <alignment horizontal="right" vertical="center"/>
    </xf>
    <xf numFmtId="168" fontId="7" fillId="0" borderId="6" xfId="0" applyNumberFormat="1" applyFont="1" applyBorder="1" applyAlignment="1">
      <alignment horizontal="center" vertical="center"/>
    </xf>
    <xf numFmtId="39" fontId="7" fillId="0" borderId="6" xfId="0" applyNumberFormat="1" applyFont="1" applyBorder="1" applyAlignment="1">
      <alignment horizontal="center" vertical="center"/>
    </xf>
    <xf numFmtId="40" fontId="7" fillId="0" borderId="6" xfId="0" applyNumberFormat="1" applyFont="1" applyBorder="1" applyAlignment="1">
      <alignment horizontal="right" vertical="center"/>
    </xf>
    <xf numFmtId="0" fontId="8" fillId="0" borderId="7" xfId="0" applyFont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2" fontId="7" fillId="0" borderId="6" xfId="0" applyNumberFormat="1" applyFont="1" applyBorder="1" applyAlignment="1" applyProtection="1">
      <alignment horizontal="right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/>
    <xf numFmtId="4" fontId="4" fillId="0" borderId="7" xfId="1" applyNumberFormat="1" applyFont="1" applyBorder="1"/>
    <xf numFmtId="4" fontId="7" fillId="0" borderId="6" xfId="0" applyNumberFormat="1" applyFont="1" applyFill="1" applyBorder="1" applyAlignment="1">
      <alignment horizontal="right" vertical="center"/>
    </xf>
    <xf numFmtId="0" fontId="7" fillId="0" borderId="6" xfId="0" quotePrefix="1" applyFont="1" applyBorder="1" applyAlignment="1">
      <alignment horizontal="left"/>
    </xf>
    <xf numFmtId="4" fontId="7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7" fillId="0" borderId="3" xfId="0" quotePrefix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4" fontId="9" fillId="0" borderId="4" xfId="2" applyNumberFormat="1" applyFont="1" applyBorder="1"/>
    <xf numFmtId="0" fontId="4" fillId="0" borderId="3" xfId="0" quotePrefix="1" applyFont="1" applyBorder="1" applyAlignment="1">
      <alignment horizont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center" vertical="center"/>
    </xf>
    <xf numFmtId="4" fontId="10" fillId="0" borderId="4" xfId="2" applyNumberFormat="1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/>
    <xf numFmtId="4" fontId="4" fillId="0" borderId="10" xfId="1" applyNumberFormat="1" applyFont="1" applyBorder="1"/>
    <xf numFmtId="9" fontId="7" fillId="0" borderId="6" xfId="3" applyNumberFormat="1" applyFont="1" applyBorder="1" applyAlignment="1">
      <alignment horizontal="centerContinuous"/>
    </xf>
    <xf numFmtId="4" fontId="7" fillId="0" borderId="6" xfId="0" applyNumberFormat="1" applyFont="1" applyBorder="1"/>
    <xf numFmtId="4" fontId="7" fillId="0" borderId="6" xfId="1" applyNumberFormat="1" applyFont="1" applyBorder="1"/>
    <xf numFmtId="4" fontId="7" fillId="0" borderId="7" xfId="1" applyNumberFormat="1" applyFont="1" applyBorder="1"/>
    <xf numFmtId="171" fontId="7" fillId="0" borderId="6" xfId="3" applyNumberFormat="1" applyFont="1" applyBorder="1" applyAlignment="1">
      <alignment horizontal="centerContinuous"/>
    </xf>
    <xf numFmtId="4" fontId="7" fillId="0" borderId="7" xfId="0" applyNumberFormat="1" applyFont="1" applyBorder="1"/>
    <xf numFmtId="10" fontId="7" fillId="0" borderId="6" xfId="3" applyNumberFormat="1" applyFont="1" applyBorder="1" applyAlignment="1">
      <alignment horizontal="centerContinuous"/>
    </xf>
    <xf numFmtId="0" fontId="4" fillId="0" borderId="11" xfId="0" applyFont="1" applyBorder="1"/>
    <xf numFmtId="0" fontId="7" fillId="0" borderId="12" xfId="0" applyFont="1" applyBorder="1"/>
    <xf numFmtId="4" fontId="7" fillId="0" borderId="12" xfId="0" applyNumberFormat="1" applyFont="1" applyBorder="1"/>
    <xf numFmtId="4" fontId="7" fillId="0" borderId="13" xfId="0" applyNumberFormat="1" applyFont="1" applyBorder="1"/>
    <xf numFmtId="4" fontId="4" fillId="0" borderId="6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4" fontId="9" fillId="0" borderId="14" xfId="2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" fontId="10" fillId="0" borderId="14" xfId="2" applyNumberFormat="1" applyFont="1" applyBorder="1"/>
    <xf numFmtId="0" fontId="7" fillId="0" borderId="1" xfId="0" applyFont="1" applyBorder="1" applyAlignment="1">
      <alignment wrapText="1"/>
    </xf>
    <xf numFmtId="9" fontId="7" fillId="0" borderId="6" xfId="3" applyNumberFormat="1" applyFont="1" applyBorder="1" applyAlignment="1">
      <alignment horizontal="centerContinuous" vertical="center"/>
    </xf>
    <xf numFmtId="9" fontId="7" fillId="0" borderId="1" xfId="3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 wrapText="1"/>
    </xf>
    <xf numFmtId="0" fontId="7" fillId="0" borderId="2" xfId="0" applyFont="1" applyBorder="1" applyAlignment="1">
      <alignment horizontal="right"/>
    </xf>
    <xf numFmtId="4" fontId="7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4" fontId="7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/>
    <xf numFmtId="4" fontId="7" fillId="0" borderId="10" xfId="1" applyNumberFormat="1" applyFont="1" applyBorder="1"/>
    <xf numFmtId="0" fontId="7" fillId="0" borderId="5" xfId="0" applyFont="1" applyBorder="1"/>
    <xf numFmtId="0" fontId="7" fillId="0" borderId="18" xfId="0" applyFont="1" applyBorder="1" applyAlignment="1">
      <alignment horizontal="right"/>
    </xf>
    <xf numFmtId="0" fontId="7" fillId="0" borderId="19" xfId="0" quotePrefix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/>
    <xf numFmtId="4" fontId="9" fillId="0" borderId="20" xfId="2" applyNumberFormat="1" applyFont="1" applyBorder="1"/>
    <xf numFmtId="0" fontId="7" fillId="0" borderId="1" xfId="0" applyFont="1" applyBorder="1" applyAlignment="1">
      <alignment horizontal="left" vertical="top" wrapText="1"/>
    </xf>
    <xf numFmtId="9" fontId="7" fillId="0" borderId="6" xfId="3" applyFont="1" applyBorder="1" applyAlignment="1">
      <alignment horizontal="center"/>
    </xf>
    <xf numFmtId="4" fontId="10" fillId="0" borderId="7" xfId="2" applyNumberFormat="1" applyFont="1" applyBorder="1"/>
    <xf numFmtId="0" fontId="6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4" fillId="0" borderId="6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2" fontId="7" fillId="0" borderId="6" xfId="0" applyNumberFormat="1" applyFont="1" applyBorder="1"/>
    <xf numFmtId="0" fontId="7" fillId="0" borderId="6" xfId="0" applyFont="1" applyBorder="1" applyAlignment="1">
      <alignment horizontal="center"/>
    </xf>
    <xf numFmtId="43" fontId="7" fillId="0" borderId="6" xfId="1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7" fillId="0" borderId="6" xfId="0" quotePrefix="1" applyFont="1" applyBorder="1" applyAlignment="1">
      <alignment horizontal="left" wrapText="1"/>
    </xf>
    <xf numFmtId="43" fontId="15" fillId="0" borderId="6" xfId="1" applyFont="1" applyBorder="1" applyAlignment="1">
      <alignment horizontal="center"/>
    </xf>
    <xf numFmtId="0" fontId="7" fillId="0" borderId="6" xfId="0" applyFont="1" applyBorder="1" applyAlignment="1">
      <alignment wrapText="1"/>
    </xf>
    <xf numFmtId="169" fontId="12" fillId="0" borderId="0" xfId="0" applyNumberFormat="1" applyFont="1"/>
    <xf numFmtId="169" fontId="4" fillId="0" borderId="7" xfId="0" applyNumberFormat="1" applyFont="1" applyBorder="1"/>
    <xf numFmtId="0" fontId="16" fillId="0" borderId="6" xfId="0" applyFont="1" applyBorder="1"/>
    <xf numFmtId="2" fontId="16" fillId="0" borderId="6" xfId="0" applyNumberFormat="1" applyFont="1" applyBorder="1"/>
    <xf numFmtId="0" fontId="16" fillId="0" borderId="3" xfId="0" quotePrefix="1" applyFont="1" applyBorder="1" applyAlignment="1">
      <alignment horizontal="center"/>
    </xf>
    <xf numFmtId="168" fontId="16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168" fontId="7" fillId="0" borderId="3" xfId="0" applyNumberFormat="1" applyFont="1" applyBorder="1"/>
    <xf numFmtId="40" fontId="7" fillId="0" borderId="3" xfId="0" applyNumberFormat="1" applyFont="1" applyBorder="1"/>
    <xf numFmtId="44" fontId="4" fillId="0" borderId="4" xfId="2" applyFont="1" applyBorder="1"/>
    <xf numFmtId="0" fontId="16" fillId="0" borderId="5" xfId="0" applyFont="1" applyBorder="1" applyAlignment="1">
      <alignment horizontal="right"/>
    </xf>
    <xf numFmtId="0" fontId="16" fillId="0" borderId="6" xfId="0" quotePrefix="1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43" fontId="16" fillId="0" borderId="6" xfId="1" applyFont="1" applyBorder="1"/>
    <xf numFmtId="40" fontId="17" fillId="0" borderId="10" xfId="0" applyNumberFormat="1" applyFont="1" applyBorder="1"/>
    <xf numFmtId="40" fontId="17" fillId="0" borderId="7" xfId="0" applyNumberFormat="1" applyFont="1" applyBorder="1"/>
    <xf numFmtId="0" fontId="7" fillId="0" borderId="6" xfId="0" applyFont="1" applyBorder="1" applyAlignment="1">
      <alignment horizontal="left"/>
    </xf>
    <xf numFmtId="43" fontId="7" fillId="0" borderId="6" xfId="1" applyFont="1" applyFill="1" applyBorder="1"/>
    <xf numFmtId="43" fontId="7" fillId="10" borderId="6" xfId="1" applyFont="1" applyFill="1" applyBorder="1"/>
    <xf numFmtId="43" fontId="7" fillId="0" borderId="6" xfId="1" applyFont="1" applyBorder="1" applyAlignment="1">
      <alignment horizontal="right"/>
    </xf>
    <xf numFmtId="40" fontId="7" fillId="0" borderId="6" xfId="0" applyNumberFormat="1" applyFont="1" applyBorder="1"/>
    <xf numFmtId="40" fontId="4" fillId="0" borderId="7" xfId="0" applyNumberFormat="1" applyFont="1" applyBorder="1"/>
    <xf numFmtId="168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40" fontId="7" fillId="0" borderId="0" xfId="0" applyNumberFormat="1" applyFont="1" applyBorder="1"/>
    <xf numFmtId="43" fontId="7" fillId="0" borderId="6" xfId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40" fontId="4" fillId="0" borderId="7" xfId="0" applyNumberFormat="1" applyFont="1" applyFill="1" applyBorder="1"/>
    <xf numFmtId="43" fontId="7" fillId="0" borderId="3" xfId="1" applyFont="1" applyBorder="1"/>
    <xf numFmtId="0" fontId="16" fillId="0" borderId="8" xfId="0" applyFont="1" applyBorder="1" applyAlignment="1">
      <alignment horizontal="right"/>
    </xf>
    <xf numFmtId="168" fontId="16" fillId="0" borderId="9" xfId="0" applyNumberFormat="1" applyFont="1" applyBorder="1" applyAlignment="1">
      <alignment horizontal="right"/>
    </xf>
    <xf numFmtId="0" fontId="16" fillId="0" borderId="9" xfId="0" applyFont="1" applyBorder="1" applyAlignment="1">
      <alignment horizontal="center"/>
    </xf>
    <xf numFmtId="168" fontId="16" fillId="0" borderId="9" xfId="0" applyNumberFormat="1" applyFont="1" applyBorder="1"/>
    <xf numFmtId="40" fontId="16" fillId="0" borderId="9" xfId="0" applyNumberFormat="1" applyFont="1" applyBorder="1"/>
    <xf numFmtId="43" fontId="17" fillId="0" borderId="10" xfId="1" applyFont="1" applyBorder="1"/>
    <xf numFmtId="168" fontId="7" fillId="0" borderId="6" xfId="0" applyNumberFormat="1" applyFont="1" applyBorder="1" applyAlignment="1">
      <alignment horizontal="right"/>
    </xf>
    <xf numFmtId="9" fontId="7" fillId="0" borderId="6" xfId="3" applyNumberFormat="1" applyFont="1" applyBorder="1" applyAlignment="1">
      <alignment horizontal="center" vertical="center"/>
    </xf>
    <xf numFmtId="43" fontId="4" fillId="0" borderId="7" xfId="1" applyFont="1" applyBorder="1"/>
    <xf numFmtId="10" fontId="7" fillId="0" borderId="6" xfId="3" applyNumberFormat="1" applyFont="1" applyBorder="1" applyAlignment="1">
      <alignment horizontal="center" vertical="center"/>
    </xf>
    <xf numFmtId="169" fontId="7" fillId="0" borderId="6" xfId="1" applyNumberFormat="1" applyFont="1" applyBorder="1"/>
    <xf numFmtId="0" fontId="7" fillId="0" borderId="5" xfId="0" applyFont="1" applyBorder="1" applyAlignment="1"/>
    <xf numFmtId="0" fontId="7" fillId="0" borderId="24" xfId="0" applyFont="1" applyBorder="1"/>
    <xf numFmtId="44" fontId="4" fillId="0" borderId="17" xfId="2" applyFont="1" applyBorder="1"/>
    <xf numFmtId="0" fontId="7" fillId="0" borderId="2" xfId="0" applyFont="1" applyBorder="1"/>
    <xf numFmtId="0" fontId="7" fillId="0" borderId="3" xfId="0" applyFont="1" applyBorder="1"/>
    <xf numFmtId="44" fontId="4" fillId="0" borderId="25" xfId="2" applyFont="1" applyBorder="1"/>
    <xf numFmtId="0" fontId="7" fillId="0" borderId="1" xfId="0" applyFont="1" applyBorder="1" applyAlignment="1">
      <alignment vertical="center" wrapText="1"/>
    </xf>
    <xf numFmtId="9" fontId="7" fillId="0" borderId="1" xfId="3" applyNumberFormat="1" applyFont="1" applyBorder="1" applyAlignment="1">
      <alignment horizontal="center" vertical="center"/>
    </xf>
    <xf numFmtId="44" fontId="4" fillId="0" borderId="14" xfId="2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19" xfId="0" applyFont="1" applyBorder="1"/>
    <xf numFmtId="44" fontId="4" fillId="0" borderId="20" xfId="2" applyFont="1" applyBorder="1"/>
    <xf numFmtId="0" fontId="4" fillId="0" borderId="0" xfId="0" applyFont="1" applyBorder="1"/>
    <xf numFmtId="0" fontId="4" fillId="0" borderId="0" xfId="0" applyFont="1"/>
    <xf numFmtId="0" fontId="4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7" fillId="10" borderId="6" xfId="0" applyFont="1" applyFill="1" applyBorder="1" applyAlignment="1">
      <alignment horizontal="left" wrapText="1"/>
    </xf>
    <xf numFmtId="0" fontId="7" fillId="10" borderId="6" xfId="0" applyFont="1" applyFill="1" applyBorder="1"/>
    <xf numFmtId="0" fontId="7" fillId="0" borderId="11" xfId="0" applyFont="1" applyBorder="1"/>
    <xf numFmtId="0" fontId="7" fillId="10" borderId="1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6" xfId="0" applyBorder="1"/>
    <xf numFmtId="0" fontId="0" fillId="0" borderId="9" xfId="0" applyBorder="1"/>
    <xf numFmtId="0" fontId="4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9" fontId="0" fillId="0" borderId="6" xfId="0" applyNumberFormat="1" applyBorder="1"/>
    <xf numFmtId="0" fontId="7" fillId="10" borderId="6" xfId="0" applyFont="1" applyFill="1" applyBorder="1" applyAlignment="1">
      <alignment horizontal="right"/>
    </xf>
    <xf numFmtId="169" fontId="7" fillId="0" borderId="6" xfId="0" applyNumberFormat="1" applyFont="1" applyBorder="1"/>
    <xf numFmtId="0" fontId="7" fillId="0" borderId="3" xfId="0" applyFont="1" applyBorder="1" applyAlignment="1">
      <alignment horizontal="right"/>
    </xf>
    <xf numFmtId="44" fontId="4" fillId="0" borderId="3" xfId="2" applyFont="1" applyBorder="1"/>
    <xf numFmtId="0" fontId="16" fillId="0" borderId="6" xfId="0" applyFont="1" applyBorder="1" applyAlignment="1">
      <alignment horizontal="right"/>
    </xf>
    <xf numFmtId="40" fontId="17" fillId="0" borderId="9" xfId="0" applyNumberFormat="1" applyFont="1" applyBorder="1"/>
    <xf numFmtId="40" fontId="17" fillId="0" borderId="6" xfId="0" applyNumberFormat="1" applyFont="1" applyBorder="1"/>
    <xf numFmtId="2" fontId="7" fillId="10" borderId="6" xfId="0" applyNumberFormat="1" applyFont="1" applyFill="1" applyBorder="1"/>
    <xf numFmtId="0" fontId="7" fillId="10" borderId="6" xfId="0" applyFont="1" applyFill="1" applyBorder="1" applyAlignment="1">
      <alignment horizontal="center"/>
    </xf>
    <xf numFmtId="43" fontId="4" fillId="0" borderId="6" xfId="1" applyFont="1" applyBorder="1"/>
    <xf numFmtId="0" fontId="21" fillId="0" borderId="6" xfId="0" applyFont="1" applyBorder="1"/>
    <xf numFmtId="40" fontId="4" fillId="0" borderId="6" xfId="0" applyNumberFormat="1" applyFont="1" applyBorder="1"/>
    <xf numFmtId="44" fontId="4" fillId="0" borderId="6" xfId="2" applyFont="1" applyBorder="1"/>
    <xf numFmtId="43" fontId="7" fillId="10" borderId="6" xfId="1" applyFont="1" applyFill="1" applyBorder="1" applyAlignment="1">
      <alignment horizontal="right"/>
    </xf>
    <xf numFmtId="43" fontId="7" fillId="0" borderId="16" xfId="1" applyFont="1" applyBorder="1"/>
    <xf numFmtId="44" fontId="7" fillId="0" borderId="3" xfId="2" applyFont="1" applyBorder="1"/>
    <xf numFmtId="0" fontId="16" fillId="0" borderId="9" xfId="0" applyFont="1" applyBorder="1" applyAlignment="1">
      <alignment horizontal="right"/>
    </xf>
    <xf numFmtId="43" fontId="16" fillId="0" borderId="10" xfId="1" applyFont="1" applyBorder="1"/>
    <xf numFmtId="168" fontId="7" fillId="0" borderId="6" xfId="0" applyNumberFormat="1" applyFont="1" applyBorder="1"/>
    <xf numFmtId="43" fontId="7" fillId="0" borderId="7" xfId="1" applyFont="1" applyBorder="1"/>
    <xf numFmtId="0" fontId="7" fillId="0" borderId="7" xfId="0" applyFont="1" applyBorder="1"/>
    <xf numFmtId="0" fontId="7" fillId="0" borderId="16" xfId="0" applyFont="1" applyBorder="1"/>
    <xf numFmtId="9" fontId="7" fillId="0" borderId="16" xfId="3" applyNumberFormat="1" applyFont="1" applyBorder="1" applyAlignment="1">
      <alignment horizontal="centerContinuous"/>
    </xf>
    <xf numFmtId="0" fontId="7" fillId="0" borderId="17" xfId="0" applyFont="1" applyBorder="1"/>
    <xf numFmtId="0" fontId="7" fillId="0" borderId="28" xfId="0" applyFont="1" applyBorder="1"/>
    <xf numFmtId="44" fontId="7" fillId="0" borderId="14" xfId="2" applyFont="1" applyBorder="1"/>
    <xf numFmtId="43" fontId="7" fillId="0" borderId="1" xfId="1" applyFont="1" applyBorder="1"/>
    <xf numFmtId="9" fontId="7" fillId="0" borderId="1" xfId="3" applyFont="1" applyBorder="1"/>
    <xf numFmtId="0" fontId="4" fillId="0" borderId="19" xfId="0" applyFont="1" applyBorder="1"/>
    <xf numFmtId="0" fontId="7" fillId="0" borderId="0" xfId="0" applyFont="1" applyBorder="1"/>
    <xf numFmtId="43" fontId="7" fillId="0" borderId="0" xfId="1" applyFont="1" applyBorder="1"/>
    <xf numFmtId="0" fontId="4" fillId="0" borderId="29" xfId="0" applyFont="1" applyBorder="1" applyAlignment="1">
      <alignment horizontal="center" wrapText="1"/>
    </xf>
    <xf numFmtId="0" fontId="10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4" applyFont="1" applyFill="1" applyAlignment="1">
      <alignment vertical="center" wrapText="1"/>
    </xf>
    <xf numFmtId="0" fontId="13" fillId="0" borderId="29" xfId="4" applyFont="1" applyFill="1" applyBorder="1" applyAlignment="1">
      <alignment horizontal="center" vertical="center" wrapText="1"/>
    </xf>
    <xf numFmtId="0" fontId="13" fillId="0" borderId="8" xfId="4" applyFont="1" applyFill="1" applyBorder="1" applyAlignment="1">
      <alignment horizontal="center" vertical="center" wrapText="1"/>
    </xf>
    <xf numFmtId="0" fontId="13" fillId="0" borderId="9" xfId="4" applyFont="1" applyFill="1" applyBorder="1" applyAlignment="1">
      <alignment horizontal="center" vertical="center" wrapText="1"/>
    </xf>
    <xf numFmtId="4" fontId="13" fillId="0" borderId="9" xfId="4" applyNumberFormat="1" applyFont="1" applyFill="1" applyBorder="1" applyAlignment="1">
      <alignment horizontal="center" vertical="center" wrapText="1"/>
    </xf>
    <xf numFmtId="0" fontId="13" fillId="0" borderId="10" xfId="4" quotePrefix="1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4" fontId="13" fillId="0" borderId="16" xfId="4" applyNumberFormat="1" applyFont="1" applyFill="1" applyBorder="1" applyAlignment="1">
      <alignment horizontal="center" vertical="center" wrapText="1"/>
    </xf>
    <xf numFmtId="0" fontId="13" fillId="0" borderId="17" xfId="4" quotePrefix="1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4" fontId="13" fillId="0" borderId="6" xfId="4" applyNumberFormat="1" applyFont="1" applyFill="1" applyBorder="1" applyAlignment="1">
      <alignment horizontal="center" vertical="center" wrapText="1"/>
    </xf>
    <xf numFmtId="0" fontId="13" fillId="0" borderId="7" xfId="4" quotePrefix="1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right" vertical="center" wrapText="1"/>
    </xf>
    <xf numFmtId="0" fontId="4" fillId="0" borderId="6" xfId="4" applyFont="1" applyFill="1" applyBorder="1" applyAlignment="1">
      <alignment vertical="center" wrapText="1"/>
    </xf>
    <xf numFmtId="0" fontId="7" fillId="0" borderId="6" xfId="4" applyFont="1" applyFill="1" applyBorder="1" applyAlignment="1">
      <alignment vertical="center" wrapText="1"/>
    </xf>
    <xf numFmtId="4" fontId="7" fillId="0" borderId="6" xfId="4" applyNumberFormat="1" applyFont="1" applyFill="1" applyBorder="1" applyAlignment="1">
      <alignment vertical="center" wrapText="1"/>
    </xf>
    <xf numFmtId="0" fontId="7" fillId="0" borderId="7" xfId="4" applyFont="1" applyFill="1" applyBorder="1" applyAlignment="1">
      <alignment vertical="center" wrapText="1"/>
    </xf>
    <xf numFmtId="0" fontId="7" fillId="0" borderId="5" xfId="4" applyFont="1" applyFill="1" applyBorder="1" applyAlignment="1">
      <alignment horizontal="right" vertical="center" wrapText="1"/>
    </xf>
    <xf numFmtId="43" fontId="7" fillId="0" borderId="6" xfId="1" applyFont="1" applyFill="1" applyBorder="1" applyAlignment="1">
      <alignment horizontal="left" vertical="center" wrapText="1"/>
    </xf>
    <xf numFmtId="0" fontId="7" fillId="0" borderId="6" xfId="4" applyFont="1" applyFill="1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vertical="center" wrapText="1"/>
    </xf>
    <xf numFmtId="169" fontId="10" fillId="0" borderId="7" xfId="4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43" fontId="7" fillId="0" borderId="6" xfId="1" applyFont="1" applyBorder="1" applyAlignment="1">
      <alignment vertical="center"/>
    </xf>
    <xf numFmtId="40" fontId="7" fillId="0" borderId="6" xfId="0" applyNumberFormat="1" applyFont="1" applyBorder="1" applyAlignment="1">
      <alignment vertical="center"/>
    </xf>
    <xf numFmtId="169" fontId="24" fillId="0" borderId="7" xfId="4" quotePrefix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9" fillId="0" borderId="7" xfId="4" applyFont="1" applyFill="1" applyBorder="1" applyAlignment="1">
      <alignment vertical="center" wrapText="1"/>
    </xf>
    <xf numFmtId="0" fontId="7" fillId="0" borderId="6" xfId="4" applyFont="1" applyBorder="1" applyAlignment="1">
      <alignment vertical="center" wrapText="1"/>
    </xf>
    <xf numFmtId="43" fontId="7" fillId="0" borderId="6" xfId="1" applyFont="1" applyFill="1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right" vertical="center"/>
    </xf>
    <xf numFmtId="43" fontId="25" fillId="0" borderId="6" xfId="1" applyFont="1" applyFill="1" applyBorder="1" applyAlignment="1">
      <alignment vertical="center" wrapText="1"/>
    </xf>
    <xf numFmtId="4" fontId="7" fillId="0" borderId="6" xfId="4" applyNumberFormat="1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right" vertical="center" wrapText="1"/>
    </xf>
    <xf numFmtId="0" fontId="4" fillId="0" borderId="6" xfId="4" applyFont="1" applyBorder="1" applyAlignment="1">
      <alignment horizontal="left" vertical="center" wrapText="1"/>
    </xf>
    <xf numFmtId="0" fontId="25" fillId="0" borderId="6" xfId="4" applyFont="1" applyBorder="1" applyAlignment="1">
      <alignment vertical="center" wrapText="1"/>
    </xf>
    <xf numFmtId="0" fontId="23" fillId="0" borderId="6" xfId="4" applyFont="1" applyFill="1" applyBorder="1" applyAlignment="1">
      <alignment vertical="center" wrapText="1"/>
    </xf>
    <xf numFmtId="0" fontId="9" fillId="0" borderId="7" xfId="4" applyFont="1" applyBorder="1" applyAlignment="1">
      <alignment vertical="center" wrapText="1"/>
    </xf>
    <xf numFmtId="0" fontId="4" fillId="0" borderId="6" xfId="4" applyFont="1" applyFill="1" applyBorder="1" applyAlignment="1">
      <alignment horizontal="left" vertical="center" wrapText="1"/>
    </xf>
    <xf numFmtId="0" fontId="7" fillId="0" borderId="5" xfId="4" applyFont="1" applyBorder="1" applyAlignment="1">
      <alignment horizontal="right" vertical="center" wrapText="1"/>
    </xf>
    <xf numFmtId="0" fontId="7" fillId="0" borderId="6" xfId="4" applyFont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vertical="center" wrapText="1"/>
    </xf>
    <xf numFmtId="43" fontId="7" fillId="0" borderId="6" xfId="1" applyFont="1" applyBorder="1" applyAlignment="1">
      <alignment vertical="center" wrapText="1"/>
    </xf>
    <xf numFmtId="169" fontId="10" fillId="0" borderId="7" xfId="4" applyNumberFormat="1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4" fontId="25" fillId="0" borderId="6" xfId="1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7" fillId="0" borderId="6" xfId="4" applyNumberFormat="1" applyFont="1" applyBorder="1" applyAlignment="1">
      <alignment vertical="center" wrapText="1"/>
    </xf>
    <xf numFmtId="4" fontId="7" fillId="0" borderId="6" xfId="1" applyNumberFormat="1" applyFont="1" applyBorder="1" applyAlignment="1">
      <alignment vertical="center" wrapText="1"/>
    </xf>
    <xf numFmtId="0" fontId="26" fillId="0" borderId="5" xfId="4" applyFont="1" applyFill="1" applyBorder="1" applyAlignment="1">
      <alignment horizontal="right" vertical="center" wrapText="1"/>
    </xf>
    <xf numFmtId="0" fontId="26" fillId="0" borderId="6" xfId="4" applyFont="1" applyFill="1" applyBorder="1" applyAlignment="1">
      <alignment horizontal="left" vertical="center" wrapText="1"/>
    </xf>
    <xf numFmtId="169" fontId="27" fillId="0" borderId="7" xfId="4" applyNumberFormat="1" applyFont="1" applyFill="1" applyBorder="1" applyAlignment="1">
      <alignment vertical="center" wrapText="1"/>
    </xf>
    <xf numFmtId="0" fontId="7" fillId="0" borderId="15" xfId="4" applyFont="1" applyBorder="1" applyAlignment="1">
      <alignment horizontal="right" vertical="center" wrapText="1"/>
    </xf>
    <xf numFmtId="0" fontId="7" fillId="0" borderId="16" xfId="4" applyFont="1" applyBorder="1" applyAlignment="1">
      <alignment vertical="center" wrapText="1"/>
    </xf>
    <xf numFmtId="43" fontId="7" fillId="0" borderId="16" xfId="1" applyFont="1" applyFill="1" applyBorder="1" applyAlignment="1">
      <alignment vertical="center" wrapText="1"/>
    </xf>
    <xf numFmtId="0" fontId="7" fillId="0" borderId="16" xfId="4" applyFont="1" applyBorder="1" applyAlignment="1">
      <alignment horizontal="center" vertical="center" wrapText="1"/>
    </xf>
    <xf numFmtId="4" fontId="7" fillId="0" borderId="16" xfId="1" applyNumberFormat="1" applyFont="1" applyFill="1" applyBorder="1" applyAlignment="1">
      <alignment vertical="center" wrapText="1"/>
    </xf>
    <xf numFmtId="43" fontId="7" fillId="0" borderId="16" xfId="1" applyFont="1" applyBorder="1" applyAlignment="1">
      <alignment vertical="center" wrapText="1"/>
    </xf>
    <xf numFmtId="169" fontId="10" fillId="0" borderId="17" xfId="4" applyNumberFormat="1" applyFont="1" applyBorder="1" applyAlignment="1">
      <alignment vertical="center" wrapText="1"/>
    </xf>
    <xf numFmtId="0" fontId="7" fillId="0" borderId="5" xfId="4" applyFont="1" applyBorder="1" applyAlignment="1">
      <alignment horizontal="right" vertical="center"/>
    </xf>
    <xf numFmtId="0" fontId="7" fillId="0" borderId="6" xfId="4" applyFont="1" applyBorder="1" applyAlignment="1">
      <alignment vertical="center"/>
    </xf>
    <xf numFmtId="4" fontId="7" fillId="0" borderId="6" xfId="5" applyNumberFormat="1" applyFont="1" applyFill="1" applyBorder="1" applyAlignment="1">
      <alignment horizontal="right" vertical="center"/>
    </xf>
    <xf numFmtId="0" fontId="7" fillId="0" borderId="6" xfId="4" applyFont="1" applyBorder="1" applyAlignment="1">
      <alignment horizontal="center" vertical="center"/>
    </xf>
    <xf numFmtId="4" fontId="7" fillId="0" borderId="6" xfId="4" applyNumberFormat="1" applyFont="1" applyFill="1" applyBorder="1" applyAlignment="1">
      <alignment vertical="center"/>
    </xf>
    <xf numFmtId="40" fontId="7" fillId="0" borderId="6" xfId="4" applyNumberFormat="1" applyFont="1" applyBorder="1" applyAlignment="1">
      <alignment vertical="center"/>
    </xf>
    <xf numFmtId="169" fontId="7" fillId="0" borderId="7" xfId="5" applyFont="1" applyBorder="1" applyAlignment="1">
      <alignment vertical="center"/>
    </xf>
    <xf numFmtId="0" fontId="7" fillId="0" borderId="2" xfId="4" applyFont="1" applyBorder="1" applyAlignment="1">
      <alignment horizontal="right" vertical="center" wrapText="1"/>
    </xf>
    <xf numFmtId="0" fontId="10" fillId="0" borderId="30" xfId="0" applyFont="1" applyBorder="1" applyAlignment="1">
      <alignment vertical="center"/>
    </xf>
    <xf numFmtId="0" fontId="7" fillId="0" borderId="3" xfId="4" applyFont="1" applyBorder="1" applyAlignment="1">
      <alignment horizontal="center" vertical="center" wrapText="1"/>
    </xf>
    <xf numFmtId="4" fontId="7" fillId="0" borderId="3" xfId="4" applyNumberFormat="1" applyFont="1" applyBorder="1" applyAlignment="1">
      <alignment vertical="center" wrapText="1"/>
    </xf>
    <xf numFmtId="40" fontId="7" fillId="0" borderId="3" xfId="4" applyNumberFormat="1" applyFont="1" applyBorder="1" applyAlignment="1">
      <alignment vertical="center" wrapText="1"/>
    </xf>
    <xf numFmtId="43" fontId="10" fillId="0" borderId="4" xfId="1" applyFont="1" applyBorder="1" applyAlignment="1">
      <alignment vertical="center" wrapText="1"/>
    </xf>
    <xf numFmtId="0" fontId="10" fillId="0" borderId="2" xfId="0" applyFont="1" applyBorder="1" applyAlignment="1">
      <alignment horizontal="right"/>
    </xf>
    <xf numFmtId="0" fontId="10" fillId="0" borderId="3" xfId="0" applyFont="1" applyBorder="1"/>
    <xf numFmtId="2" fontId="9" fillId="0" borderId="3" xfId="0" applyNumberFormat="1" applyFont="1" applyBorder="1"/>
    <xf numFmtId="0" fontId="9" fillId="0" borderId="3" xfId="0" applyFont="1" applyBorder="1" applyAlignment="1">
      <alignment horizontal="center"/>
    </xf>
    <xf numFmtId="4" fontId="9" fillId="0" borderId="3" xfId="1" applyNumberFormat="1" applyFont="1" applyBorder="1"/>
    <xf numFmtId="43" fontId="9" fillId="0" borderId="3" xfId="1" applyFont="1" applyBorder="1"/>
    <xf numFmtId="44" fontId="10" fillId="0" borderId="4" xfId="2" applyFont="1" applyBorder="1"/>
    <xf numFmtId="0" fontId="9" fillId="0" borderId="5" xfId="0" applyFont="1" applyBorder="1"/>
    <xf numFmtId="0" fontId="9" fillId="0" borderId="31" xfId="0" applyFont="1" applyBorder="1"/>
    <xf numFmtId="168" fontId="9" fillId="0" borderId="6" xfId="0" applyNumberFormat="1" applyFont="1" applyBorder="1" applyAlignment="1">
      <alignment horizontal="right"/>
    </xf>
    <xf numFmtId="9" fontId="9" fillId="0" borderId="6" xfId="3" applyNumberFormat="1" applyFont="1" applyBorder="1" applyAlignment="1">
      <alignment horizontal="centerContinuous"/>
    </xf>
    <xf numFmtId="168" fontId="9" fillId="0" borderId="6" xfId="0" applyNumberFormat="1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6" xfId="0" applyFont="1" applyBorder="1"/>
    <xf numFmtId="171" fontId="9" fillId="0" borderId="6" xfId="3" applyNumberFormat="1" applyFont="1" applyBorder="1" applyAlignment="1">
      <alignment horizontal="centerContinuous"/>
    </xf>
    <xf numFmtId="0" fontId="9" fillId="0" borderId="5" xfId="0" applyFont="1" applyBorder="1" applyAlignment="1">
      <alignment horizontal="right"/>
    </xf>
    <xf numFmtId="0" fontId="9" fillId="0" borderId="7" xfId="0" applyFont="1" applyBorder="1"/>
    <xf numFmtId="10" fontId="9" fillId="0" borderId="6" xfId="3" applyNumberFormat="1" applyFont="1" applyBorder="1" applyAlignment="1">
      <alignment horizontal="centerContinuous"/>
    </xf>
    <xf numFmtId="0" fontId="9" fillId="0" borderId="12" xfId="0" applyFont="1" applyBorder="1"/>
    <xf numFmtId="0" fontId="9" fillId="0" borderId="13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32" xfId="0" applyFont="1" applyBorder="1"/>
    <xf numFmtId="0" fontId="9" fillId="0" borderId="28" xfId="0" applyFont="1" applyBorder="1"/>
    <xf numFmtId="44" fontId="10" fillId="0" borderId="33" xfId="2" applyFont="1" applyBorder="1"/>
    <xf numFmtId="0" fontId="9" fillId="0" borderId="34" xfId="0" applyFont="1" applyBorder="1" applyAlignment="1">
      <alignment wrapText="1"/>
    </xf>
    <xf numFmtId="0" fontId="9" fillId="0" borderId="24" xfId="0" applyFont="1" applyBorder="1"/>
    <xf numFmtId="9" fontId="9" fillId="0" borderId="6" xfId="3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44" fontId="10" fillId="0" borderId="25" xfId="2" applyFont="1" applyBorder="1" applyAlignment="1">
      <alignment vertical="center"/>
    </xf>
    <xf numFmtId="0" fontId="9" fillId="0" borderId="35" xfId="0" applyFont="1" applyBorder="1"/>
    <xf numFmtId="0" fontId="9" fillId="0" borderId="26" xfId="0" applyFont="1" applyBorder="1"/>
    <xf numFmtId="9" fontId="9" fillId="0" borderId="1" xfId="3" applyNumberFormat="1" applyFont="1" applyBorder="1" applyAlignment="1">
      <alignment horizontal="centerContinuous"/>
    </xf>
    <xf numFmtId="44" fontId="10" fillId="0" borderId="25" xfId="2" applyFont="1" applyBorder="1"/>
    <xf numFmtId="0" fontId="9" fillId="0" borderId="18" xfId="0" applyFont="1" applyBorder="1"/>
    <xf numFmtId="0" fontId="9" fillId="0" borderId="19" xfId="0" applyFont="1" applyBorder="1"/>
    <xf numFmtId="9" fontId="9" fillId="0" borderId="19" xfId="3" applyFont="1" applyBorder="1" applyAlignment="1">
      <alignment horizontal="center"/>
    </xf>
    <xf numFmtId="44" fontId="10" fillId="0" borderId="20" xfId="2" applyFont="1" applyBorder="1"/>
    <xf numFmtId="0" fontId="10" fillId="0" borderId="0" xfId="0" applyFont="1" applyBorder="1" applyAlignment="1">
      <alignment vertical="center"/>
    </xf>
    <xf numFmtId="44" fontId="10" fillId="0" borderId="0" xfId="2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0" fontId="24" fillId="0" borderId="7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169" fontId="9" fillId="0" borderId="6" xfId="5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9" fontId="9" fillId="0" borderId="6" xfId="5" applyFont="1" applyBorder="1" applyAlignment="1">
      <alignment vertical="center"/>
    </xf>
    <xf numFmtId="4" fontId="10" fillId="0" borderId="7" xfId="5" applyNumberFormat="1" applyFont="1" applyBorder="1" applyAlignment="1">
      <alignment vertical="center"/>
    </xf>
    <xf numFmtId="0" fontId="9" fillId="0" borderId="6" xfId="0" applyFont="1" applyBorder="1" applyAlignment="1">
      <alignment horizontal="left"/>
    </xf>
    <xf numFmtId="169" fontId="9" fillId="0" borderId="6" xfId="5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169" fontId="9" fillId="0" borderId="6" xfId="5" applyFont="1" applyBorder="1"/>
    <xf numFmtId="4" fontId="10" fillId="0" borderId="7" xfId="5" applyNumberFormat="1" applyFont="1" applyBorder="1"/>
    <xf numFmtId="0" fontId="10" fillId="0" borderId="6" xfId="0" applyFont="1" applyBorder="1"/>
    <xf numFmtId="169" fontId="7" fillId="0" borderId="6" xfId="5" applyFont="1" applyBorder="1"/>
    <xf numFmtId="169" fontId="9" fillId="0" borderId="6" xfId="5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169" fontId="9" fillId="0" borderId="6" xfId="5" applyFont="1" applyFill="1" applyBorder="1" applyAlignment="1">
      <alignment horizontal="center"/>
    </xf>
    <xf numFmtId="4" fontId="9" fillId="0" borderId="6" xfId="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" fontId="9" fillId="0" borderId="3" xfId="5" applyNumberFormat="1" applyFont="1" applyBorder="1"/>
    <xf numFmtId="169" fontId="9" fillId="0" borderId="3" xfId="5" applyFont="1" applyBorder="1"/>
    <xf numFmtId="169" fontId="10" fillId="0" borderId="4" xfId="5" applyFont="1" applyBorder="1"/>
    <xf numFmtId="0" fontId="9" fillId="0" borderId="8" xfId="0" applyFont="1" applyBorder="1"/>
    <xf numFmtId="0" fontId="9" fillId="0" borderId="9" xfId="0" applyFont="1" applyBorder="1"/>
    <xf numFmtId="4" fontId="9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10" xfId="5" applyNumberFormat="1" applyFont="1" applyBorder="1"/>
    <xf numFmtId="4" fontId="9" fillId="0" borderId="6" xfId="0" applyNumberFormat="1" applyFont="1" applyBorder="1" applyAlignment="1">
      <alignment horizontal="right"/>
    </xf>
    <xf numFmtId="4" fontId="9" fillId="0" borderId="6" xfId="0" applyNumberFormat="1" applyFont="1" applyBorder="1"/>
    <xf numFmtId="4" fontId="9" fillId="0" borderId="6" xfId="5" applyNumberFormat="1" applyFont="1" applyBorder="1"/>
    <xf numFmtId="4" fontId="9" fillId="0" borderId="7" xfId="5" applyNumberFormat="1" applyFont="1" applyBorder="1"/>
    <xf numFmtId="173" fontId="9" fillId="0" borderId="6" xfId="0" applyNumberFormat="1" applyFont="1" applyBorder="1"/>
    <xf numFmtId="4" fontId="9" fillId="0" borderId="7" xfId="0" applyNumberFormat="1" applyFont="1" applyBorder="1"/>
    <xf numFmtId="10" fontId="9" fillId="0" borderId="6" xfId="3" applyNumberFormat="1" applyFont="1" applyBorder="1" applyAlignment="1">
      <alignment horizontal="center"/>
    </xf>
    <xf numFmtId="4" fontId="9" fillId="0" borderId="24" xfId="0" applyNumberFormat="1" applyFont="1" applyBorder="1"/>
    <xf numFmtId="4" fontId="10" fillId="0" borderId="25" xfId="2" applyNumberFormat="1" applyFont="1" applyBorder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/>
    <xf numFmtId="9" fontId="9" fillId="0" borderId="1" xfId="3" applyFont="1" applyBorder="1" applyAlignment="1">
      <alignment horizontal="center"/>
    </xf>
    <xf numFmtId="4" fontId="9" fillId="0" borderId="26" xfId="0" applyNumberFormat="1" applyFont="1" applyBorder="1"/>
    <xf numFmtId="9" fontId="9" fillId="0" borderId="26" xfId="3" applyFont="1" applyBorder="1" applyAlignment="1">
      <alignment horizontal="center"/>
    </xf>
    <xf numFmtId="4" fontId="10" fillId="0" borderId="36" xfId="2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10" fillId="0" borderId="0" xfId="0" quotePrefix="1" applyFont="1" applyAlignment="1">
      <alignment horizontal="left"/>
    </xf>
    <xf numFmtId="0" fontId="24" fillId="0" borderId="0" xfId="0" applyFont="1"/>
    <xf numFmtId="0" fontId="10" fillId="0" borderId="0" xfId="0" applyFont="1" applyAlignment="1">
      <alignment horizontal="left"/>
    </xf>
    <xf numFmtId="0" fontId="28" fillId="0" borderId="0" xfId="0" applyFont="1"/>
    <xf numFmtId="0" fontId="10" fillId="0" borderId="0" xfId="0" quotePrefix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0" xfId="0" quotePrefix="1" applyFont="1" applyBorder="1" applyAlignment="1">
      <alignment horizontal="center"/>
    </xf>
    <xf numFmtId="169" fontId="15" fillId="0" borderId="6" xfId="5" applyFont="1" applyBorder="1" applyAlignment="1">
      <alignment horizontal="center"/>
    </xf>
    <xf numFmtId="169" fontId="16" fillId="0" borderId="6" xfId="5" applyFont="1" applyBorder="1"/>
    <xf numFmtId="2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9" fontId="29" fillId="0" borderId="6" xfId="5" applyFont="1" applyBorder="1"/>
    <xf numFmtId="169" fontId="25" fillId="0" borderId="6" xfId="5" applyFont="1" applyBorder="1" applyAlignment="1">
      <alignment horizontal="right"/>
    </xf>
    <xf numFmtId="0" fontId="25" fillId="0" borderId="6" xfId="0" applyFont="1" applyBorder="1" applyAlignment="1">
      <alignment horizontal="center"/>
    </xf>
    <xf numFmtId="169" fontId="25" fillId="0" borderId="6" xfId="5" applyFont="1" applyBorder="1"/>
    <xf numFmtId="169" fontId="7" fillId="0" borderId="16" xfId="5" applyFont="1" applyBorder="1"/>
    <xf numFmtId="169" fontId="7" fillId="0" borderId="28" xfId="5" applyFont="1" applyBorder="1"/>
    <xf numFmtId="169" fontId="7" fillId="0" borderId="6" xfId="5" applyFont="1" applyBorder="1" applyAlignment="1">
      <alignment horizontal="right"/>
    </xf>
    <xf numFmtId="169" fontId="7" fillId="0" borderId="6" xfId="5" applyFont="1" applyFill="1" applyBorder="1" applyAlignment="1">
      <alignment horizontal="right"/>
    </xf>
    <xf numFmtId="169" fontId="7" fillId="0" borderId="6" xfId="5" applyFont="1" applyFill="1" applyBorder="1"/>
    <xf numFmtId="40" fontId="7" fillId="0" borderId="7" xfId="0" applyNumberFormat="1" applyFont="1" applyBorder="1"/>
    <xf numFmtId="169" fontId="7" fillId="0" borderId="3" xfId="5" applyFont="1" applyBorder="1"/>
    <xf numFmtId="44" fontId="7" fillId="0" borderId="4" xfId="2" applyFont="1" applyBorder="1"/>
    <xf numFmtId="169" fontId="17" fillId="0" borderId="10" xfId="5" applyFont="1" applyBorder="1"/>
    <xf numFmtId="169" fontId="4" fillId="0" borderId="7" xfId="5" applyFont="1" applyBorder="1"/>
    <xf numFmtId="169" fontId="7" fillId="0" borderId="6" xfId="5" applyNumberFormat="1" applyFont="1" applyBorder="1"/>
    <xf numFmtId="0" fontId="4" fillId="0" borderId="24" xfId="0" applyFont="1" applyBorder="1"/>
    <xf numFmtId="0" fontId="11" fillId="0" borderId="0" xfId="0" applyFont="1"/>
    <xf numFmtId="0" fontId="18" fillId="0" borderId="0" xfId="0" applyFont="1"/>
    <xf numFmtId="0" fontId="7" fillId="0" borderId="0" xfId="0" quotePrefix="1" applyFont="1" applyAlignment="1">
      <alignment horizontal="center"/>
    </xf>
    <xf numFmtId="0" fontId="16" fillId="0" borderId="6" xfId="0" applyFont="1" applyBorder="1" applyAlignment="1">
      <alignment wrapText="1"/>
    </xf>
    <xf numFmtId="0" fontId="16" fillId="0" borderId="3" xfId="0" quotePrefix="1" applyFont="1" applyBorder="1" applyAlignment="1">
      <alignment horizontal="center" wrapText="1"/>
    </xf>
    <xf numFmtId="0" fontId="16" fillId="0" borderId="6" xfId="0" quotePrefix="1" applyFont="1" applyBorder="1" applyAlignment="1">
      <alignment horizontal="left" wrapText="1"/>
    </xf>
    <xf numFmtId="0" fontId="25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0" borderId="3" xfId="0" quotePrefix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4" fontId="7" fillId="0" borderId="7" xfId="5" applyNumberFormat="1" applyFont="1" applyBorder="1"/>
    <xf numFmtId="4" fontId="7" fillId="0" borderId="10" xfId="5" applyNumberFormat="1" applyFont="1" applyBorder="1"/>
    <xf numFmtId="4" fontId="7" fillId="0" borderId="6" xfId="5" applyNumberFormat="1" applyFont="1" applyBorder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5" fontId="10" fillId="0" borderId="0" xfId="0" applyNumberFormat="1" applyFont="1" applyAlignment="1">
      <alignment horizontal="left"/>
    </xf>
    <xf numFmtId="0" fontId="23" fillId="0" borderId="0" xfId="0" applyFont="1" applyFill="1"/>
    <xf numFmtId="0" fontId="13" fillId="0" borderId="2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0" fontId="13" fillId="0" borderId="7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/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7" xfId="0" applyFont="1" applyFill="1" applyBorder="1"/>
    <xf numFmtId="0" fontId="7" fillId="0" borderId="5" xfId="0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center"/>
    </xf>
    <xf numFmtId="169" fontId="10" fillId="0" borderId="7" xfId="0" applyNumberFormat="1" applyFont="1" applyFill="1" applyBorder="1"/>
    <xf numFmtId="169" fontId="7" fillId="0" borderId="6" xfId="5" applyFont="1" applyFill="1" applyBorder="1" applyAlignment="1"/>
    <xf numFmtId="169" fontId="7" fillId="0" borderId="6" xfId="5" applyFont="1" applyFill="1" applyBorder="1" applyAlignment="1">
      <alignment horizontal="center"/>
    </xf>
    <xf numFmtId="0" fontId="24" fillId="0" borderId="7" xfId="0" quotePrefix="1" applyFont="1" applyFill="1" applyBorder="1" applyAlignment="1">
      <alignment horizontal="center" vertical="center"/>
    </xf>
    <xf numFmtId="0" fontId="9" fillId="0" borderId="7" xfId="0" applyFont="1" applyFill="1" applyBorder="1"/>
    <xf numFmtId="0" fontId="7" fillId="0" borderId="0" xfId="0" applyFont="1" applyFill="1" applyBorder="1" applyAlignment="1">
      <alignment horizontal="left" wrapText="1"/>
    </xf>
    <xf numFmtId="40" fontId="7" fillId="0" borderId="6" xfId="0" applyNumberFormat="1" applyFont="1" applyBorder="1" applyAlignment="1">
      <alignment horizontal="center"/>
    </xf>
    <xf numFmtId="169" fontId="7" fillId="0" borderId="7" xfId="5" applyFont="1" applyBorder="1"/>
    <xf numFmtId="40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169" fontId="10" fillId="0" borderId="7" xfId="5" applyFont="1" applyBorder="1"/>
    <xf numFmtId="0" fontId="4" fillId="0" borderId="6" xfId="0" applyFont="1" applyFill="1" applyBorder="1" applyAlignment="1">
      <alignment horizontal="left"/>
    </xf>
    <xf numFmtId="4" fontId="7" fillId="0" borderId="6" xfId="5" applyNumberFormat="1" applyFont="1" applyFill="1" applyBorder="1"/>
    <xf numFmtId="0" fontId="7" fillId="0" borderId="6" xfId="0" applyFont="1" applyFill="1" applyBorder="1" applyAlignment="1">
      <alignment horizontal="left"/>
    </xf>
    <xf numFmtId="4" fontId="7" fillId="0" borderId="6" xfId="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 applyProtection="1">
      <alignment horizontal="right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right" vertical="center"/>
    </xf>
    <xf numFmtId="169" fontId="7" fillId="0" borderId="6" xfId="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7" fillId="0" borderId="6" xfId="5" applyNumberFormat="1" applyFont="1" applyFill="1" applyBorder="1" applyAlignment="1">
      <alignment horizontal="center" vertical="center"/>
    </xf>
    <xf numFmtId="169" fontId="7" fillId="0" borderId="6" xfId="5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wrapText="1"/>
    </xf>
    <xf numFmtId="169" fontId="7" fillId="0" borderId="16" xfId="5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7" fillId="0" borderId="16" xfId="5" applyNumberFormat="1" applyFont="1" applyFill="1" applyBorder="1" applyAlignment="1">
      <alignment horizontal="center" vertical="center"/>
    </xf>
    <xf numFmtId="169" fontId="7" fillId="0" borderId="16" xfId="5" applyFont="1" applyFill="1" applyBorder="1" applyAlignment="1">
      <alignment vertical="center"/>
    </xf>
    <xf numFmtId="169" fontId="10" fillId="0" borderId="17" xfId="0" applyNumberFormat="1" applyFont="1" applyFill="1" applyBorder="1"/>
    <xf numFmtId="0" fontId="4" fillId="0" borderId="5" xfId="0" applyFont="1" applyFill="1" applyBorder="1" applyAlignment="1">
      <alignment horizontal="right" vertical="center" wrapText="1"/>
    </xf>
    <xf numFmtId="169" fontId="10" fillId="0" borderId="7" xfId="5" applyFont="1" applyFill="1" applyBorder="1"/>
    <xf numFmtId="0" fontId="7" fillId="0" borderId="15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left"/>
    </xf>
    <xf numFmtId="169" fontId="7" fillId="0" borderId="16" xfId="5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" fontId="7" fillId="0" borderId="16" xfId="5" applyNumberFormat="1" applyFont="1" applyFill="1" applyBorder="1" applyAlignment="1">
      <alignment horizontal="center"/>
    </xf>
    <xf numFmtId="169" fontId="7" fillId="0" borderId="16" xfId="5" applyFont="1" applyFill="1" applyBorder="1"/>
    <xf numFmtId="0" fontId="4" fillId="0" borderId="6" xfId="0" applyFont="1" applyFill="1" applyBorder="1" applyAlignment="1">
      <alignment horizontal="justify" vertical="center"/>
    </xf>
    <xf numFmtId="169" fontId="10" fillId="0" borderId="7" xfId="5" applyFont="1" applyBorder="1" applyAlignment="1">
      <alignment vertical="center"/>
    </xf>
    <xf numFmtId="4" fontId="30" fillId="0" borderId="6" xfId="0" applyNumberFormat="1" applyFont="1" applyBorder="1" applyAlignment="1">
      <alignment horizontal="right" vertical="center"/>
    </xf>
    <xf numFmtId="4" fontId="30" fillId="0" borderId="6" xfId="0" applyNumberFormat="1" applyFont="1" applyBorder="1" applyAlignment="1">
      <alignment horizontal="center" vertical="center"/>
    </xf>
    <xf numFmtId="169" fontId="27" fillId="0" borderId="7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4" fontId="7" fillId="0" borderId="6" xfId="5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9" fontId="7" fillId="0" borderId="6" xfId="5" applyFont="1" applyBorder="1" applyAlignment="1" applyProtection="1">
      <alignment vertical="center" wrapText="1"/>
    </xf>
    <xf numFmtId="169" fontId="10" fillId="0" borderId="7" xfId="5" applyFont="1" applyBorder="1" applyAlignment="1">
      <alignment vertical="center" wrapText="1"/>
    </xf>
    <xf numFmtId="0" fontId="7" fillId="0" borderId="2" xfId="6" applyFont="1" applyBorder="1" applyAlignment="1">
      <alignment horizontal="right"/>
    </xf>
    <xf numFmtId="0" fontId="10" fillId="0" borderId="3" xfId="0" quotePrefix="1" applyFont="1" applyBorder="1" applyAlignment="1">
      <alignment horizontal="center"/>
    </xf>
    <xf numFmtId="168" fontId="7" fillId="0" borderId="3" xfId="6" applyNumberFormat="1" applyFont="1" applyBorder="1" applyAlignment="1">
      <alignment horizontal="center"/>
    </xf>
    <xf numFmtId="0" fontId="7" fillId="0" borderId="3" xfId="6" applyFont="1" applyBorder="1" applyAlignment="1">
      <alignment horizontal="center"/>
    </xf>
    <xf numFmtId="4" fontId="7" fillId="0" borderId="3" xfId="6" applyNumberFormat="1" applyFont="1" applyBorder="1"/>
    <xf numFmtId="40" fontId="7" fillId="0" borderId="3" xfId="6" applyNumberFormat="1" applyFont="1" applyBorder="1"/>
    <xf numFmtId="0" fontId="7" fillId="0" borderId="5" xfId="6" applyFont="1" applyBorder="1" applyAlignment="1">
      <alignment horizontal="right"/>
    </xf>
    <xf numFmtId="0" fontId="10" fillId="0" borderId="6" xfId="0" quotePrefix="1" applyFont="1" applyBorder="1" applyAlignment="1">
      <alignment horizontal="center"/>
    </xf>
    <xf numFmtId="168" fontId="7" fillId="0" borderId="6" xfId="6" applyNumberFormat="1" applyFont="1" applyBorder="1" applyAlignment="1">
      <alignment horizontal="center"/>
    </xf>
    <xf numFmtId="0" fontId="7" fillId="0" borderId="6" xfId="6" applyFont="1" applyBorder="1" applyAlignment="1">
      <alignment horizontal="center"/>
    </xf>
    <xf numFmtId="4" fontId="7" fillId="0" borderId="6" xfId="6" applyNumberFormat="1" applyFont="1" applyBorder="1"/>
    <xf numFmtId="40" fontId="7" fillId="0" borderId="6" xfId="6" applyNumberFormat="1" applyFont="1" applyBorder="1"/>
    <xf numFmtId="10" fontId="7" fillId="0" borderId="0" xfId="0" applyNumberFormat="1" applyFont="1" applyFill="1" applyBorder="1" applyAlignment="1">
      <alignment horizontal="center"/>
    </xf>
    <xf numFmtId="0" fontId="7" fillId="0" borderId="15" xfId="0" applyFont="1" applyBorder="1"/>
    <xf numFmtId="4" fontId="7" fillId="0" borderId="16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9" fillId="0" borderId="39" xfId="0" applyFont="1" applyBorder="1"/>
    <xf numFmtId="4" fontId="9" fillId="0" borderId="24" xfId="0" applyNumberFormat="1" applyFont="1" applyBorder="1" applyAlignment="1">
      <alignment horizontal="center"/>
    </xf>
    <xf numFmtId="0" fontId="9" fillId="0" borderId="35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9" fontId="10" fillId="0" borderId="14" xfId="5" applyFont="1" applyBorder="1" applyAlignment="1">
      <alignment vertical="center"/>
    </xf>
    <xf numFmtId="4" fontId="9" fillId="0" borderId="1" xfId="0" applyNumberFormat="1" applyFont="1" applyBorder="1" applyAlignment="1">
      <alignment horizontal="center"/>
    </xf>
    <xf numFmtId="169" fontId="10" fillId="0" borderId="14" xfId="5" applyFont="1" applyBorder="1"/>
    <xf numFmtId="0" fontId="9" fillId="0" borderId="40" xfId="0" applyFont="1" applyBorder="1"/>
    <xf numFmtId="4" fontId="9" fillId="0" borderId="26" xfId="0" applyNumberFormat="1" applyFont="1" applyBorder="1" applyAlignment="1">
      <alignment horizontal="center"/>
    </xf>
    <xf numFmtId="169" fontId="10" fillId="0" borderId="36" xfId="5" applyFont="1" applyBorder="1"/>
    <xf numFmtId="0" fontId="10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horizontal="center" vertical="center"/>
    </xf>
    <xf numFmtId="9" fontId="9" fillId="0" borderId="3" xfId="3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9" fontId="10" fillId="0" borderId="4" xfId="5" applyFont="1" applyBorder="1" applyAlignment="1">
      <alignment vertical="center"/>
    </xf>
    <xf numFmtId="0" fontId="10" fillId="0" borderId="0" xfId="0" applyFont="1" applyBorder="1"/>
    <xf numFmtId="4" fontId="9" fillId="0" borderId="41" xfId="0" applyNumberFormat="1" applyFont="1" applyBorder="1" applyAlignment="1">
      <alignment horizontal="center"/>
    </xf>
    <xf numFmtId="9" fontId="9" fillId="0" borderId="41" xfId="3" applyFont="1" applyBorder="1" applyAlignment="1">
      <alignment horizontal="center"/>
    </xf>
    <xf numFmtId="0" fontId="9" fillId="0" borderId="41" xfId="0" applyFont="1" applyBorder="1"/>
    <xf numFmtId="169" fontId="10" fillId="0" borderId="0" xfId="5" applyFont="1" applyBorder="1"/>
    <xf numFmtId="4" fontId="7" fillId="0" borderId="0" xfId="0" applyNumberFormat="1" applyFont="1" applyBorder="1" applyAlignment="1">
      <alignment horizontal="center"/>
    </xf>
    <xf numFmtId="9" fontId="7" fillId="0" borderId="0" xfId="3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10" fillId="0" borderId="42" xfId="5" applyFont="1" applyBorder="1"/>
    <xf numFmtId="0" fontId="0" fillId="0" borderId="0" xfId="0" applyFill="1" applyAlignment="1">
      <alignment wrapText="1"/>
    </xf>
    <xf numFmtId="0" fontId="0" fillId="0" borderId="0" xfId="0" applyFill="1"/>
    <xf numFmtId="0" fontId="23" fillId="0" borderId="0" xfId="0" applyFont="1" applyFill="1" applyBorder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169" fontId="7" fillId="0" borderId="6" xfId="5" applyFont="1" applyBorder="1" applyAlignment="1">
      <alignment horizontal="right" vertical="center"/>
    </xf>
    <xf numFmtId="168" fontId="7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169" fontId="7" fillId="0" borderId="42" xfId="5" applyFont="1" applyBorder="1" applyAlignment="1">
      <alignment vertical="center"/>
    </xf>
    <xf numFmtId="169" fontId="10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0" fontId="10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10" fillId="0" borderId="22" xfId="0" quotePrefix="1" applyFont="1" applyBorder="1" applyAlignment="1">
      <alignment horizontal="center" vertical="center"/>
    </xf>
    <xf numFmtId="0" fontId="10" fillId="0" borderId="4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4" fontId="7" fillId="0" borderId="3" xfId="5" applyNumberFormat="1" applyFont="1" applyBorder="1" applyAlignment="1">
      <alignment vertical="center"/>
    </xf>
    <xf numFmtId="169" fontId="7" fillId="0" borderId="3" xfId="5" applyFont="1" applyBorder="1" applyAlignment="1">
      <alignment vertical="center"/>
    </xf>
    <xf numFmtId="44" fontId="10" fillId="0" borderId="4" xfId="2" applyFont="1" applyBorder="1" applyAlignment="1">
      <alignment vertical="center"/>
    </xf>
    <xf numFmtId="0" fontId="10" fillId="0" borderId="42" xfId="0" quotePrefix="1" applyFont="1" applyBorder="1" applyAlignment="1">
      <alignment horizontal="center" vertical="center"/>
    </xf>
    <xf numFmtId="0" fontId="10" fillId="0" borderId="31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4" fontId="7" fillId="0" borderId="6" xfId="5" applyNumberFormat="1" applyFont="1" applyBorder="1" applyAlignment="1">
      <alignment vertical="center"/>
    </xf>
    <xf numFmtId="169" fontId="7" fillId="0" borderId="6" xfId="5" applyFont="1" applyBorder="1" applyAlignment="1">
      <alignment vertical="center"/>
    </xf>
    <xf numFmtId="44" fontId="10" fillId="0" borderId="7" xfId="2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8" fontId="9" fillId="0" borderId="6" xfId="0" applyNumberFormat="1" applyFont="1" applyBorder="1" applyAlignment="1">
      <alignment horizontal="right" vertical="center"/>
    </xf>
    <xf numFmtId="9" fontId="9" fillId="0" borderId="6" xfId="3" applyNumberFormat="1" applyFont="1" applyBorder="1" applyAlignment="1">
      <alignment horizontal="distributed" vertical="center"/>
    </xf>
    <xf numFmtId="168" fontId="9" fillId="0" borderId="6" xfId="0" applyNumberFormat="1" applyFont="1" applyBorder="1" applyAlignment="1">
      <alignment vertical="center"/>
    </xf>
    <xf numFmtId="171" fontId="9" fillId="0" borderId="6" xfId="3" applyNumberFormat="1" applyFont="1" applyBorder="1" applyAlignment="1">
      <alignment horizontal="distributed" vertical="center"/>
    </xf>
    <xf numFmtId="0" fontId="9" fillId="0" borderId="6" xfId="0" applyFont="1" applyBorder="1" applyAlignment="1">
      <alignment horizontal="right" vertical="center"/>
    </xf>
    <xf numFmtId="10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10" fontId="9" fillId="0" borderId="6" xfId="3" applyNumberFormat="1" applyFont="1" applyBorder="1" applyAlignment="1">
      <alignment horizontal="distributed" vertical="center"/>
    </xf>
    <xf numFmtId="9" fontId="9" fillId="0" borderId="6" xfId="3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44" fontId="10" fillId="0" borderId="33" xfId="2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9" fontId="9" fillId="0" borderId="28" xfId="3" applyNumberFormat="1" applyFont="1" applyBorder="1" applyAlignment="1">
      <alignment horizontal="centerContinuous" vertical="center"/>
    </xf>
    <xf numFmtId="169" fontId="10" fillId="0" borderId="33" xfId="5" applyFont="1" applyBorder="1"/>
    <xf numFmtId="9" fontId="9" fillId="0" borderId="1" xfId="3" applyNumberFormat="1" applyFont="1" applyBorder="1" applyAlignment="1">
      <alignment horizontal="centerContinuous" vertical="center"/>
    </xf>
    <xf numFmtId="169" fontId="9" fillId="0" borderId="1" xfId="5" applyFont="1" applyBorder="1"/>
    <xf numFmtId="0" fontId="7" fillId="0" borderId="1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9" fontId="9" fillId="0" borderId="26" xfId="3" applyFont="1" applyBorder="1" applyAlignment="1">
      <alignment horizontal="distributed"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4" fontId="7" fillId="0" borderId="0" xfId="5" applyNumberFormat="1" applyFont="1" applyBorder="1" applyAlignment="1">
      <alignment vertical="center"/>
    </xf>
    <xf numFmtId="169" fontId="7" fillId="0" borderId="0" xfId="5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" fontId="23" fillId="0" borderId="0" xfId="0" applyNumberFormat="1" applyFont="1" applyFill="1" applyAlignment="1">
      <alignment vertical="center"/>
    </xf>
  </cellXfs>
  <cellStyles count="7">
    <cellStyle name="Millares" xfId="1" builtinId="3"/>
    <cellStyle name="Millares 2 2 3" xfId="5"/>
    <cellStyle name="Moneda" xfId="2" builtinId="4"/>
    <cellStyle name="Normal" xfId="0" builtinId="0"/>
    <cellStyle name="Normal 2" xfId="4"/>
    <cellStyle name="Normal 4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tabSelected="1" workbookViewId="0">
      <selection activeCell="C7" sqref="C7"/>
    </sheetView>
  </sheetViews>
  <sheetFormatPr baseColWidth="10" defaultRowHeight="15" x14ac:dyDescent="0.25"/>
  <cols>
    <col min="3" max="3" width="101.140625" customWidth="1"/>
  </cols>
  <sheetData>
    <row r="5" spans="1:3" ht="56.25" x14ac:dyDescent="0.25">
      <c r="A5" s="1">
        <v>5</v>
      </c>
      <c r="B5" s="3" t="s">
        <v>0</v>
      </c>
      <c r="C5" s="2" t="s">
        <v>1</v>
      </c>
    </row>
    <row r="6" spans="1:3" ht="37.5" x14ac:dyDescent="0.25">
      <c r="A6" s="1"/>
      <c r="B6" s="4" t="s">
        <v>2</v>
      </c>
      <c r="C6" s="2" t="s">
        <v>64</v>
      </c>
    </row>
    <row r="7" spans="1:3" ht="56.25" x14ac:dyDescent="0.25">
      <c r="A7" s="1"/>
      <c r="B7" s="6" t="s">
        <v>3</v>
      </c>
      <c r="C7" s="2" t="s">
        <v>4</v>
      </c>
    </row>
    <row r="8" spans="1:3" ht="37.5" x14ac:dyDescent="0.25">
      <c r="A8" s="1"/>
      <c r="B8" s="5" t="s">
        <v>5</v>
      </c>
      <c r="C8" s="2" t="s">
        <v>6</v>
      </c>
    </row>
    <row r="9" spans="1:3" ht="37.5" x14ac:dyDescent="0.25">
      <c r="A9" s="1"/>
      <c r="B9" s="7" t="s">
        <v>7</v>
      </c>
      <c r="C9" s="2" t="s">
        <v>8</v>
      </c>
    </row>
    <row r="10" spans="1:3" ht="37.5" x14ac:dyDescent="0.25">
      <c r="A10" s="1"/>
      <c r="B10" s="9" t="s">
        <v>9</v>
      </c>
      <c r="C10" s="2" t="s">
        <v>10</v>
      </c>
    </row>
    <row r="11" spans="1:3" ht="37.5" x14ac:dyDescent="0.25">
      <c r="A11" s="1"/>
      <c r="B11" s="10" t="s">
        <v>11</v>
      </c>
      <c r="C11" s="2" t="s">
        <v>12</v>
      </c>
    </row>
    <row r="12" spans="1:3" ht="37.5" x14ac:dyDescent="0.25">
      <c r="A12" s="1"/>
      <c r="B12" s="8" t="s">
        <v>13</v>
      </c>
      <c r="C12" s="2" t="s">
        <v>14</v>
      </c>
    </row>
  </sheetData>
  <mergeCells count="1">
    <mergeCell ref="A5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7"/>
  <sheetViews>
    <sheetView workbookViewId="0">
      <selection activeCell="B13" sqref="B13"/>
    </sheetView>
  </sheetViews>
  <sheetFormatPr baseColWidth="10" defaultRowHeight="15" x14ac:dyDescent="0.25"/>
  <cols>
    <col min="2" max="2" width="46" customWidth="1"/>
    <col min="5" max="5" width="15" bestFit="1" customWidth="1"/>
    <col min="6" max="6" width="14.28515625" bestFit="1" customWidth="1"/>
    <col min="7" max="7" width="12.85546875" bestFit="1" customWidth="1"/>
  </cols>
  <sheetData>
    <row r="1" spans="1:7" ht="18.75" x14ac:dyDescent="0.3">
      <c r="A1" s="11" t="s">
        <v>15</v>
      </c>
      <c r="B1" s="11"/>
      <c r="C1" s="11"/>
      <c r="D1" s="11"/>
      <c r="E1" s="11"/>
      <c r="F1" s="11"/>
      <c r="G1" s="11"/>
    </row>
    <row r="2" spans="1:7" ht="18.75" x14ac:dyDescent="0.3">
      <c r="A2" s="11" t="s">
        <v>16</v>
      </c>
      <c r="B2" s="11"/>
      <c r="C2" s="11"/>
      <c r="D2" s="11"/>
      <c r="E2" s="11"/>
      <c r="F2" s="11"/>
      <c r="G2" s="11"/>
    </row>
    <row r="3" spans="1:7" ht="18.75" x14ac:dyDescent="0.3">
      <c r="A3" s="12"/>
      <c r="B3" s="12"/>
      <c r="C3" s="12"/>
      <c r="D3" s="12"/>
      <c r="E3" s="12"/>
      <c r="F3" s="12"/>
      <c r="G3" s="12"/>
    </row>
    <row r="4" spans="1:7" ht="18" x14ac:dyDescent="0.25">
      <c r="A4" s="13" t="s">
        <v>17</v>
      </c>
      <c r="B4" s="14"/>
      <c r="C4" s="14"/>
      <c r="D4" s="14"/>
      <c r="E4" s="14"/>
      <c r="F4" s="14"/>
      <c r="G4" s="14"/>
    </row>
    <row r="5" spans="1:7" ht="18" x14ac:dyDescent="0.25">
      <c r="A5" s="13" t="s">
        <v>18</v>
      </c>
      <c r="B5" s="14"/>
      <c r="C5" s="14"/>
      <c r="D5" s="14"/>
      <c r="E5" s="14"/>
      <c r="F5" s="14"/>
      <c r="G5" s="14"/>
    </row>
    <row r="6" spans="1:7" ht="18" x14ac:dyDescent="0.25">
      <c r="A6" s="13" t="s">
        <v>19</v>
      </c>
      <c r="B6" s="14"/>
      <c r="C6" s="14"/>
      <c r="D6" s="14"/>
      <c r="E6" s="14"/>
      <c r="F6" s="14"/>
      <c r="G6" s="14"/>
    </row>
    <row r="7" spans="1:7" ht="18" x14ac:dyDescent="0.25">
      <c r="A7" s="13" t="s">
        <v>20</v>
      </c>
      <c r="B7" s="14"/>
      <c r="C7" s="14"/>
      <c r="D7" s="14"/>
      <c r="E7" s="14"/>
      <c r="F7" s="14"/>
      <c r="G7" s="14"/>
    </row>
    <row r="9" spans="1:7" ht="15.75" thickBot="1" x14ac:dyDescent="0.3"/>
    <row r="10" spans="1:7" ht="20.25" thickTop="1" thickBot="1" x14ac:dyDescent="0.3">
      <c r="A10" s="15" t="s">
        <v>21</v>
      </c>
      <c r="B10" s="16" t="s">
        <v>22</v>
      </c>
      <c r="C10" s="16" t="s">
        <v>23</v>
      </c>
      <c r="D10" s="16" t="s">
        <v>24</v>
      </c>
      <c r="E10" s="16" t="s">
        <v>25</v>
      </c>
      <c r="F10" s="16" t="s">
        <v>26</v>
      </c>
      <c r="G10" s="17" t="s">
        <v>27</v>
      </c>
    </row>
    <row r="11" spans="1:7" ht="19.5" thickTop="1" x14ac:dyDescent="0.3">
      <c r="A11" s="18"/>
      <c r="B11" s="19"/>
      <c r="C11" s="20"/>
      <c r="D11" s="20"/>
      <c r="E11" s="20"/>
      <c r="F11" s="20"/>
      <c r="G11" s="21"/>
    </row>
    <row r="12" spans="1:7" ht="18.75" x14ac:dyDescent="0.3">
      <c r="A12" s="22"/>
      <c r="B12" s="23"/>
      <c r="C12" s="24"/>
      <c r="D12" s="25"/>
      <c r="E12" s="26"/>
      <c r="F12" s="27"/>
      <c r="G12" s="28"/>
    </row>
    <row r="13" spans="1:7" ht="37.5" x14ac:dyDescent="0.3">
      <c r="A13" s="29" t="s">
        <v>28</v>
      </c>
      <c r="B13" s="30" t="s">
        <v>29</v>
      </c>
      <c r="C13" s="31">
        <v>250</v>
      </c>
      <c r="D13" s="32" t="s">
        <v>30</v>
      </c>
      <c r="E13" s="33"/>
      <c r="F13" s="33"/>
      <c r="G13" s="34"/>
    </row>
    <row r="14" spans="1:7" ht="18.75" x14ac:dyDescent="0.3">
      <c r="A14" s="29"/>
      <c r="B14" s="30"/>
      <c r="C14" s="33"/>
      <c r="D14" s="32"/>
      <c r="E14" s="33"/>
      <c r="F14" s="33"/>
      <c r="G14" s="35"/>
    </row>
    <row r="15" spans="1:7" ht="37.5" x14ac:dyDescent="0.3">
      <c r="A15" s="29" t="s">
        <v>31</v>
      </c>
      <c r="B15" s="30" t="s">
        <v>32</v>
      </c>
      <c r="C15" s="31">
        <v>250</v>
      </c>
      <c r="D15" s="32" t="s">
        <v>30</v>
      </c>
      <c r="E15" s="33"/>
      <c r="F15" s="33"/>
      <c r="G15" s="34"/>
    </row>
    <row r="16" spans="1:7" ht="18.75" x14ac:dyDescent="0.3">
      <c r="A16" s="29"/>
      <c r="B16" s="30"/>
      <c r="C16" s="33"/>
      <c r="D16" s="32"/>
      <c r="E16" s="33"/>
      <c r="F16" s="33"/>
      <c r="G16" s="35"/>
    </row>
    <row r="17" spans="1:7" ht="37.5" x14ac:dyDescent="0.3">
      <c r="A17" s="29" t="s">
        <v>33</v>
      </c>
      <c r="B17" s="30" t="s">
        <v>34</v>
      </c>
      <c r="C17" s="33">
        <f>80*1</f>
        <v>80</v>
      </c>
      <c r="D17" s="32" t="s">
        <v>30</v>
      </c>
      <c r="E17" s="33"/>
      <c r="F17" s="33"/>
      <c r="G17" s="34"/>
    </row>
    <row r="18" spans="1:7" ht="18.75" x14ac:dyDescent="0.3">
      <c r="A18" s="29"/>
      <c r="B18" s="30"/>
      <c r="C18" s="33"/>
      <c r="D18" s="32"/>
      <c r="E18" s="33"/>
      <c r="F18" s="33"/>
      <c r="G18" s="35"/>
    </row>
    <row r="19" spans="1:7" ht="18.75" x14ac:dyDescent="0.3">
      <c r="A19" s="29" t="s">
        <v>35</v>
      </c>
      <c r="B19" s="30" t="s">
        <v>36</v>
      </c>
      <c r="C19" s="33">
        <v>1</v>
      </c>
      <c r="D19" s="32" t="s">
        <v>37</v>
      </c>
      <c r="E19" s="33"/>
      <c r="F19" s="33"/>
      <c r="G19" s="34"/>
    </row>
    <row r="20" spans="1:7" ht="18.75" x14ac:dyDescent="0.3">
      <c r="A20" s="29"/>
      <c r="B20" s="30"/>
      <c r="C20" s="33"/>
      <c r="D20" s="32"/>
      <c r="E20" s="33"/>
      <c r="F20" s="33"/>
      <c r="G20" s="35"/>
    </row>
    <row r="21" spans="1:7" ht="37.5" x14ac:dyDescent="0.3">
      <c r="A21" s="29" t="s">
        <v>38</v>
      </c>
      <c r="B21" s="30" t="s">
        <v>39</v>
      </c>
      <c r="C21" s="31">
        <v>250</v>
      </c>
      <c r="D21" s="32" t="s">
        <v>30</v>
      </c>
      <c r="E21" s="36"/>
      <c r="F21" s="33"/>
      <c r="G21" s="34"/>
    </row>
    <row r="22" spans="1:7" ht="18.75" x14ac:dyDescent="0.3">
      <c r="A22" s="29"/>
      <c r="B22" s="30"/>
      <c r="C22" s="33"/>
      <c r="D22" s="32"/>
      <c r="E22" s="33"/>
      <c r="F22" s="33"/>
      <c r="G22" s="35"/>
    </row>
    <row r="23" spans="1:7" ht="18.75" x14ac:dyDescent="0.3">
      <c r="A23" s="29" t="s">
        <v>40</v>
      </c>
      <c r="B23" s="30" t="s">
        <v>41</v>
      </c>
      <c r="C23" s="33">
        <v>1</v>
      </c>
      <c r="D23" s="32" t="s">
        <v>37</v>
      </c>
      <c r="E23" s="33"/>
      <c r="F23" s="33"/>
      <c r="G23" s="34"/>
    </row>
    <row r="24" spans="1:7" ht="18.75" x14ac:dyDescent="0.3">
      <c r="A24" s="29"/>
      <c r="B24" s="30"/>
      <c r="C24" s="33"/>
      <c r="D24" s="32"/>
      <c r="E24" s="33"/>
      <c r="F24" s="33"/>
      <c r="G24" s="35"/>
    </row>
    <row r="25" spans="1:7" ht="18.75" x14ac:dyDescent="0.3">
      <c r="A25" s="29" t="s">
        <v>42</v>
      </c>
      <c r="B25" s="37" t="s">
        <v>43</v>
      </c>
      <c r="C25" s="33">
        <v>1</v>
      </c>
      <c r="D25" s="38" t="s">
        <v>37</v>
      </c>
      <c r="E25" s="39"/>
      <c r="F25" s="33"/>
      <c r="G25" s="34"/>
    </row>
    <row r="26" spans="1:7" ht="19.5" thickBot="1" x14ac:dyDescent="0.35">
      <c r="A26" s="22"/>
      <c r="B26" s="30"/>
      <c r="C26" s="33"/>
      <c r="D26" s="32"/>
      <c r="E26" s="32"/>
      <c r="F26" s="33"/>
      <c r="G26" s="35"/>
    </row>
    <row r="27" spans="1:7" ht="21.75" thickTop="1" thickBot="1" x14ac:dyDescent="0.35">
      <c r="A27" s="40"/>
      <c r="B27" s="41" t="s">
        <v>44</v>
      </c>
      <c r="C27" s="42"/>
      <c r="D27" s="43"/>
      <c r="E27" s="44"/>
      <c r="F27" s="44"/>
      <c r="G27" s="45"/>
    </row>
    <row r="28" spans="1:7" ht="21.75" thickTop="1" thickBot="1" x14ac:dyDescent="0.35">
      <c r="A28" s="22"/>
      <c r="B28" s="46" t="s">
        <v>45</v>
      </c>
      <c r="C28" s="47"/>
      <c r="D28" s="48"/>
      <c r="E28" s="48"/>
      <c r="F28" s="47"/>
      <c r="G28" s="49"/>
    </row>
    <row r="29" spans="1:7" ht="19.5" thickTop="1" x14ac:dyDescent="0.3">
      <c r="A29" s="50"/>
      <c r="B29" s="51"/>
      <c r="C29" s="52"/>
      <c r="D29" s="53"/>
      <c r="E29" s="54"/>
      <c r="F29" s="54"/>
      <c r="G29" s="55"/>
    </row>
    <row r="30" spans="1:7" ht="18.75" x14ac:dyDescent="0.3">
      <c r="A30" s="18"/>
      <c r="B30" s="23" t="s">
        <v>46</v>
      </c>
      <c r="C30" s="39"/>
      <c r="D30" s="56">
        <v>0.1</v>
      </c>
      <c r="E30" s="57"/>
      <c r="F30" s="58"/>
      <c r="G30" s="59"/>
    </row>
    <row r="31" spans="1:7" ht="18.75" x14ac:dyDescent="0.3">
      <c r="A31" s="22"/>
      <c r="B31" s="23" t="s">
        <v>47</v>
      </c>
      <c r="C31" s="39"/>
      <c r="D31" s="60">
        <v>2.5000000000000001E-2</v>
      </c>
      <c r="E31" s="57"/>
      <c r="F31" s="58"/>
      <c r="G31" s="59"/>
    </row>
    <row r="32" spans="1:7" ht="18.75" x14ac:dyDescent="0.3">
      <c r="A32" s="18"/>
      <c r="B32" s="23" t="s">
        <v>48</v>
      </c>
      <c r="C32" s="57"/>
      <c r="D32" s="60">
        <v>3.5000000000000003E-2</v>
      </c>
      <c r="E32" s="57"/>
      <c r="F32" s="58"/>
      <c r="G32" s="61"/>
    </row>
    <row r="33" spans="1:7" ht="18.75" x14ac:dyDescent="0.3">
      <c r="A33" s="18"/>
      <c r="B33" s="23" t="s">
        <v>49</v>
      </c>
      <c r="C33" s="57"/>
      <c r="D33" s="62">
        <v>5.3499999999999999E-2</v>
      </c>
      <c r="E33" s="57"/>
      <c r="F33" s="58"/>
      <c r="G33" s="61"/>
    </row>
    <row r="34" spans="1:7" ht="18.75" x14ac:dyDescent="0.3">
      <c r="A34" s="18"/>
      <c r="B34" s="23" t="s">
        <v>50</v>
      </c>
      <c r="C34" s="57"/>
      <c r="D34" s="56">
        <v>0.01</v>
      </c>
      <c r="E34" s="57"/>
      <c r="F34" s="58"/>
      <c r="G34" s="61"/>
    </row>
    <row r="35" spans="1:7" ht="18.75" x14ac:dyDescent="0.3">
      <c r="A35" s="18"/>
      <c r="B35" s="23" t="s">
        <v>51</v>
      </c>
      <c r="C35" s="57"/>
      <c r="D35" s="56">
        <v>0.05</v>
      </c>
      <c r="E35" s="57"/>
      <c r="F35" s="58"/>
      <c r="G35" s="61"/>
    </row>
    <row r="36" spans="1:7" ht="19.5" thickBot="1" x14ac:dyDescent="0.35">
      <c r="A36" s="63"/>
      <c r="B36" s="64"/>
      <c r="C36" s="65"/>
      <c r="D36" s="65"/>
      <c r="E36" s="65"/>
      <c r="F36" s="65"/>
      <c r="G36" s="66"/>
    </row>
    <row r="37" spans="1:7" ht="18.75" x14ac:dyDescent="0.3">
      <c r="A37" s="18"/>
      <c r="B37" s="19"/>
      <c r="C37" s="67"/>
      <c r="D37" s="67"/>
      <c r="E37" s="67"/>
      <c r="F37" s="67"/>
      <c r="G37" s="34"/>
    </row>
    <row r="38" spans="1:7" ht="20.25" x14ac:dyDescent="0.3">
      <c r="A38" s="18"/>
      <c r="B38" s="68" t="s">
        <v>52</v>
      </c>
      <c r="C38" s="69"/>
      <c r="D38" s="69"/>
      <c r="E38" s="69"/>
      <c r="F38" s="69"/>
      <c r="G38" s="70"/>
    </row>
    <row r="39" spans="1:7" ht="20.25" x14ac:dyDescent="0.3">
      <c r="A39" s="18"/>
      <c r="B39" s="71" t="s">
        <v>53</v>
      </c>
      <c r="C39" s="72"/>
      <c r="D39" s="72"/>
      <c r="E39" s="72"/>
      <c r="F39" s="72"/>
      <c r="G39" s="73"/>
    </row>
    <row r="40" spans="1:7" ht="56.25" x14ac:dyDescent="0.3">
      <c r="A40" s="18"/>
      <c r="B40" s="74" t="s">
        <v>54</v>
      </c>
      <c r="C40" s="69"/>
      <c r="D40" s="75">
        <v>0.03</v>
      </c>
      <c r="E40" s="69"/>
      <c r="F40" s="69"/>
      <c r="G40" s="70"/>
    </row>
    <row r="41" spans="1:7" ht="20.25" x14ac:dyDescent="0.3">
      <c r="A41" s="18"/>
      <c r="B41" s="74" t="s">
        <v>55</v>
      </c>
      <c r="C41" s="69"/>
      <c r="D41" s="76">
        <v>0.06</v>
      </c>
      <c r="E41" s="69"/>
      <c r="F41" s="69"/>
      <c r="G41" s="70"/>
    </row>
    <row r="42" spans="1:7" ht="20.25" x14ac:dyDescent="0.3">
      <c r="A42" s="18"/>
      <c r="B42" s="68" t="s">
        <v>56</v>
      </c>
      <c r="C42" s="69"/>
      <c r="D42" s="76">
        <v>0.05</v>
      </c>
      <c r="E42" s="69"/>
      <c r="F42" s="69"/>
      <c r="G42" s="70"/>
    </row>
    <row r="43" spans="1:7" ht="20.25" x14ac:dyDescent="0.3">
      <c r="A43" s="18"/>
      <c r="B43" s="71" t="s">
        <v>57</v>
      </c>
      <c r="C43" s="72"/>
      <c r="D43" s="72"/>
      <c r="E43" s="72"/>
      <c r="F43" s="72"/>
      <c r="G43" s="73"/>
    </row>
    <row r="44" spans="1:7" ht="15.75" thickBot="1" x14ac:dyDescent="0.3">
      <c r="A44" s="77"/>
      <c r="B44" s="78"/>
      <c r="C44" s="79"/>
      <c r="D44" s="79"/>
      <c r="E44" s="79"/>
      <c r="F44" s="79"/>
      <c r="G44" s="80"/>
    </row>
    <row r="45" spans="1:7" ht="15.75" thickTop="1" x14ac:dyDescent="0.25">
      <c r="A45" s="81"/>
      <c r="B45" s="81"/>
      <c r="C45" s="81"/>
      <c r="D45" s="81"/>
      <c r="E45" s="81"/>
      <c r="F45" s="81"/>
      <c r="G45" s="81"/>
    </row>
    <row r="46" spans="1:7" ht="18.75" x14ac:dyDescent="0.3">
      <c r="A46" s="81"/>
      <c r="B46" s="82" t="s">
        <v>58</v>
      </c>
      <c r="C46" s="82"/>
      <c r="D46" s="82" t="s">
        <v>59</v>
      </c>
      <c r="E46" s="82"/>
      <c r="F46" s="82"/>
      <c r="G46" s="82"/>
    </row>
    <row r="47" spans="1:7" ht="18.75" x14ac:dyDescent="0.3">
      <c r="A47" s="81"/>
      <c r="B47" s="82"/>
      <c r="C47" s="82"/>
      <c r="D47" s="82"/>
      <c r="E47" s="82"/>
      <c r="F47" s="82"/>
      <c r="G47" s="82"/>
    </row>
    <row r="48" spans="1:7" ht="18.75" x14ac:dyDescent="0.3">
      <c r="A48" s="81"/>
      <c r="B48" s="82"/>
      <c r="C48" s="82"/>
      <c r="D48" s="82"/>
      <c r="E48" s="82"/>
      <c r="F48" s="82"/>
      <c r="G48" s="82"/>
    </row>
    <row r="49" spans="1:7" ht="18.75" x14ac:dyDescent="0.3">
      <c r="A49" s="81"/>
      <c r="B49" s="82" t="s">
        <v>60</v>
      </c>
      <c r="C49" s="82"/>
      <c r="D49" s="82" t="s">
        <v>60</v>
      </c>
      <c r="E49" s="82"/>
      <c r="F49" s="82"/>
      <c r="G49" s="82"/>
    </row>
    <row r="50" spans="1:7" ht="18.75" x14ac:dyDescent="0.3">
      <c r="A50" s="81"/>
      <c r="B50" s="83"/>
      <c r="C50" s="82"/>
      <c r="D50" s="83"/>
      <c r="E50" s="82"/>
      <c r="F50" s="82"/>
      <c r="G50" s="82"/>
    </row>
    <row r="51" spans="1:7" ht="18.75" x14ac:dyDescent="0.3">
      <c r="A51" s="81"/>
      <c r="B51" s="82"/>
      <c r="C51" s="82"/>
      <c r="D51" s="83"/>
      <c r="E51" s="82"/>
      <c r="F51" s="82"/>
      <c r="G51" s="82"/>
    </row>
    <row r="52" spans="1:7" ht="18.75" x14ac:dyDescent="0.3">
      <c r="A52" s="81"/>
      <c r="B52" s="82"/>
      <c r="C52" s="82"/>
      <c r="D52" s="82"/>
      <c r="E52" s="82"/>
      <c r="F52" s="82"/>
      <c r="G52" s="82"/>
    </row>
    <row r="53" spans="1:7" ht="18.75" x14ac:dyDescent="0.3">
      <c r="A53" s="81"/>
      <c r="B53" s="82"/>
      <c r="C53" s="82"/>
      <c r="D53" s="82"/>
      <c r="E53" s="82"/>
      <c r="F53" s="82"/>
      <c r="G53" s="82"/>
    </row>
    <row r="54" spans="1:7" ht="18.75" x14ac:dyDescent="0.3">
      <c r="A54" s="81"/>
      <c r="B54" s="84" t="s">
        <v>61</v>
      </c>
      <c r="C54" s="83" t="s">
        <v>62</v>
      </c>
      <c r="D54" s="82"/>
      <c r="E54" s="84"/>
      <c r="F54" s="82"/>
      <c r="G54" s="82"/>
    </row>
    <row r="55" spans="1:7" ht="18.75" x14ac:dyDescent="0.3">
      <c r="A55" s="81"/>
      <c r="B55" s="82"/>
      <c r="C55" s="82"/>
      <c r="D55" s="82"/>
      <c r="E55" s="82"/>
      <c r="F55" s="82"/>
      <c r="G55" s="82"/>
    </row>
    <row r="56" spans="1:7" ht="18.75" x14ac:dyDescent="0.3">
      <c r="A56" s="81"/>
      <c r="B56" s="82"/>
      <c r="C56" s="82"/>
      <c r="D56" s="82"/>
      <c r="E56" s="82"/>
      <c r="F56" s="82"/>
      <c r="G56" s="82"/>
    </row>
    <row r="57" spans="1:7" ht="18.75" x14ac:dyDescent="0.3">
      <c r="A57" s="81"/>
      <c r="B57" s="82" t="s">
        <v>60</v>
      </c>
      <c r="C57" s="82" t="s">
        <v>63</v>
      </c>
      <c r="D57" s="82"/>
      <c r="E57" s="82"/>
      <c r="F57" s="82"/>
      <c r="G57" s="82"/>
    </row>
  </sheetData>
  <mergeCells count="6">
    <mergeCell ref="A1:G1"/>
    <mergeCell ref="A2:G2"/>
    <mergeCell ref="A4:G4"/>
    <mergeCell ref="A5:G5"/>
    <mergeCell ref="A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4"/>
  <sheetViews>
    <sheetView workbookViewId="0">
      <selection activeCell="B12" sqref="B12"/>
    </sheetView>
  </sheetViews>
  <sheetFormatPr baseColWidth="10" defaultRowHeight="15" x14ac:dyDescent="0.25"/>
  <cols>
    <col min="2" max="2" width="57.7109375" customWidth="1"/>
    <col min="5" max="5" width="15.7109375" customWidth="1"/>
    <col min="6" max="6" width="14.28515625" bestFit="1" customWidth="1"/>
    <col min="7" max="7" width="26" customWidth="1"/>
  </cols>
  <sheetData>
    <row r="1" spans="1:7" ht="18.75" x14ac:dyDescent="0.3">
      <c r="A1" s="11" t="s">
        <v>15</v>
      </c>
      <c r="B1" s="11"/>
      <c r="C1" s="11"/>
      <c r="D1" s="11"/>
      <c r="E1" s="11"/>
      <c r="F1" s="11"/>
      <c r="G1" s="11"/>
    </row>
    <row r="2" spans="1:7" ht="18.75" x14ac:dyDescent="0.3">
      <c r="A2" s="11" t="s">
        <v>16</v>
      </c>
      <c r="B2" s="11"/>
      <c r="C2" s="11"/>
      <c r="D2" s="11"/>
      <c r="E2" s="11"/>
      <c r="F2" s="11"/>
      <c r="G2" s="11"/>
    </row>
    <row r="3" spans="1:7" ht="60.75" customHeight="1" x14ac:dyDescent="0.25">
      <c r="A3" s="13" t="s">
        <v>65</v>
      </c>
      <c r="B3" s="85"/>
      <c r="C3" s="85"/>
      <c r="D3" s="85"/>
      <c r="E3" s="85"/>
      <c r="F3" s="85"/>
      <c r="G3" s="85"/>
    </row>
    <row r="4" spans="1:7" ht="19.5" customHeight="1" thickBot="1" x14ac:dyDescent="0.3">
      <c r="A4" s="109"/>
      <c r="B4" s="110"/>
      <c r="C4" s="110"/>
      <c r="D4" s="110"/>
      <c r="E4" s="110"/>
      <c r="F4" s="110"/>
      <c r="G4" s="110"/>
    </row>
    <row r="5" spans="1:7" ht="20.25" thickTop="1" thickBot="1" x14ac:dyDescent="0.3">
      <c r="A5" s="15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7" t="s">
        <v>27</v>
      </c>
    </row>
    <row r="6" spans="1:7" ht="19.5" thickTop="1" x14ac:dyDescent="0.3">
      <c r="A6" s="18"/>
      <c r="B6" s="19"/>
      <c r="C6" s="20"/>
      <c r="D6" s="20"/>
      <c r="E6" s="20"/>
      <c r="F6" s="20"/>
      <c r="G6" s="21"/>
    </row>
    <row r="7" spans="1:7" ht="37.5" x14ac:dyDescent="0.3">
      <c r="A7" s="22"/>
      <c r="B7" s="111" t="s">
        <v>66</v>
      </c>
      <c r="C7" s="20"/>
      <c r="D7" s="20"/>
      <c r="E7" s="20"/>
      <c r="F7" s="20"/>
      <c r="G7" s="21"/>
    </row>
    <row r="8" spans="1:7" ht="37.5" x14ac:dyDescent="0.3">
      <c r="A8" s="22"/>
      <c r="B8" s="111" t="s">
        <v>67</v>
      </c>
      <c r="C8" s="20"/>
      <c r="D8" s="20"/>
      <c r="E8" s="20"/>
      <c r="F8" s="20"/>
      <c r="G8" s="21"/>
    </row>
    <row r="9" spans="1:7" ht="18.75" x14ac:dyDescent="0.3">
      <c r="A9" s="22"/>
      <c r="B9" s="19"/>
      <c r="C9" s="24"/>
      <c r="D9" s="25"/>
      <c r="E9" s="26"/>
      <c r="F9" s="27"/>
      <c r="G9" s="21"/>
    </row>
    <row r="10" spans="1:7" ht="18.75" x14ac:dyDescent="0.3">
      <c r="A10" s="29" t="s">
        <v>28</v>
      </c>
      <c r="B10" s="30" t="s">
        <v>68</v>
      </c>
      <c r="C10" s="31">
        <v>180</v>
      </c>
      <c r="D10" s="32" t="s">
        <v>30</v>
      </c>
      <c r="E10" s="33"/>
      <c r="F10" s="33"/>
      <c r="G10" s="61"/>
    </row>
    <row r="11" spans="1:7" ht="18.75" x14ac:dyDescent="0.3">
      <c r="A11" s="29"/>
      <c r="B11" s="30"/>
      <c r="C11" s="33"/>
      <c r="D11" s="32"/>
      <c r="E11" s="33"/>
      <c r="F11" s="33"/>
      <c r="G11" s="59"/>
    </row>
    <row r="12" spans="1:7" ht="37.5" x14ac:dyDescent="0.3">
      <c r="A12" s="29" t="s">
        <v>31</v>
      </c>
      <c r="B12" s="30" t="s">
        <v>69</v>
      </c>
      <c r="C12" s="31">
        <v>180</v>
      </c>
      <c r="D12" s="32" t="s">
        <v>30</v>
      </c>
      <c r="E12" s="33"/>
      <c r="F12" s="33"/>
      <c r="G12" s="61"/>
    </row>
    <row r="13" spans="1:7" ht="18.75" x14ac:dyDescent="0.3">
      <c r="A13" s="29"/>
      <c r="B13" s="30"/>
      <c r="C13" s="33"/>
      <c r="D13" s="32"/>
      <c r="E13" s="33"/>
      <c r="F13" s="33"/>
      <c r="G13" s="59"/>
    </row>
    <row r="14" spans="1:7" ht="37.5" x14ac:dyDescent="0.3">
      <c r="A14" s="29" t="s">
        <v>33</v>
      </c>
      <c r="B14" s="30" t="s">
        <v>70</v>
      </c>
      <c r="C14" s="33">
        <f>80*1</f>
        <v>80</v>
      </c>
      <c r="D14" s="32" t="s">
        <v>30</v>
      </c>
      <c r="E14" s="33"/>
      <c r="F14" s="33"/>
      <c r="G14" s="61"/>
    </row>
    <row r="15" spans="1:7" ht="18.75" x14ac:dyDescent="0.3">
      <c r="A15" s="29"/>
      <c r="B15" s="30"/>
      <c r="C15" s="33"/>
      <c r="D15" s="32"/>
      <c r="E15" s="33"/>
      <c r="F15" s="33"/>
      <c r="G15" s="59"/>
    </row>
    <row r="16" spans="1:7" ht="18.75" x14ac:dyDescent="0.3">
      <c r="A16" s="29" t="s">
        <v>35</v>
      </c>
      <c r="B16" s="30" t="s">
        <v>36</v>
      </c>
      <c r="C16" s="33">
        <v>1</v>
      </c>
      <c r="D16" s="32" t="s">
        <v>37</v>
      </c>
      <c r="E16" s="33"/>
      <c r="F16" s="33"/>
      <c r="G16" s="61"/>
    </row>
    <row r="17" spans="1:7" ht="18.75" x14ac:dyDescent="0.3">
      <c r="A17" s="29"/>
      <c r="B17" s="30"/>
      <c r="C17" s="33"/>
      <c r="D17" s="32"/>
      <c r="E17" s="33"/>
      <c r="F17" s="33"/>
      <c r="G17" s="59"/>
    </row>
    <row r="18" spans="1:7" ht="37.5" x14ac:dyDescent="0.3">
      <c r="A18" s="29" t="s">
        <v>38</v>
      </c>
      <c r="B18" s="30" t="s">
        <v>71</v>
      </c>
      <c r="C18" s="31">
        <v>180</v>
      </c>
      <c r="D18" s="32" t="s">
        <v>30</v>
      </c>
      <c r="E18" s="33"/>
      <c r="F18" s="33"/>
      <c r="G18" s="61"/>
    </row>
    <row r="19" spans="1:7" ht="18.75" x14ac:dyDescent="0.3">
      <c r="A19" s="29"/>
      <c r="B19" s="30"/>
      <c r="C19" s="33"/>
      <c r="D19" s="32"/>
      <c r="E19" s="33"/>
      <c r="F19" s="33"/>
      <c r="G19" s="59"/>
    </row>
    <row r="20" spans="1:7" ht="18.75" x14ac:dyDescent="0.3">
      <c r="A20" s="29" t="s">
        <v>40</v>
      </c>
      <c r="B20" s="30" t="s">
        <v>41</v>
      </c>
      <c r="C20" s="33">
        <v>1</v>
      </c>
      <c r="D20" s="32" t="s">
        <v>37</v>
      </c>
      <c r="E20" s="33"/>
      <c r="F20" s="33"/>
      <c r="G20" s="61"/>
    </row>
    <row r="21" spans="1:7" ht="18.75" x14ac:dyDescent="0.3">
      <c r="A21" s="29"/>
      <c r="B21" s="30"/>
      <c r="C21" s="33"/>
      <c r="D21" s="32"/>
      <c r="E21" s="33"/>
      <c r="F21" s="33"/>
      <c r="G21" s="59"/>
    </row>
    <row r="22" spans="1:7" ht="18.75" x14ac:dyDescent="0.3">
      <c r="A22" s="29" t="s">
        <v>42</v>
      </c>
      <c r="B22" s="37" t="s">
        <v>43</v>
      </c>
      <c r="C22" s="39">
        <v>1</v>
      </c>
      <c r="D22" s="38" t="s">
        <v>37</v>
      </c>
      <c r="E22" s="39"/>
      <c r="F22" s="33"/>
      <c r="G22" s="61"/>
    </row>
    <row r="23" spans="1:7" ht="18.75" x14ac:dyDescent="0.3">
      <c r="A23" s="29"/>
      <c r="B23" s="37"/>
      <c r="C23" s="39"/>
      <c r="D23" s="38"/>
      <c r="E23" s="39"/>
      <c r="F23" s="33"/>
      <c r="G23" s="34"/>
    </row>
    <row r="24" spans="1:7" ht="19.5" thickBot="1" x14ac:dyDescent="0.35">
      <c r="A24" s="29" t="s">
        <v>72</v>
      </c>
      <c r="B24" s="23" t="s">
        <v>73</v>
      </c>
      <c r="C24" s="57">
        <v>1</v>
      </c>
      <c r="D24" s="32" t="s">
        <v>74</v>
      </c>
      <c r="E24" s="57"/>
      <c r="F24" s="33"/>
      <c r="G24" s="34"/>
    </row>
    <row r="25" spans="1:7" ht="21.75" thickTop="1" thickBot="1" x14ac:dyDescent="0.35">
      <c r="A25" s="86"/>
      <c r="B25" s="46" t="s">
        <v>45</v>
      </c>
      <c r="C25" s="87"/>
      <c r="D25" s="88"/>
      <c r="E25" s="88"/>
      <c r="F25" s="87"/>
      <c r="G25" s="49"/>
    </row>
    <row r="26" spans="1:7" ht="19.5" thickTop="1" x14ac:dyDescent="0.3">
      <c r="A26" s="89"/>
      <c r="B26" s="90"/>
      <c r="C26" s="91"/>
      <c r="D26" s="92"/>
      <c r="E26" s="93"/>
      <c r="F26" s="93"/>
      <c r="G26" s="94"/>
    </row>
    <row r="27" spans="1:7" ht="18.75" x14ac:dyDescent="0.3">
      <c r="A27" s="95"/>
      <c r="B27" s="23" t="s">
        <v>46</v>
      </c>
      <c r="C27" s="39"/>
      <c r="D27" s="56">
        <v>0.1</v>
      </c>
      <c r="E27" s="57"/>
      <c r="F27" s="58"/>
      <c r="G27" s="59"/>
    </row>
    <row r="28" spans="1:7" ht="18.75" x14ac:dyDescent="0.3">
      <c r="A28" s="29"/>
      <c r="B28" s="23" t="s">
        <v>47</v>
      </c>
      <c r="C28" s="39"/>
      <c r="D28" s="60">
        <v>2.5000000000000001E-2</v>
      </c>
      <c r="E28" s="57"/>
      <c r="F28" s="58"/>
      <c r="G28" s="59"/>
    </row>
    <row r="29" spans="1:7" ht="18.75" x14ac:dyDescent="0.3">
      <c r="A29" s="95"/>
      <c r="B29" s="23" t="s">
        <v>48</v>
      </c>
      <c r="C29" s="57"/>
      <c r="D29" s="60">
        <v>3.5000000000000003E-2</v>
      </c>
      <c r="E29" s="57"/>
      <c r="F29" s="58"/>
      <c r="G29" s="61"/>
    </row>
    <row r="30" spans="1:7" ht="18.75" x14ac:dyDescent="0.3">
      <c r="A30" s="95"/>
      <c r="B30" s="23" t="s">
        <v>49</v>
      </c>
      <c r="C30" s="57"/>
      <c r="D30" s="62">
        <v>5.3499999999999999E-2</v>
      </c>
      <c r="E30" s="57"/>
      <c r="F30" s="58"/>
      <c r="G30" s="61"/>
    </row>
    <row r="31" spans="1:7" ht="18.75" x14ac:dyDescent="0.3">
      <c r="A31" s="95"/>
      <c r="B31" s="23" t="s">
        <v>50</v>
      </c>
      <c r="C31" s="57"/>
      <c r="D31" s="56">
        <v>0.01</v>
      </c>
      <c r="E31" s="57"/>
      <c r="F31" s="58"/>
      <c r="G31" s="61"/>
    </row>
    <row r="32" spans="1:7" ht="18.75" x14ac:dyDescent="0.3">
      <c r="A32" s="95"/>
      <c r="B32" s="23" t="s">
        <v>51</v>
      </c>
      <c r="C32" s="57"/>
      <c r="D32" s="56">
        <v>0.05</v>
      </c>
      <c r="E32" s="57"/>
      <c r="F32" s="58"/>
      <c r="G32" s="61"/>
    </row>
    <row r="33" spans="1:7" ht="18.75" x14ac:dyDescent="0.3">
      <c r="A33" s="95"/>
      <c r="B33" s="23"/>
      <c r="C33" s="57"/>
      <c r="D33" s="57"/>
      <c r="E33" s="57"/>
      <c r="F33" s="57"/>
      <c r="G33" s="61"/>
    </row>
    <row r="34" spans="1:7" ht="21" thickBot="1" x14ac:dyDescent="0.35">
      <c r="A34" s="96"/>
      <c r="B34" s="97" t="s">
        <v>52</v>
      </c>
      <c r="C34" s="98"/>
      <c r="D34" s="99"/>
      <c r="E34" s="100"/>
      <c r="F34" s="100"/>
      <c r="G34" s="101"/>
    </row>
    <row r="35" spans="1:7" ht="21.75" thickTop="1" thickBot="1" x14ac:dyDescent="0.35">
      <c r="A35" s="86"/>
      <c r="B35" s="46" t="s">
        <v>53</v>
      </c>
      <c r="C35" s="42"/>
      <c r="D35" s="43"/>
      <c r="E35" s="44"/>
      <c r="F35" s="44"/>
      <c r="G35" s="49"/>
    </row>
    <row r="36" spans="1:7" ht="38.25" thickTop="1" x14ac:dyDescent="0.3">
      <c r="A36" s="95"/>
      <c r="B36" s="74" t="s">
        <v>54</v>
      </c>
      <c r="C36" s="69"/>
      <c r="D36" s="75">
        <v>0.03</v>
      </c>
      <c r="E36" s="69"/>
      <c r="F36" s="69"/>
      <c r="G36" s="70"/>
    </row>
    <row r="37" spans="1:7" ht="20.25" x14ac:dyDescent="0.3">
      <c r="A37" s="95"/>
      <c r="B37" s="102" t="s">
        <v>55</v>
      </c>
      <c r="C37" s="68"/>
      <c r="D37" s="76">
        <v>0.06</v>
      </c>
      <c r="E37" s="69"/>
      <c r="F37" s="69"/>
      <c r="G37" s="70"/>
    </row>
    <row r="38" spans="1:7" ht="20.25" x14ac:dyDescent="0.3">
      <c r="A38" s="95"/>
      <c r="B38" s="68" t="s">
        <v>56</v>
      </c>
      <c r="C38" s="69"/>
      <c r="D38" s="76">
        <v>0.05</v>
      </c>
      <c r="E38" s="69"/>
      <c r="F38" s="69"/>
      <c r="G38" s="70"/>
    </row>
    <row r="39" spans="1:7" ht="21" thickBot="1" x14ac:dyDescent="0.35">
      <c r="A39" s="95"/>
      <c r="B39" s="23"/>
      <c r="C39" s="57"/>
      <c r="D39" s="103"/>
      <c r="E39" s="57"/>
      <c r="F39" s="57"/>
      <c r="G39" s="104"/>
    </row>
    <row r="40" spans="1:7" ht="21.75" thickTop="1" thickBot="1" x14ac:dyDescent="0.35">
      <c r="A40" s="86"/>
      <c r="B40" s="46" t="s">
        <v>57</v>
      </c>
      <c r="C40" s="87"/>
      <c r="D40" s="88"/>
      <c r="E40" s="88"/>
      <c r="F40" s="87"/>
      <c r="G40" s="49"/>
    </row>
    <row r="41" spans="1:7" ht="21" thickTop="1" x14ac:dyDescent="0.3">
      <c r="A41" s="106" t="s">
        <v>75</v>
      </c>
      <c r="C41" s="105"/>
      <c r="D41" s="105"/>
      <c r="E41" s="105"/>
      <c r="F41" s="105"/>
      <c r="G41" s="105"/>
    </row>
    <row r="42" spans="1:7" x14ac:dyDescent="0.25">
      <c r="A42" s="105"/>
      <c r="B42" s="81"/>
      <c r="C42" s="105"/>
      <c r="D42" s="105"/>
      <c r="E42" s="105"/>
      <c r="F42" s="105"/>
      <c r="G42" s="105"/>
    </row>
    <row r="43" spans="1:7" ht="18.75" x14ac:dyDescent="0.3">
      <c r="A43" s="105"/>
      <c r="B43" s="82" t="s">
        <v>58</v>
      </c>
      <c r="C43" s="82"/>
      <c r="D43" s="82"/>
      <c r="E43" s="82" t="s">
        <v>59</v>
      </c>
      <c r="F43" s="82"/>
      <c r="G43" s="82"/>
    </row>
    <row r="44" spans="1:7" ht="18.75" x14ac:dyDescent="0.3">
      <c r="A44" s="105"/>
      <c r="B44" s="82"/>
      <c r="C44" s="82"/>
      <c r="D44" s="82"/>
      <c r="E44" s="82"/>
      <c r="F44" s="82"/>
      <c r="G44" s="82"/>
    </row>
    <row r="45" spans="1:7" ht="18.75" x14ac:dyDescent="0.3">
      <c r="A45" s="105"/>
      <c r="B45" s="82"/>
      <c r="C45" s="82"/>
      <c r="D45" s="82"/>
      <c r="E45" s="82"/>
      <c r="F45" s="82"/>
      <c r="G45" s="82"/>
    </row>
    <row r="46" spans="1:7" ht="18.75" x14ac:dyDescent="0.3">
      <c r="A46" s="105"/>
      <c r="B46" s="82" t="s">
        <v>60</v>
      </c>
      <c r="C46" s="82"/>
      <c r="D46" s="82"/>
      <c r="E46" s="82" t="s">
        <v>60</v>
      </c>
      <c r="F46" s="82"/>
      <c r="G46" s="82"/>
    </row>
    <row r="47" spans="1:7" ht="18.75" x14ac:dyDescent="0.3">
      <c r="A47" s="105"/>
      <c r="B47" s="107"/>
      <c r="C47" s="82"/>
      <c r="D47" s="82"/>
      <c r="E47" s="107"/>
      <c r="F47" s="82"/>
      <c r="G47" s="82"/>
    </row>
    <row r="48" spans="1:7" ht="18.75" x14ac:dyDescent="0.3">
      <c r="A48" s="105"/>
      <c r="B48" s="82"/>
      <c r="C48" s="82"/>
      <c r="D48" s="82"/>
      <c r="E48" s="83"/>
      <c r="F48" s="82"/>
      <c r="G48" s="82"/>
    </row>
    <row r="49" spans="1:7" ht="18.75" x14ac:dyDescent="0.3">
      <c r="A49" s="105"/>
      <c r="B49" s="82"/>
      <c r="C49" s="82"/>
      <c r="D49" s="82"/>
      <c r="E49" s="82"/>
      <c r="F49" s="82"/>
      <c r="G49" s="82"/>
    </row>
    <row r="50" spans="1:7" ht="18.75" x14ac:dyDescent="0.3">
      <c r="A50" s="105"/>
      <c r="B50" s="82"/>
      <c r="C50" s="82"/>
      <c r="D50" s="82"/>
      <c r="E50" s="82"/>
      <c r="F50" s="82"/>
      <c r="G50" s="82"/>
    </row>
    <row r="51" spans="1:7" ht="18.75" x14ac:dyDescent="0.3">
      <c r="A51" s="105"/>
      <c r="B51" s="84" t="s">
        <v>61</v>
      </c>
      <c r="C51" s="82"/>
      <c r="D51" s="82"/>
      <c r="E51" s="84" t="s">
        <v>76</v>
      </c>
      <c r="F51" s="82"/>
      <c r="G51" s="82"/>
    </row>
    <row r="52" spans="1:7" ht="18.75" x14ac:dyDescent="0.3">
      <c r="A52" s="105"/>
      <c r="B52" s="82"/>
      <c r="C52" s="82"/>
      <c r="D52" s="82"/>
      <c r="E52" s="82"/>
      <c r="F52" s="82"/>
      <c r="G52" s="82"/>
    </row>
    <row r="53" spans="1:7" ht="18.75" x14ac:dyDescent="0.3">
      <c r="A53" s="105"/>
      <c r="B53" s="82"/>
      <c r="C53" s="82"/>
      <c r="D53" s="82"/>
      <c r="E53" s="82"/>
      <c r="F53" s="82"/>
      <c r="G53" s="82"/>
    </row>
    <row r="54" spans="1:7" ht="18.75" x14ac:dyDescent="0.3">
      <c r="A54" s="105"/>
      <c r="B54" s="82" t="s">
        <v>60</v>
      </c>
      <c r="C54" s="82"/>
      <c r="D54" s="82"/>
      <c r="E54" s="82" t="s">
        <v>60</v>
      </c>
      <c r="F54" s="82"/>
      <c r="G54" s="82"/>
    </row>
    <row r="55" spans="1:7" ht="18.75" x14ac:dyDescent="0.3">
      <c r="A55" s="105"/>
      <c r="B55" s="107"/>
      <c r="C55" s="82"/>
      <c r="D55" s="82"/>
      <c r="E55" s="108"/>
      <c r="F55" s="82"/>
      <c r="G55" s="82"/>
    </row>
    <row r="56" spans="1:7" ht="18.75" x14ac:dyDescent="0.3">
      <c r="A56" s="105"/>
      <c r="B56" s="82"/>
      <c r="C56" s="82"/>
      <c r="D56" s="82"/>
      <c r="E56" s="82"/>
      <c r="F56" s="82"/>
      <c r="G56" s="82"/>
    </row>
    <row r="60" spans="1:7" x14ac:dyDescent="0.25">
      <c r="A60" s="112"/>
      <c r="B60" s="112"/>
      <c r="C60" s="112"/>
      <c r="D60" s="112"/>
      <c r="E60" s="112"/>
      <c r="F60" s="112"/>
      <c r="G60" s="112"/>
    </row>
    <row r="61" spans="1:7" ht="15.75" x14ac:dyDescent="0.25">
      <c r="A61" s="113" t="s">
        <v>77</v>
      </c>
      <c r="B61" s="113"/>
      <c r="C61" s="113"/>
      <c r="D61" s="113"/>
      <c r="E61" s="113"/>
      <c r="F61" s="113"/>
      <c r="G61" s="113"/>
    </row>
    <row r="62" spans="1:7" ht="18" x14ac:dyDescent="0.25">
      <c r="A62" s="114" t="s">
        <v>16</v>
      </c>
      <c r="B62" s="114"/>
      <c r="C62" s="114"/>
      <c r="D62" s="114"/>
      <c r="E62" s="114"/>
      <c r="F62" s="114"/>
      <c r="G62" s="114"/>
    </row>
    <row r="63" spans="1:7" ht="18.75" x14ac:dyDescent="0.3">
      <c r="A63" s="115"/>
      <c r="B63" s="12"/>
      <c r="C63" s="12"/>
      <c r="D63" s="12"/>
      <c r="E63" s="12"/>
      <c r="F63" s="12"/>
      <c r="G63" s="12"/>
    </row>
    <row r="64" spans="1:7" ht="47.25" customHeight="1" x14ac:dyDescent="0.3">
      <c r="A64" s="192" t="s">
        <v>165</v>
      </c>
      <c r="B64" s="192"/>
      <c r="C64" s="192"/>
      <c r="D64" s="192"/>
      <c r="E64" s="192"/>
      <c r="F64" s="192"/>
      <c r="G64" s="192"/>
    </row>
    <row r="65" spans="1:7" ht="18.75" x14ac:dyDescent="0.3">
      <c r="A65" s="116"/>
      <c r="B65" s="116"/>
      <c r="C65" s="116"/>
      <c r="D65" s="116"/>
      <c r="E65" s="116"/>
      <c r="F65" s="116"/>
      <c r="G65" s="116"/>
    </row>
    <row r="66" spans="1:7" ht="19.5" thickBot="1" x14ac:dyDescent="0.35">
      <c r="A66" s="116"/>
      <c r="B66" s="116"/>
      <c r="C66" s="116"/>
      <c r="D66" s="116"/>
      <c r="E66" s="116"/>
      <c r="F66" s="116"/>
      <c r="G66" s="116"/>
    </row>
    <row r="67" spans="1:7" ht="16.5" thickTop="1" thickBot="1" x14ac:dyDescent="0.3">
      <c r="A67" s="117" t="s">
        <v>21</v>
      </c>
      <c r="B67" s="118" t="s">
        <v>78</v>
      </c>
      <c r="C67" s="118" t="s">
        <v>23</v>
      </c>
      <c r="D67" s="118" t="s">
        <v>24</v>
      </c>
      <c r="E67" s="118" t="s">
        <v>25</v>
      </c>
      <c r="F67" s="118" t="s">
        <v>26</v>
      </c>
      <c r="G67" s="119" t="s">
        <v>27</v>
      </c>
    </row>
    <row r="68" spans="1:7" ht="15.75" thickTop="1" x14ac:dyDescent="0.25">
      <c r="A68" s="120"/>
      <c r="B68" s="121"/>
      <c r="C68" s="121"/>
      <c r="D68" s="121"/>
      <c r="E68" s="121"/>
      <c r="F68" s="121"/>
      <c r="G68" s="122"/>
    </row>
    <row r="69" spans="1:7" ht="18.75" x14ac:dyDescent="0.3">
      <c r="A69" s="29"/>
      <c r="B69" s="23"/>
      <c r="C69" s="123"/>
      <c r="D69" s="124"/>
      <c r="E69" s="123"/>
      <c r="F69" s="125"/>
      <c r="G69" s="126"/>
    </row>
    <row r="70" spans="1:7" ht="37.5" x14ac:dyDescent="0.3">
      <c r="A70" s="22" t="s">
        <v>28</v>
      </c>
      <c r="B70" s="190" t="s">
        <v>79</v>
      </c>
      <c r="C70" s="123"/>
      <c r="D70" s="124"/>
      <c r="E70" s="123"/>
      <c r="F70" s="125"/>
      <c r="G70" s="126"/>
    </row>
    <row r="71" spans="1:7" ht="93.75" x14ac:dyDescent="0.3">
      <c r="A71" s="29" t="s">
        <v>80</v>
      </c>
      <c r="B71" s="128" t="s">
        <v>81</v>
      </c>
      <c r="C71" s="123">
        <v>1</v>
      </c>
      <c r="D71" s="124" t="s">
        <v>37</v>
      </c>
      <c r="E71" s="57"/>
      <c r="F71" s="125"/>
      <c r="G71" s="126"/>
    </row>
    <row r="72" spans="1:7" ht="23.25" x14ac:dyDescent="0.35">
      <c r="A72" s="29"/>
      <c r="B72" s="23"/>
      <c r="C72" s="129"/>
      <c r="D72" s="124"/>
      <c r="E72" s="57"/>
      <c r="F72" s="125"/>
      <c r="G72" s="126"/>
    </row>
    <row r="73" spans="1:7" ht="18.75" x14ac:dyDescent="0.3">
      <c r="A73" s="29" t="s">
        <v>82</v>
      </c>
      <c r="B73" s="23" t="s">
        <v>83</v>
      </c>
      <c r="C73" s="57">
        <v>9</v>
      </c>
      <c r="D73" s="124" t="s">
        <v>37</v>
      </c>
      <c r="E73" s="57"/>
      <c r="F73" s="125"/>
      <c r="G73" s="126"/>
    </row>
    <row r="74" spans="1:7" ht="23.25" x14ac:dyDescent="0.35">
      <c r="A74" s="29"/>
      <c r="B74" s="23"/>
      <c r="C74" s="129"/>
      <c r="D74" s="124"/>
      <c r="E74" s="57"/>
      <c r="F74" s="125"/>
      <c r="G74" s="126"/>
    </row>
    <row r="75" spans="1:7" ht="18.75" x14ac:dyDescent="0.3">
      <c r="A75" s="29" t="s">
        <v>84</v>
      </c>
      <c r="B75" s="23" t="s">
        <v>85</v>
      </c>
      <c r="C75" s="123">
        <v>1</v>
      </c>
      <c r="D75" s="124" t="s">
        <v>37</v>
      </c>
      <c r="E75" s="57"/>
      <c r="F75" s="125"/>
      <c r="G75" s="126"/>
    </row>
    <row r="76" spans="1:7" ht="18.75" x14ac:dyDescent="0.3">
      <c r="A76" s="29"/>
      <c r="B76" s="23"/>
      <c r="C76" s="123"/>
      <c r="D76" s="124"/>
      <c r="E76" s="57"/>
      <c r="F76" s="125"/>
      <c r="G76" s="126"/>
    </row>
    <row r="77" spans="1:7" ht="18.75" x14ac:dyDescent="0.3">
      <c r="A77" s="29" t="s">
        <v>86</v>
      </c>
      <c r="B77" s="23" t="s">
        <v>87</v>
      </c>
      <c r="C77" s="123">
        <v>1</v>
      </c>
      <c r="D77" s="124" t="s">
        <v>37</v>
      </c>
      <c r="E77" s="57"/>
      <c r="F77" s="125"/>
      <c r="G77" s="126"/>
    </row>
    <row r="78" spans="1:7" ht="18.75" x14ac:dyDescent="0.3">
      <c r="A78" s="29"/>
      <c r="B78" s="130"/>
      <c r="C78" s="123"/>
      <c r="D78" s="124"/>
      <c r="E78" s="57"/>
      <c r="F78" s="125"/>
      <c r="G78" s="126"/>
    </row>
    <row r="79" spans="1:7" ht="18.75" x14ac:dyDescent="0.3">
      <c r="A79" s="29" t="s">
        <v>88</v>
      </c>
      <c r="B79" s="23" t="s">
        <v>89</v>
      </c>
      <c r="C79" s="123">
        <v>1</v>
      </c>
      <c r="D79" s="124" t="s">
        <v>37</v>
      </c>
      <c r="E79" s="57"/>
      <c r="F79" s="125"/>
      <c r="G79" s="126"/>
    </row>
    <row r="80" spans="1:7" ht="18.75" x14ac:dyDescent="0.3">
      <c r="A80" s="29"/>
      <c r="B80" s="23"/>
      <c r="C80" s="123"/>
      <c r="D80" s="124"/>
      <c r="E80" s="57"/>
      <c r="F80" s="125"/>
      <c r="G80" s="126"/>
    </row>
    <row r="81" spans="1:7" ht="18.75" x14ac:dyDescent="0.3">
      <c r="A81" s="29" t="s">
        <v>90</v>
      </c>
      <c r="B81" s="23" t="s">
        <v>91</v>
      </c>
      <c r="C81" s="123">
        <v>1</v>
      </c>
      <c r="D81" s="124" t="s">
        <v>37</v>
      </c>
      <c r="E81" s="57"/>
      <c r="F81" s="125"/>
      <c r="G81" s="126"/>
    </row>
    <row r="82" spans="1:7" ht="18.75" x14ac:dyDescent="0.3">
      <c r="A82" s="29"/>
      <c r="B82" s="23"/>
      <c r="C82" s="123"/>
      <c r="D82" s="124"/>
      <c r="E82" s="57"/>
      <c r="F82" s="125"/>
      <c r="G82" s="126"/>
    </row>
    <row r="83" spans="1:7" ht="18.75" x14ac:dyDescent="0.3">
      <c r="A83" s="29" t="s">
        <v>92</v>
      </c>
      <c r="B83" s="23" t="s">
        <v>93</v>
      </c>
      <c r="C83" s="123">
        <v>1</v>
      </c>
      <c r="D83" s="124" t="s">
        <v>37</v>
      </c>
      <c r="E83" s="57"/>
      <c r="F83" s="125"/>
      <c r="G83" s="126"/>
    </row>
    <row r="84" spans="1:7" ht="18.75" x14ac:dyDescent="0.3">
      <c r="A84" s="29"/>
      <c r="B84" s="23"/>
      <c r="C84" s="123"/>
      <c r="D84" s="124"/>
      <c r="E84" s="57"/>
      <c r="F84" s="125"/>
      <c r="G84" s="126"/>
    </row>
    <row r="85" spans="1:7" ht="18.75" x14ac:dyDescent="0.3">
      <c r="A85" s="29" t="s">
        <v>94</v>
      </c>
      <c r="B85" s="23" t="s">
        <v>95</v>
      </c>
      <c r="C85" s="123">
        <v>1</v>
      </c>
      <c r="D85" s="124" t="s">
        <v>37</v>
      </c>
      <c r="E85" s="57"/>
      <c r="F85" s="125"/>
      <c r="G85" s="126"/>
    </row>
    <row r="86" spans="1:7" ht="18.75" x14ac:dyDescent="0.3">
      <c r="A86" s="29"/>
      <c r="B86" s="23"/>
      <c r="C86" s="123"/>
      <c r="D86" s="124"/>
      <c r="E86" s="57"/>
      <c r="F86" s="125"/>
      <c r="G86" s="126"/>
    </row>
    <row r="87" spans="1:7" ht="18.75" x14ac:dyDescent="0.3">
      <c r="A87" s="29" t="s">
        <v>96</v>
      </c>
      <c r="B87" s="23" t="s">
        <v>97</v>
      </c>
      <c r="C87" s="123">
        <v>2</v>
      </c>
      <c r="D87" s="124" t="s">
        <v>37</v>
      </c>
      <c r="E87" s="57"/>
      <c r="F87" s="125"/>
      <c r="G87" s="126"/>
    </row>
    <row r="88" spans="1:7" ht="18.75" x14ac:dyDescent="0.3">
      <c r="A88" s="29"/>
      <c r="B88" s="23"/>
      <c r="C88" s="123"/>
      <c r="D88" s="124"/>
      <c r="E88" s="57"/>
      <c r="F88" s="125"/>
      <c r="G88" s="126"/>
    </row>
    <row r="89" spans="1:7" ht="18.75" x14ac:dyDescent="0.3">
      <c r="A89" s="29" t="s">
        <v>98</v>
      </c>
      <c r="B89" s="23" t="s">
        <v>99</v>
      </c>
      <c r="C89" s="123">
        <v>2</v>
      </c>
      <c r="D89" s="124" t="s">
        <v>37</v>
      </c>
      <c r="E89" s="57"/>
      <c r="F89" s="125"/>
      <c r="G89" s="126"/>
    </row>
    <row r="90" spans="1:7" ht="18.75" x14ac:dyDescent="0.3">
      <c r="A90" s="29"/>
      <c r="B90" s="23"/>
      <c r="C90" s="123"/>
      <c r="D90" s="124"/>
      <c r="E90" s="57"/>
      <c r="F90" s="125"/>
      <c r="G90" s="126"/>
    </row>
    <row r="91" spans="1:7" ht="18.75" x14ac:dyDescent="0.3">
      <c r="A91" s="29" t="s">
        <v>100</v>
      </c>
      <c r="B91" s="23" t="s">
        <v>101</v>
      </c>
      <c r="C91" s="123">
        <v>2</v>
      </c>
      <c r="D91" s="124" t="s">
        <v>37</v>
      </c>
      <c r="E91" s="57"/>
      <c r="F91" s="125"/>
      <c r="G91" s="126"/>
    </row>
    <row r="92" spans="1:7" ht="23.25" x14ac:dyDescent="0.35">
      <c r="A92" s="29"/>
      <c r="B92" s="23"/>
      <c r="C92" s="129"/>
      <c r="D92" s="124"/>
      <c r="E92" s="57"/>
      <c r="F92" s="125"/>
      <c r="G92" s="126"/>
    </row>
    <row r="93" spans="1:7" ht="18.75" x14ac:dyDescent="0.3">
      <c r="A93" s="29" t="s">
        <v>102</v>
      </c>
      <c r="B93" s="23" t="s">
        <v>103</v>
      </c>
      <c r="C93" s="57">
        <v>1</v>
      </c>
      <c r="D93" s="124" t="s">
        <v>37</v>
      </c>
      <c r="E93" s="57"/>
      <c r="F93" s="125"/>
      <c r="G93" s="131"/>
    </row>
    <row r="94" spans="1:7" ht="18.75" x14ac:dyDescent="0.3">
      <c r="A94" s="29"/>
      <c r="B94" s="23"/>
      <c r="C94" s="123"/>
      <c r="D94" s="124"/>
      <c r="E94" s="57"/>
      <c r="F94" s="125"/>
      <c r="G94" s="126"/>
    </row>
    <row r="95" spans="1:7" ht="18.75" x14ac:dyDescent="0.3">
      <c r="A95" s="29" t="s">
        <v>104</v>
      </c>
      <c r="B95" s="23" t="s">
        <v>105</v>
      </c>
      <c r="C95" s="57">
        <v>1</v>
      </c>
      <c r="D95" s="124" t="s">
        <v>74</v>
      </c>
      <c r="E95" s="57"/>
      <c r="F95" s="125"/>
      <c r="G95" s="132"/>
    </row>
    <row r="96" spans="1:7" ht="19.5" thickBot="1" x14ac:dyDescent="0.35">
      <c r="A96" s="29"/>
      <c r="B96" s="133"/>
      <c r="C96" s="134"/>
      <c r="D96" s="133"/>
      <c r="E96" s="125"/>
      <c r="F96" s="125"/>
      <c r="G96" s="132"/>
    </row>
    <row r="97" spans="1:7" ht="20.25" thickTop="1" thickBot="1" x14ac:dyDescent="0.35">
      <c r="A97" s="86"/>
      <c r="B97" s="135"/>
      <c r="C97" s="136"/>
      <c r="D97" s="137"/>
      <c r="E97" s="138"/>
      <c r="F97" s="139"/>
      <c r="G97" s="140"/>
    </row>
    <row r="98" spans="1:7" ht="16.5" thickTop="1" x14ac:dyDescent="0.25">
      <c r="A98" s="141"/>
      <c r="B98" s="142"/>
      <c r="C98" s="134"/>
      <c r="D98" s="143"/>
      <c r="E98" s="144"/>
      <c r="F98" s="144"/>
      <c r="G98" s="145"/>
    </row>
    <row r="99" spans="1:7" ht="18.75" x14ac:dyDescent="0.3">
      <c r="A99" s="22" t="s">
        <v>31</v>
      </c>
      <c r="B99" s="19" t="s">
        <v>106</v>
      </c>
      <c r="C99" s="134"/>
      <c r="D99" s="143"/>
      <c r="E99" s="144"/>
      <c r="F99" s="144"/>
      <c r="G99" s="146"/>
    </row>
    <row r="100" spans="1:7" ht="18.75" x14ac:dyDescent="0.3">
      <c r="A100" s="29"/>
      <c r="B100" s="23"/>
      <c r="C100" s="134"/>
      <c r="D100" s="143"/>
      <c r="E100" s="144"/>
      <c r="F100" s="144"/>
      <c r="G100" s="146"/>
    </row>
    <row r="101" spans="1:7" ht="18.75" x14ac:dyDescent="0.3">
      <c r="A101" s="29" t="s">
        <v>107</v>
      </c>
      <c r="B101" s="30" t="s">
        <v>108</v>
      </c>
      <c r="C101" s="123">
        <v>1</v>
      </c>
      <c r="D101" s="124" t="s">
        <v>37</v>
      </c>
      <c r="E101" s="125"/>
      <c r="F101" s="125"/>
      <c r="G101" s="146"/>
    </row>
    <row r="102" spans="1:7" ht="18.75" x14ac:dyDescent="0.3">
      <c r="A102" s="29"/>
      <c r="B102" s="30"/>
      <c r="C102" s="123"/>
      <c r="D102" s="124"/>
      <c r="E102" s="125"/>
      <c r="F102" s="125"/>
      <c r="G102" s="146"/>
    </row>
    <row r="103" spans="1:7" ht="18.75" x14ac:dyDescent="0.3">
      <c r="A103" s="29" t="s">
        <v>109</v>
      </c>
      <c r="B103" s="147" t="s">
        <v>110</v>
      </c>
      <c r="C103" s="123">
        <v>175</v>
      </c>
      <c r="D103" s="124" t="s">
        <v>30</v>
      </c>
      <c r="E103" s="148"/>
      <c r="F103" s="125"/>
      <c r="G103" s="146"/>
    </row>
    <row r="104" spans="1:7" ht="18.75" x14ac:dyDescent="0.3">
      <c r="A104" s="29"/>
      <c r="B104" s="147"/>
      <c r="C104" s="123"/>
      <c r="D104" s="124"/>
      <c r="E104" s="125"/>
      <c r="F104" s="125"/>
      <c r="G104" s="146"/>
    </row>
    <row r="105" spans="1:7" ht="18.75" x14ac:dyDescent="0.3">
      <c r="A105" s="29" t="s">
        <v>111</v>
      </c>
      <c r="B105" s="147" t="s">
        <v>112</v>
      </c>
      <c r="C105" s="123">
        <v>1</v>
      </c>
      <c r="D105" s="124" t="s">
        <v>37</v>
      </c>
      <c r="E105" s="149"/>
      <c r="F105" s="125"/>
      <c r="G105" s="146"/>
    </row>
    <row r="106" spans="1:7" ht="18.75" x14ac:dyDescent="0.3">
      <c r="A106" s="29"/>
      <c r="B106" s="147"/>
      <c r="C106" s="123"/>
      <c r="D106" s="124"/>
      <c r="E106" s="125"/>
      <c r="F106" s="125"/>
      <c r="G106" s="146"/>
    </row>
    <row r="107" spans="1:7" ht="18.75" x14ac:dyDescent="0.3">
      <c r="A107" s="29" t="s">
        <v>113</v>
      </c>
      <c r="B107" s="147" t="s">
        <v>114</v>
      </c>
      <c r="C107" s="123">
        <v>2</v>
      </c>
      <c r="D107" s="124" t="s">
        <v>37</v>
      </c>
      <c r="E107" s="125"/>
      <c r="F107" s="125"/>
      <c r="G107" s="146"/>
    </row>
    <row r="108" spans="1:7" ht="18.75" x14ac:dyDescent="0.3">
      <c r="A108" s="29"/>
      <c r="B108" s="147"/>
      <c r="C108" s="123"/>
      <c r="D108" s="124"/>
      <c r="E108" s="125"/>
      <c r="F108" s="125"/>
      <c r="G108" s="146"/>
    </row>
    <row r="109" spans="1:7" ht="18.75" x14ac:dyDescent="0.3">
      <c r="A109" s="29" t="s">
        <v>115</v>
      </c>
      <c r="B109" s="30" t="s">
        <v>116</v>
      </c>
      <c r="C109" s="123">
        <v>2</v>
      </c>
      <c r="D109" s="124" t="s">
        <v>37</v>
      </c>
      <c r="E109" s="125"/>
      <c r="F109" s="125"/>
      <c r="G109" s="146"/>
    </row>
    <row r="110" spans="1:7" ht="18.75" x14ac:dyDescent="0.3">
      <c r="A110" s="29"/>
      <c r="B110" s="30"/>
      <c r="C110" s="123"/>
      <c r="D110" s="124"/>
      <c r="E110" s="125"/>
      <c r="F110" s="125"/>
      <c r="G110" s="146"/>
    </row>
    <row r="111" spans="1:7" ht="18.75" x14ac:dyDescent="0.3">
      <c r="A111" s="29" t="s">
        <v>117</v>
      </c>
      <c r="B111" s="147" t="s">
        <v>118</v>
      </c>
      <c r="C111" s="123">
        <v>2000</v>
      </c>
      <c r="D111" s="124" t="s">
        <v>30</v>
      </c>
      <c r="E111" s="125"/>
      <c r="F111" s="125"/>
      <c r="G111" s="146"/>
    </row>
    <row r="112" spans="1:7" ht="18.75" x14ac:dyDescent="0.3">
      <c r="A112" s="29"/>
      <c r="B112" s="147"/>
      <c r="C112" s="123"/>
      <c r="D112" s="124"/>
      <c r="E112" s="125"/>
      <c r="F112" s="125"/>
      <c r="G112" s="146"/>
    </row>
    <row r="113" spans="1:7" ht="18.75" x14ac:dyDescent="0.3">
      <c r="A113" s="29" t="s">
        <v>119</v>
      </c>
      <c r="B113" s="147" t="s">
        <v>120</v>
      </c>
      <c r="C113" s="123">
        <v>1</v>
      </c>
      <c r="D113" s="124" t="s">
        <v>37</v>
      </c>
      <c r="E113" s="125"/>
      <c r="F113" s="125"/>
      <c r="G113" s="146"/>
    </row>
    <row r="114" spans="1:7" ht="18.75" x14ac:dyDescent="0.3">
      <c r="A114" s="29"/>
      <c r="B114" s="147"/>
      <c r="C114" s="123"/>
      <c r="D114" s="124"/>
      <c r="E114" s="125"/>
      <c r="F114" s="125"/>
      <c r="G114" s="146"/>
    </row>
    <row r="115" spans="1:7" ht="18.75" x14ac:dyDescent="0.3">
      <c r="A115" s="29" t="s">
        <v>121</v>
      </c>
      <c r="B115" s="147" t="s">
        <v>122</v>
      </c>
      <c r="C115" s="123">
        <v>200</v>
      </c>
      <c r="D115" s="124" t="s">
        <v>30</v>
      </c>
      <c r="E115" s="125"/>
      <c r="F115" s="125"/>
      <c r="G115" s="146"/>
    </row>
    <row r="116" spans="1:7" ht="18.75" x14ac:dyDescent="0.3">
      <c r="A116" s="29"/>
      <c r="B116" s="147"/>
      <c r="C116" s="123"/>
      <c r="D116" s="124"/>
      <c r="E116" s="125"/>
      <c r="F116" s="125"/>
      <c r="G116" s="146"/>
    </row>
    <row r="117" spans="1:7" ht="18.75" x14ac:dyDescent="0.3">
      <c r="A117" s="29" t="s">
        <v>123</v>
      </c>
      <c r="B117" s="147" t="s">
        <v>124</v>
      </c>
      <c r="C117" s="123">
        <v>30</v>
      </c>
      <c r="D117" s="124" t="s">
        <v>30</v>
      </c>
      <c r="E117" s="125"/>
      <c r="F117" s="125"/>
      <c r="G117" s="146"/>
    </row>
    <row r="118" spans="1:7" ht="18.75" x14ac:dyDescent="0.3">
      <c r="A118" s="29"/>
      <c r="B118" s="147"/>
      <c r="C118" s="123"/>
      <c r="D118" s="124"/>
      <c r="E118" s="125"/>
      <c r="F118" s="125"/>
      <c r="G118" s="146"/>
    </row>
    <row r="119" spans="1:7" ht="18.75" x14ac:dyDescent="0.3">
      <c r="A119" s="29" t="s">
        <v>125</v>
      </c>
      <c r="B119" s="147" t="s">
        <v>126</v>
      </c>
      <c r="C119" s="123">
        <v>1</v>
      </c>
      <c r="D119" s="124" t="s">
        <v>37</v>
      </c>
      <c r="E119" s="125"/>
      <c r="F119" s="125"/>
      <c r="G119" s="146"/>
    </row>
    <row r="120" spans="1:7" ht="18.75" x14ac:dyDescent="0.3">
      <c r="A120" s="29"/>
      <c r="B120" s="147"/>
      <c r="C120" s="123"/>
      <c r="D120" s="124"/>
      <c r="E120" s="125"/>
      <c r="F120" s="125"/>
      <c r="G120" s="146"/>
    </row>
    <row r="121" spans="1:7" ht="18.75" x14ac:dyDescent="0.3">
      <c r="A121" s="29" t="s">
        <v>127</v>
      </c>
      <c r="B121" s="147" t="s">
        <v>128</v>
      </c>
      <c r="C121" s="123">
        <v>1</v>
      </c>
      <c r="D121" s="124" t="s">
        <v>37</v>
      </c>
      <c r="E121" s="125"/>
      <c r="F121" s="125"/>
      <c r="G121" s="146"/>
    </row>
    <row r="122" spans="1:7" ht="18.75" x14ac:dyDescent="0.3">
      <c r="A122" s="29" t="s">
        <v>129</v>
      </c>
      <c r="B122" s="37"/>
      <c r="C122" s="123">
        <v>1</v>
      </c>
      <c r="D122" s="124"/>
      <c r="E122" s="125"/>
      <c r="F122" s="125"/>
      <c r="G122" s="146"/>
    </row>
    <row r="123" spans="1:7" ht="18.75" x14ac:dyDescent="0.3">
      <c r="A123" s="29" t="s">
        <v>130</v>
      </c>
      <c r="B123" s="37" t="s">
        <v>131</v>
      </c>
      <c r="C123" s="123">
        <v>1</v>
      </c>
      <c r="D123" s="124" t="s">
        <v>74</v>
      </c>
      <c r="E123" s="125"/>
      <c r="F123" s="125"/>
      <c r="G123" s="146"/>
    </row>
    <row r="124" spans="1:7" ht="19.5" thickBot="1" x14ac:dyDescent="0.35">
      <c r="A124" s="29"/>
      <c r="B124" s="23"/>
      <c r="C124" s="150"/>
      <c r="D124" s="124"/>
      <c r="E124" s="125"/>
      <c r="F124" s="151"/>
      <c r="G124" s="152"/>
    </row>
    <row r="125" spans="1:7" ht="20.25" thickTop="1" thickBot="1" x14ac:dyDescent="0.35">
      <c r="A125" s="86"/>
      <c r="B125" s="41"/>
      <c r="C125" s="153"/>
      <c r="D125" s="154"/>
      <c r="E125" s="138"/>
      <c r="F125" s="139"/>
      <c r="G125" s="140"/>
    </row>
    <row r="126" spans="1:7" ht="19.5" thickTop="1" x14ac:dyDescent="0.3">
      <c r="A126" s="29"/>
      <c r="B126" s="147"/>
      <c r="C126" s="150"/>
      <c r="D126" s="124"/>
      <c r="E126" s="125"/>
      <c r="F126" s="151"/>
      <c r="G126" s="152"/>
    </row>
    <row r="127" spans="1:7" ht="18.75" x14ac:dyDescent="0.3">
      <c r="A127" s="29"/>
      <c r="B127" s="147"/>
      <c r="C127" s="150"/>
      <c r="D127" s="124"/>
      <c r="E127" s="125"/>
      <c r="F127" s="151"/>
      <c r="G127" s="152"/>
    </row>
    <row r="128" spans="1:7" ht="18.75" x14ac:dyDescent="0.3">
      <c r="A128" s="22" t="s">
        <v>33</v>
      </c>
      <c r="B128" s="19" t="s">
        <v>132</v>
      </c>
      <c r="C128" s="150"/>
      <c r="D128" s="124"/>
      <c r="E128" s="125"/>
      <c r="F128" s="151"/>
      <c r="G128" s="152"/>
    </row>
    <row r="129" spans="1:7" ht="18.75" x14ac:dyDescent="0.3">
      <c r="A129" s="155"/>
      <c r="B129" s="147"/>
      <c r="C129" s="150"/>
      <c r="D129" s="124"/>
      <c r="E129" s="125"/>
      <c r="F129" s="156"/>
      <c r="G129" s="152"/>
    </row>
    <row r="130" spans="1:7" ht="18.75" x14ac:dyDescent="0.3">
      <c r="A130" s="29" t="s">
        <v>133</v>
      </c>
      <c r="B130" s="147" t="s">
        <v>134</v>
      </c>
      <c r="C130" s="157">
        <v>2</v>
      </c>
      <c r="D130" s="158" t="s">
        <v>37</v>
      </c>
      <c r="E130" s="148"/>
      <c r="F130" s="125"/>
      <c r="G130" s="159"/>
    </row>
    <row r="131" spans="1:7" ht="18.75" x14ac:dyDescent="0.3">
      <c r="A131" s="29"/>
      <c r="B131" s="147"/>
      <c r="C131" s="157"/>
      <c r="D131" s="158"/>
      <c r="E131" s="148"/>
      <c r="F131" s="125"/>
      <c r="G131" s="159"/>
    </row>
    <row r="132" spans="1:7" ht="18.75" x14ac:dyDescent="0.3">
      <c r="A132" s="29" t="s">
        <v>135</v>
      </c>
      <c r="B132" s="147" t="s">
        <v>136</v>
      </c>
      <c r="C132" s="157">
        <v>1</v>
      </c>
      <c r="D132" s="158" t="s">
        <v>37</v>
      </c>
      <c r="E132" s="148"/>
      <c r="F132" s="125"/>
      <c r="G132" s="159"/>
    </row>
    <row r="133" spans="1:7" ht="18.75" x14ac:dyDescent="0.3">
      <c r="A133" s="29"/>
      <c r="B133" s="147"/>
      <c r="C133" s="157"/>
      <c r="D133" s="158"/>
      <c r="E133" s="148"/>
      <c r="F133" s="125"/>
      <c r="G133" s="159"/>
    </row>
    <row r="134" spans="1:7" ht="18.75" x14ac:dyDescent="0.3">
      <c r="A134" s="29" t="s">
        <v>137</v>
      </c>
      <c r="B134" s="147" t="s">
        <v>138</v>
      </c>
      <c r="C134" s="157">
        <v>2</v>
      </c>
      <c r="D134" s="158" t="s">
        <v>37</v>
      </c>
      <c r="E134" s="148"/>
      <c r="F134" s="125"/>
      <c r="G134" s="159"/>
    </row>
    <row r="135" spans="1:7" ht="18.75" x14ac:dyDescent="0.3">
      <c r="A135" s="29"/>
      <c r="B135" s="147"/>
      <c r="C135" s="157"/>
      <c r="D135" s="158"/>
      <c r="E135" s="148"/>
      <c r="F135" s="125"/>
      <c r="G135" s="159"/>
    </row>
    <row r="136" spans="1:7" ht="75" x14ac:dyDescent="0.3">
      <c r="A136" s="29" t="s">
        <v>139</v>
      </c>
      <c r="B136" s="128" t="s">
        <v>140</v>
      </c>
      <c r="C136" s="157">
        <v>1</v>
      </c>
      <c r="D136" s="158" t="s">
        <v>37</v>
      </c>
      <c r="E136" s="148"/>
      <c r="F136" s="125"/>
      <c r="G136" s="159"/>
    </row>
    <row r="137" spans="1:7" ht="18.75" x14ac:dyDescent="0.3">
      <c r="A137" s="29"/>
      <c r="B137" s="128"/>
      <c r="C137" s="157"/>
      <c r="D137" s="158"/>
      <c r="E137" s="148"/>
      <c r="F137" s="125"/>
      <c r="G137" s="159"/>
    </row>
    <row r="138" spans="1:7" ht="18.75" x14ac:dyDescent="0.3">
      <c r="A138" s="29" t="s">
        <v>141</v>
      </c>
      <c r="B138" s="147" t="s">
        <v>142</v>
      </c>
      <c r="C138" s="150">
        <v>250</v>
      </c>
      <c r="D138" s="124" t="s">
        <v>30</v>
      </c>
      <c r="E138" s="125"/>
      <c r="F138" s="125"/>
      <c r="G138" s="152"/>
    </row>
    <row r="139" spans="1:7" ht="18.75" x14ac:dyDescent="0.3">
      <c r="A139" s="29"/>
      <c r="B139" s="147"/>
      <c r="C139" s="150"/>
      <c r="D139" s="124"/>
      <c r="E139" s="125"/>
      <c r="F139" s="125"/>
      <c r="G139" s="152"/>
    </row>
    <row r="140" spans="1:7" ht="18.75" x14ac:dyDescent="0.3">
      <c r="A140" s="29" t="s">
        <v>143</v>
      </c>
      <c r="B140" s="147" t="s">
        <v>144</v>
      </c>
      <c r="C140" s="150">
        <v>1</v>
      </c>
      <c r="D140" s="124" t="s">
        <v>37</v>
      </c>
      <c r="E140" s="125"/>
      <c r="F140" s="125"/>
      <c r="G140" s="152"/>
    </row>
    <row r="141" spans="1:7" ht="18.75" x14ac:dyDescent="0.3">
      <c r="A141" s="29"/>
      <c r="B141" s="147"/>
      <c r="C141" s="150"/>
      <c r="D141" s="124"/>
      <c r="E141" s="125"/>
      <c r="F141" s="125"/>
      <c r="G141" s="152"/>
    </row>
    <row r="142" spans="1:7" ht="18.75" x14ac:dyDescent="0.3">
      <c r="A142" s="29" t="s">
        <v>145</v>
      </c>
      <c r="B142" s="147" t="s">
        <v>146</v>
      </c>
      <c r="C142" s="150">
        <v>1</v>
      </c>
      <c r="D142" s="124" t="s">
        <v>37</v>
      </c>
      <c r="E142" s="125"/>
      <c r="F142" s="125"/>
      <c r="G142" s="152"/>
    </row>
    <row r="143" spans="1:7" ht="18.75" x14ac:dyDescent="0.3">
      <c r="A143" s="29"/>
      <c r="B143" s="147"/>
      <c r="C143" s="150"/>
      <c r="D143" s="124"/>
      <c r="E143" s="125"/>
      <c r="F143" s="125"/>
      <c r="G143" s="152"/>
    </row>
    <row r="144" spans="1:7" ht="18.75" x14ac:dyDescent="0.3">
      <c r="A144" s="29" t="s">
        <v>147</v>
      </c>
      <c r="B144" s="147" t="s">
        <v>148</v>
      </c>
      <c r="C144" s="150">
        <v>1</v>
      </c>
      <c r="D144" s="124" t="s">
        <v>37</v>
      </c>
      <c r="E144" s="125"/>
      <c r="F144" s="125"/>
      <c r="G144" s="152"/>
    </row>
    <row r="145" spans="1:7" ht="18.75" x14ac:dyDescent="0.3">
      <c r="A145" s="29" t="s">
        <v>149</v>
      </c>
      <c r="B145" s="147"/>
      <c r="C145" s="150"/>
      <c r="D145" s="124"/>
      <c r="E145" s="125"/>
      <c r="F145" s="125"/>
      <c r="G145" s="152"/>
    </row>
    <row r="146" spans="1:7" ht="18.75" x14ac:dyDescent="0.3">
      <c r="A146" s="29" t="s">
        <v>150</v>
      </c>
      <c r="B146" s="147" t="s">
        <v>151</v>
      </c>
      <c r="C146" s="150">
        <v>1</v>
      </c>
      <c r="D146" s="124" t="s">
        <v>37</v>
      </c>
      <c r="E146" s="125"/>
      <c r="F146" s="125"/>
      <c r="G146" s="152"/>
    </row>
    <row r="147" spans="1:7" ht="18.75" x14ac:dyDescent="0.3">
      <c r="A147" s="29" t="s">
        <v>149</v>
      </c>
      <c r="B147" s="147"/>
      <c r="C147" s="150"/>
      <c r="D147" s="124"/>
      <c r="E147" s="125"/>
      <c r="F147" s="125"/>
      <c r="G147" s="152"/>
    </row>
    <row r="148" spans="1:7" ht="18.75" x14ac:dyDescent="0.3">
      <c r="A148" s="29" t="s">
        <v>152</v>
      </c>
      <c r="B148" s="147" t="s">
        <v>153</v>
      </c>
      <c r="C148" s="150">
        <v>1</v>
      </c>
      <c r="D148" s="124" t="s">
        <v>37</v>
      </c>
      <c r="E148" s="125"/>
      <c r="F148" s="125"/>
      <c r="G148" s="152"/>
    </row>
    <row r="149" spans="1:7" ht="18.75" x14ac:dyDescent="0.3">
      <c r="A149" s="29" t="s">
        <v>149</v>
      </c>
      <c r="B149" s="147"/>
      <c r="C149" s="150"/>
      <c r="D149" s="124"/>
      <c r="E149" s="125"/>
      <c r="F149" s="125"/>
      <c r="G149" s="152"/>
    </row>
    <row r="150" spans="1:7" ht="18.75" x14ac:dyDescent="0.3">
      <c r="A150" s="29" t="s">
        <v>154</v>
      </c>
      <c r="B150" s="147" t="s">
        <v>155</v>
      </c>
      <c r="C150" s="150">
        <v>1</v>
      </c>
      <c r="D150" s="124" t="s">
        <v>37</v>
      </c>
      <c r="E150" s="125"/>
      <c r="F150" s="125"/>
      <c r="G150" s="152"/>
    </row>
    <row r="151" spans="1:7" ht="18.75" x14ac:dyDescent="0.3">
      <c r="A151" s="29" t="s">
        <v>149</v>
      </c>
      <c r="B151" s="147"/>
      <c r="C151" s="150"/>
      <c r="D151" s="124"/>
      <c r="E151" s="125"/>
      <c r="F151" s="125"/>
      <c r="G151" s="152"/>
    </row>
    <row r="152" spans="1:7" ht="18.75" x14ac:dyDescent="0.3">
      <c r="A152" s="29" t="s">
        <v>156</v>
      </c>
      <c r="B152" s="147" t="s">
        <v>131</v>
      </c>
      <c r="C152" s="150">
        <v>1</v>
      </c>
      <c r="D152" s="124" t="s">
        <v>74</v>
      </c>
      <c r="E152" s="125"/>
      <c r="F152" s="125"/>
      <c r="G152" s="152"/>
    </row>
    <row r="153" spans="1:7" ht="19.5" thickBot="1" x14ac:dyDescent="0.35">
      <c r="A153" s="29"/>
      <c r="B153" s="147"/>
      <c r="C153" s="150"/>
      <c r="D153" s="124"/>
      <c r="E153" s="125"/>
      <c r="F153" s="151"/>
      <c r="G153" s="152"/>
    </row>
    <row r="154" spans="1:7" ht="20.25" thickTop="1" thickBot="1" x14ac:dyDescent="0.35">
      <c r="A154" s="86"/>
      <c r="B154" s="154"/>
      <c r="C154" s="153"/>
      <c r="D154" s="41"/>
      <c r="E154" s="160"/>
      <c r="F154" s="139"/>
      <c r="G154" s="140"/>
    </row>
    <row r="155" spans="1:7" ht="20.25" thickTop="1" thickBot="1" x14ac:dyDescent="0.35">
      <c r="A155" s="86"/>
      <c r="B155" s="154" t="s">
        <v>157</v>
      </c>
      <c r="C155" s="153"/>
      <c r="D155" s="41"/>
      <c r="E155" s="160"/>
      <c r="F155" s="139"/>
      <c r="G155" s="140"/>
    </row>
    <row r="156" spans="1:7" ht="20.25" thickTop="1" thickBot="1" x14ac:dyDescent="0.35">
      <c r="A156" s="86"/>
      <c r="B156" s="41" t="s">
        <v>45</v>
      </c>
      <c r="C156" s="153"/>
      <c r="D156" s="41"/>
      <c r="E156" s="160"/>
      <c r="F156" s="139"/>
      <c r="G156" s="140"/>
    </row>
    <row r="157" spans="1:7" ht="19.5" thickTop="1" x14ac:dyDescent="0.3">
      <c r="A157" s="161"/>
      <c r="B157" s="23"/>
      <c r="C157" s="162"/>
      <c r="D157" s="163"/>
      <c r="E157" s="164"/>
      <c r="F157" s="165"/>
      <c r="G157" s="166"/>
    </row>
    <row r="158" spans="1:7" ht="18.75" x14ac:dyDescent="0.3">
      <c r="A158" s="95"/>
      <c r="B158" s="23" t="s">
        <v>158</v>
      </c>
      <c r="C158" s="167"/>
      <c r="D158" s="168">
        <v>0.1</v>
      </c>
      <c r="E158" s="23"/>
      <c r="F158" s="125"/>
      <c r="G158" s="169"/>
    </row>
    <row r="159" spans="1:7" ht="18.75" x14ac:dyDescent="0.3">
      <c r="A159" s="95"/>
      <c r="B159" s="23" t="s">
        <v>47</v>
      </c>
      <c r="C159" s="167"/>
      <c r="D159" s="170">
        <v>2.5000000000000001E-2</v>
      </c>
      <c r="E159" s="23"/>
      <c r="F159" s="125"/>
      <c r="G159" s="169"/>
    </row>
    <row r="160" spans="1:7" ht="18.75" x14ac:dyDescent="0.3">
      <c r="A160" s="29"/>
      <c r="B160" s="23" t="s">
        <v>48</v>
      </c>
      <c r="C160" s="23"/>
      <c r="D160" s="170">
        <v>3.5000000000000003E-2</v>
      </c>
      <c r="E160" s="23"/>
      <c r="F160" s="125"/>
      <c r="G160" s="126"/>
    </row>
    <row r="161" spans="1:7" ht="18.75" x14ac:dyDescent="0.3">
      <c r="A161" s="29"/>
      <c r="B161" s="23" t="s">
        <v>49</v>
      </c>
      <c r="C161" s="23"/>
      <c r="D161" s="170">
        <v>5.3499999999999999E-2</v>
      </c>
      <c r="E161" s="23"/>
      <c r="F161" s="171"/>
      <c r="G161" s="126"/>
    </row>
    <row r="162" spans="1:7" ht="18.75" x14ac:dyDescent="0.3">
      <c r="A162" s="172"/>
      <c r="B162" s="23" t="s">
        <v>50</v>
      </c>
      <c r="C162" s="23"/>
      <c r="D162" s="168">
        <v>0.01</v>
      </c>
      <c r="E162" s="23"/>
      <c r="F162" s="125"/>
      <c r="G162" s="126"/>
    </row>
    <row r="163" spans="1:7" ht="18.75" x14ac:dyDescent="0.3">
      <c r="A163" s="172"/>
      <c r="B163" s="23" t="s">
        <v>159</v>
      </c>
      <c r="C163" s="23"/>
      <c r="D163" s="168">
        <v>0.05</v>
      </c>
      <c r="E163" s="23"/>
      <c r="F163" s="125"/>
      <c r="G163" s="126"/>
    </row>
    <row r="164" spans="1:7" ht="18.75" x14ac:dyDescent="0.3">
      <c r="A164" s="95"/>
      <c r="B164" s="23"/>
      <c r="C164" s="23"/>
      <c r="D164" s="56"/>
      <c r="E164" s="23"/>
      <c r="F164" s="125"/>
      <c r="G164" s="126"/>
    </row>
    <row r="165" spans="1:7" ht="19.5" thickBot="1" x14ac:dyDescent="0.35">
      <c r="A165" s="95"/>
      <c r="B165" s="173"/>
      <c r="C165" s="23"/>
      <c r="D165" s="23"/>
      <c r="E165" s="23"/>
      <c r="F165" s="23"/>
      <c r="G165" s="174"/>
    </row>
    <row r="166" spans="1:7" ht="20.25" thickTop="1" thickBot="1" x14ac:dyDescent="0.35">
      <c r="A166" s="175"/>
      <c r="B166" s="176" t="s">
        <v>52</v>
      </c>
      <c r="C166" s="176"/>
      <c r="D166" s="176"/>
      <c r="E166" s="176"/>
      <c r="F166" s="176"/>
      <c r="G166" s="140"/>
    </row>
    <row r="167" spans="1:7" ht="19.5" thickTop="1" x14ac:dyDescent="0.3">
      <c r="A167" s="95"/>
      <c r="B167" s="173" t="s">
        <v>160</v>
      </c>
      <c r="C167" s="173"/>
      <c r="D167" s="173"/>
      <c r="E167" s="173"/>
      <c r="F167" s="173"/>
      <c r="G167" s="177"/>
    </row>
    <row r="168" spans="1:7" ht="37.5" x14ac:dyDescent="0.3">
      <c r="A168" s="95"/>
      <c r="B168" s="178" t="s">
        <v>54</v>
      </c>
      <c r="C168" s="68"/>
      <c r="D168" s="179">
        <v>0.03</v>
      </c>
      <c r="E168" s="68"/>
      <c r="F168" s="68"/>
      <c r="G168" s="180"/>
    </row>
    <row r="169" spans="1:7" ht="18.75" x14ac:dyDescent="0.3">
      <c r="A169" s="95"/>
      <c r="B169" s="74" t="s">
        <v>55</v>
      </c>
      <c r="C169" s="68"/>
      <c r="D169" s="179">
        <v>0.06</v>
      </c>
      <c r="E169" s="68"/>
      <c r="F169" s="68"/>
      <c r="G169" s="180"/>
    </row>
    <row r="170" spans="1:7" ht="18.75" x14ac:dyDescent="0.3">
      <c r="A170" s="95"/>
      <c r="B170" s="68" t="s">
        <v>56</v>
      </c>
      <c r="C170" s="181"/>
      <c r="D170" s="179">
        <v>0.05</v>
      </c>
      <c r="E170" s="181"/>
      <c r="F170" s="181"/>
      <c r="G170" s="180"/>
    </row>
    <row r="171" spans="1:7" ht="19.5" thickBot="1" x14ac:dyDescent="0.35">
      <c r="A171" s="182"/>
      <c r="B171" s="183" t="s">
        <v>57</v>
      </c>
      <c r="C171" s="183"/>
      <c r="D171" s="183"/>
      <c r="E171" s="183"/>
      <c r="F171" s="183"/>
      <c r="G171" s="184"/>
    </row>
    <row r="172" spans="1:7" ht="19.5" thickTop="1" x14ac:dyDescent="0.3">
      <c r="A172" s="185"/>
      <c r="B172" s="185"/>
      <c r="C172" s="186"/>
      <c r="D172" s="186"/>
      <c r="E172" s="186"/>
      <c r="F172" s="186"/>
      <c r="G172" s="186"/>
    </row>
    <row r="173" spans="1:7" ht="18.75" x14ac:dyDescent="0.3">
      <c r="A173" s="185"/>
      <c r="B173" s="185"/>
      <c r="C173" s="186"/>
      <c r="D173" s="186"/>
      <c r="E173" s="186"/>
      <c r="F173" s="186"/>
      <c r="G173" s="186"/>
    </row>
    <row r="174" spans="1:7" ht="18.75" x14ac:dyDescent="0.3">
      <c r="A174" s="186"/>
      <c r="B174" s="186" t="s">
        <v>58</v>
      </c>
      <c r="C174" s="186"/>
      <c r="D174" s="186"/>
      <c r="E174" s="112"/>
      <c r="F174" s="186"/>
      <c r="G174" s="186"/>
    </row>
    <row r="175" spans="1:7" ht="18.75" x14ac:dyDescent="0.3">
      <c r="A175" s="186"/>
      <c r="B175" s="186"/>
      <c r="C175" s="186"/>
      <c r="D175" s="186"/>
      <c r="E175" s="186"/>
      <c r="F175" s="186"/>
      <c r="G175" s="186"/>
    </row>
    <row r="176" spans="1:7" ht="18.75" x14ac:dyDescent="0.3">
      <c r="A176" s="186"/>
      <c r="B176" s="186"/>
      <c r="C176" s="186"/>
      <c r="D176" s="186"/>
      <c r="E176" s="186"/>
      <c r="F176" s="186"/>
      <c r="G176" s="186"/>
    </row>
    <row r="177" spans="1:7" ht="18.75" x14ac:dyDescent="0.3">
      <c r="A177" s="186"/>
      <c r="B177" s="186" t="s">
        <v>161</v>
      </c>
      <c r="C177" s="186"/>
      <c r="D177" s="186"/>
      <c r="E177" s="186" t="s">
        <v>60</v>
      </c>
      <c r="F177" s="186"/>
      <c r="G177" s="186"/>
    </row>
    <row r="178" spans="1:7" ht="18.75" x14ac:dyDescent="0.3">
      <c r="A178" s="186"/>
      <c r="B178" s="107"/>
      <c r="C178" s="186"/>
      <c r="D178" s="186"/>
      <c r="E178" s="107"/>
      <c r="F178" s="186"/>
      <c r="G178" s="186"/>
    </row>
    <row r="179" spans="1:7" ht="18.75" x14ac:dyDescent="0.3">
      <c r="A179" s="186"/>
      <c r="B179" s="107"/>
      <c r="C179" s="186"/>
      <c r="D179" s="186"/>
      <c r="E179" s="82"/>
      <c r="F179" s="186"/>
      <c r="G179" s="186"/>
    </row>
    <row r="180" spans="1:7" ht="18.75" x14ac:dyDescent="0.3">
      <c r="A180" s="186"/>
      <c r="B180" s="186"/>
      <c r="C180" s="186"/>
      <c r="D180" s="186"/>
      <c r="E180" s="186"/>
      <c r="F180" s="186"/>
      <c r="G180" s="186"/>
    </row>
    <row r="181" spans="1:7" ht="18.75" x14ac:dyDescent="0.3">
      <c r="A181" s="186"/>
      <c r="B181" s="186"/>
      <c r="C181" s="186"/>
      <c r="D181" s="186"/>
      <c r="E181" s="186"/>
      <c r="F181" s="186"/>
      <c r="G181" s="186"/>
    </row>
    <row r="182" spans="1:7" ht="18.75" x14ac:dyDescent="0.3">
      <c r="A182" s="186"/>
      <c r="B182" s="186" t="s">
        <v>59</v>
      </c>
      <c r="C182" s="186"/>
      <c r="D182" s="186"/>
      <c r="E182" s="108" t="s">
        <v>61</v>
      </c>
      <c r="F182" s="112"/>
      <c r="G182" s="112"/>
    </row>
    <row r="183" spans="1:7" ht="18.75" x14ac:dyDescent="0.3">
      <c r="A183" s="186"/>
      <c r="B183" s="112"/>
      <c r="C183" s="186"/>
      <c r="D183" s="186"/>
      <c r="E183" s="107"/>
      <c r="F183" s="112"/>
      <c r="G183" s="112"/>
    </row>
    <row r="184" spans="1:7" ht="18.75" x14ac:dyDescent="0.3">
      <c r="A184" s="186"/>
      <c r="B184" s="186" t="s">
        <v>60</v>
      </c>
      <c r="C184" s="186"/>
      <c r="D184" s="186"/>
      <c r="E184" s="186" t="s">
        <v>60</v>
      </c>
      <c r="F184" s="186"/>
      <c r="G184" s="186"/>
    </row>
    <row r="185" spans="1:7" ht="18.75" x14ac:dyDescent="0.3">
      <c r="A185" s="186"/>
      <c r="B185" s="107"/>
      <c r="C185" s="186"/>
      <c r="D185" s="186"/>
      <c r="E185" s="107"/>
      <c r="F185" s="112"/>
      <c r="G185" s="112"/>
    </row>
    <row r="186" spans="1:7" ht="18.75" x14ac:dyDescent="0.3">
      <c r="A186" s="186"/>
      <c r="B186" s="186"/>
      <c r="C186" s="186"/>
      <c r="D186" s="186"/>
      <c r="E186" s="107"/>
      <c r="F186" s="112"/>
      <c r="G186" s="112"/>
    </row>
    <row r="187" spans="1:7" ht="18.75" x14ac:dyDescent="0.3">
      <c r="A187" s="186"/>
      <c r="B187" s="112"/>
      <c r="C187" s="186"/>
      <c r="D187" s="186"/>
      <c r="E187" s="108"/>
      <c r="F187" s="186"/>
      <c r="G187" s="186"/>
    </row>
    <row r="188" spans="1:7" ht="18.75" x14ac:dyDescent="0.3">
      <c r="A188" s="186"/>
      <c r="B188" s="186"/>
      <c r="C188" s="186"/>
      <c r="D188" s="186"/>
      <c r="E188" s="186"/>
      <c r="F188" s="186"/>
      <c r="G188" s="186"/>
    </row>
    <row r="189" spans="1:7" ht="18.75" x14ac:dyDescent="0.3">
      <c r="A189" s="186"/>
      <c r="B189" s="186"/>
      <c r="C189" s="186"/>
      <c r="D189" s="186"/>
      <c r="E189" s="186"/>
      <c r="F189" s="186"/>
      <c r="G189" s="186"/>
    </row>
    <row r="190" spans="1:7" ht="18.75" x14ac:dyDescent="0.3">
      <c r="A190" s="186"/>
      <c r="B190" s="11" t="s">
        <v>162</v>
      </c>
      <c r="C190" s="187"/>
      <c r="D190" s="187"/>
      <c r="E190" s="187"/>
      <c r="F190" s="186"/>
      <c r="G190" s="186"/>
    </row>
    <row r="191" spans="1:7" ht="18.75" x14ac:dyDescent="0.3">
      <c r="A191" s="186"/>
      <c r="B191" s="84"/>
      <c r="C191" s="186"/>
      <c r="D191" s="186"/>
      <c r="E191" s="186"/>
      <c r="F191" s="186"/>
      <c r="G191" s="186"/>
    </row>
    <row r="192" spans="1:7" ht="18.75" x14ac:dyDescent="0.3">
      <c r="A192" s="186"/>
      <c r="B192" s="186" t="s">
        <v>163</v>
      </c>
      <c r="C192" s="186"/>
      <c r="D192" s="186"/>
      <c r="E192" s="186"/>
      <c r="F192" s="186"/>
      <c r="G192" s="186"/>
    </row>
    <row r="193" spans="1:7" ht="18.75" x14ac:dyDescent="0.3">
      <c r="A193" s="186"/>
      <c r="B193" s="188" t="s">
        <v>164</v>
      </c>
      <c r="C193" s="189"/>
      <c r="D193" s="189"/>
      <c r="E193" s="189"/>
      <c r="F193" s="186"/>
      <c r="G193" s="186"/>
    </row>
    <row r="194" spans="1:7" ht="18.75" x14ac:dyDescent="0.3">
      <c r="A194" s="81"/>
      <c r="B194" s="11"/>
      <c r="C194" s="187"/>
      <c r="D194" s="187"/>
      <c r="E194" s="187"/>
      <c r="F194" s="81"/>
      <c r="G194" s="81"/>
    </row>
  </sheetData>
  <mergeCells count="11">
    <mergeCell ref="A65:G65"/>
    <mergeCell ref="A66:G66"/>
    <mergeCell ref="B190:E190"/>
    <mergeCell ref="B193:E193"/>
    <mergeCell ref="B194:E194"/>
    <mergeCell ref="A1:G1"/>
    <mergeCell ref="A2:G2"/>
    <mergeCell ref="A3:G3"/>
    <mergeCell ref="A61:G61"/>
    <mergeCell ref="A62:G62"/>
    <mergeCell ref="A64:G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9"/>
  <sheetViews>
    <sheetView workbookViewId="0">
      <selection activeCell="B110" sqref="B110:B111"/>
    </sheetView>
  </sheetViews>
  <sheetFormatPr baseColWidth="10" defaultRowHeight="15" x14ac:dyDescent="0.25"/>
  <cols>
    <col min="2" max="2" width="56.42578125" customWidth="1"/>
    <col min="3" max="3" width="12" bestFit="1" customWidth="1"/>
    <col min="4" max="4" width="9.5703125" bestFit="1" customWidth="1"/>
    <col min="5" max="5" width="20.85546875" customWidth="1"/>
    <col min="6" max="6" width="14.28515625" bestFit="1" customWidth="1"/>
    <col min="7" max="7" width="27.140625" customWidth="1"/>
  </cols>
  <sheetData>
    <row r="1" spans="1:7" ht="18.75" x14ac:dyDescent="0.3">
      <c r="A1" s="11" t="s">
        <v>15</v>
      </c>
      <c r="B1" s="11"/>
      <c r="C1" s="11"/>
      <c r="D1" s="11"/>
      <c r="E1" s="11"/>
      <c r="F1" s="11"/>
      <c r="G1" s="11"/>
    </row>
    <row r="2" spans="1:7" ht="18.75" x14ac:dyDescent="0.3">
      <c r="A2" s="11" t="s">
        <v>16</v>
      </c>
      <c r="B2" s="11"/>
      <c r="C2" s="11"/>
      <c r="D2" s="11"/>
      <c r="E2" s="11"/>
      <c r="F2" s="11"/>
      <c r="G2" s="11"/>
    </row>
    <row r="3" spans="1:7" ht="104.25" customHeight="1" x14ac:dyDescent="0.25">
      <c r="A3" s="13" t="s">
        <v>166</v>
      </c>
      <c r="B3" s="85"/>
      <c r="C3" s="85"/>
      <c r="D3" s="85"/>
      <c r="E3" s="85"/>
      <c r="F3" s="85"/>
      <c r="G3" s="85"/>
    </row>
    <row r="4" spans="1:7" ht="20.25" customHeight="1" thickBot="1" x14ac:dyDescent="0.3">
      <c r="A4" s="109"/>
      <c r="B4" s="110"/>
      <c r="C4" s="110"/>
      <c r="D4" s="110"/>
      <c r="E4" s="110"/>
      <c r="F4" s="110"/>
      <c r="G4" s="110"/>
    </row>
    <row r="5" spans="1:7" ht="20.25" thickTop="1" thickBot="1" x14ac:dyDescent="0.3">
      <c r="A5" s="15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7" t="s">
        <v>27</v>
      </c>
    </row>
    <row r="6" spans="1:7" ht="19.5" thickTop="1" x14ac:dyDescent="0.3">
      <c r="A6" s="18"/>
      <c r="B6" s="19"/>
      <c r="C6" s="20"/>
      <c r="D6" s="20"/>
      <c r="E6" s="20"/>
      <c r="F6" s="20"/>
      <c r="G6" s="21"/>
    </row>
    <row r="7" spans="1:7" ht="37.5" x14ac:dyDescent="0.3">
      <c r="A7" s="22"/>
      <c r="B7" s="111" t="s">
        <v>167</v>
      </c>
      <c r="C7" s="20"/>
      <c r="D7" s="20"/>
      <c r="E7" s="20"/>
      <c r="F7" s="20"/>
      <c r="G7" s="21"/>
    </row>
    <row r="8" spans="1:7" ht="37.5" x14ac:dyDescent="0.3">
      <c r="A8" s="22"/>
      <c r="B8" s="111" t="s">
        <v>168</v>
      </c>
      <c r="C8" s="20"/>
      <c r="D8" s="20"/>
      <c r="E8" s="20"/>
      <c r="F8" s="20"/>
      <c r="G8" s="21"/>
    </row>
    <row r="9" spans="1:7" ht="18.75" x14ac:dyDescent="0.3">
      <c r="A9" s="22"/>
      <c r="B9" s="19"/>
      <c r="C9" s="24"/>
      <c r="D9" s="25"/>
      <c r="E9" s="26"/>
      <c r="F9" s="27"/>
      <c r="G9" s="21"/>
    </row>
    <row r="10" spans="1:7" ht="18.75" x14ac:dyDescent="0.3">
      <c r="A10" s="29" t="s">
        <v>28</v>
      </c>
      <c r="B10" s="30" t="s">
        <v>169</v>
      </c>
      <c r="C10" s="31">
        <v>170</v>
      </c>
      <c r="D10" s="32" t="s">
        <v>30</v>
      </c>
      <c r="E10" s="33"/>
      <c r="F10" s="33">
        <f>+C10*E10</f>
        <v>0</v>
      </c>
      <c r="G10" s="61">
        <f>+F10</f>
        <v>0</v>
      </c>
    </row>
    <row r="11" spans="1:7" ht="18.75" x14ac:dyDescent="0.3">
      <c r="A11" s="29"/>
      <c r="B11" s="30"/>
      <c r="C11" s="33"/>
      <c r="D11" s="32"/>
      <c r="E11" s="33"/>
      <c r="F11" s="33"/>
      <c r="G11" s="59"/>
    </row>
    <row r="12" spans="1:7" ht="37.5" x14ac:dyDescent="0.3">
      <c r="A12" s="29" t="s">
        <v>31</v>
      </c>
      <c r="B12" s="30" t="s">
        <v>170</v>
      </c>
      <c r="C12" s="31">
        <v>170</v>
      </c>
      <c r="D12" s="32" t="s">
        <v>30</v>
      </c>
      <c r="E12" s="33"/>
      <c r="F12" s="33">
        <f>+C12*E12</f>
        <v>0</v>
      </c>
      <c r="G12" s="61">
        <f>+F12</f>
        <v>0</v>
      </c>
    </row>
    <row r="13" spans="1:7" ht="18.75" x14ac:dyDescent="0.3">
      <c r="A13" s="29"/>
      <c r="B13" s="30"/>
      <c r="C13" s="33"/>
      <c r="D13" s="32"/>
      <c r="E13" s="33"/>
      <c r="F13" s="33"/>
      <c r="G13" s="59"/>
    </row>
    <row r="14" spans="1:7" ht="37.5" x14ac:dyDescent="0.3">
      <c r="A14" s="29" t="s">
        <v>33</v>
      </c>
      <c r="B14" s="30" t="s">
        <v>171</v>
      </c>
      <c r="C14" s="33">
        <f>80*1</f>
        <v>80</v>
      </c>
      <c r="D14" s="32" t="s">
        <v>30</v>
      </c>
      <c r="E14" s="33"/>
      <c r="F14" s="33">
        <f>+C14*E14</f>
        <v>0</v>
      </c>
      <c r="G14" s="61">
        <f>+F14</f>
        <v>0</v>
      </c>
    </row>
    <row r="15" spans="1:7" ht="18.75" x14ac:dyDescent="0.3">
      <c r="A15" s="29"/>
      <c r="B15" s="30"/>
      <c r="C15" s="33"/>
      <c r="D15" s="32"/>
      <c r="E15" s="33"/>
      <c r="F15" s="33"/>
      <c r="G15" s="59"/>
    </row>
    <row r="16" spans="1:7" ht="18.75" x14ac:dyDescent="0.3">
      <c r="A16" s="29" t="s">
        <v>35</v>
      </c>
      <c r="B16" s="193" t="s">
        <v>36</v>
      </c>
      <c r="C16" s="33">
        <v>1</v>
      </c>
      <c r="D16" s="32" t="s">
        <v>37</v>
      </c>
      <c r="E16" s="33"/>
      <c r="F16" s="33">
        <f>+C16*E16</f>
        <v>0</v>
      </c>
      <c r="G16" s="61">
        <f>+F16</f>
        <v>0</v>
      </c>
    </row>
    <row r="17" spans="1:7" ht="18.75" x14ac:dyDescent="0.3">
      <c r="A17" s="29"/>
      <c r="B17" s="30"/>
      <c r="C17" s="33"/>
      <c r="D17" s="32"/>
      <c r="E17" s="33"/>
      <c r="F17" s="33"/>
      <c r="G17" s="59"/>
    </row>
    <row r="18" spans="1:7" ht="37.5" x14ac:dyDescent="0.3">
      <c r="A18" s="29" t="s">
        <v>38</v>
      </c>
      <c r="B18" s="30" t="s">
        <v>172</v>
      </c>
      <c r="C18" s="31">
        <v>170</v>
      </c>
      <c r="D18" s="32" t="s">
        <v>30</v>
      </c>
      <c r="E18" s="33"/>
      <c r="F18" s="33">
        <f>+C18*E18</f>
        <v>0</v>
      </c>
      <c r="G18" s="61">
        <f>+F18</f>
        <v>0</v>
      </c>
    </row>
    <row r="19" spans="1:7" ht="18.75" x14ac:dyDescent="0.3">
      <c r="A19" s="29"/>
      <c r="B19" s="30"/>
      <c r="C19" s="33"/>
      <c r="D19" s="32"/>
      <c r="E19" s="33"/>
      <c r="F19" s="33"/>
      <c r="G19" s="59"/>
    </row>
    <row r="20" spans="1:7" ht="18.75" x14ac:dyDescent="0.3">
      <c r="A20" s="29" t="s">
        <v>40</v>
      </c>
      <c r="B20" s="30" t="s">
        <v>41</v>
      </c>
      <c r="C20" s="33">
        <v>1</v>
      </c>
      <c r="D20" s="32" t="s">
        <v>37</v>
      </c>
      <c r="E20" s="33"/>
      <c r="F20" s="33">
        <f>+C20*E20</f>
        <v>0</v>
      </c>
      <c r="G20" s="61">
        <f>+F20</f>
        <v>0</v>
      </c>
    </row>
    <row r="21" spans="1:7" ht="18.75" x14ac:dyDescent="0.3">
      <c r="A21" s="29"/>
      <c r="B21" s="30"/>
      <c r="C21" s="33"/>
      <c r="D21" s="32"/>
      <c r="E21" s="33"/>
      <c r="F21" s="33"/>
      <c r="G21" s="59"/>
    </row>
    <row r="22" spans="1:7" ht="18.75" x14ac:dyDescent="0.3">
      <c r="A22" s="29" t="s">
        <v>42</v>
      </c>
      <c r="B22" s="37" t="s">
        <v>43</v>
      </c>
      <c r="C22" s="39">
        <v>1</v>
      </c>
      <c r="D22" s="38" t="s">
        <v>37</v>
      </c>
      <c r="E22" s="39"/>
      <c r="F22" s="33">
        <f>+C22*E22</f>
        <v>0</v>
      </c>
      <c r="G22" s="61">
        <f>+F22</f>
        <v>0</v>
      </c>
    </row>
    <row r="23" spans="1:7" ht="18.75" x14ac:dyDescent="0.3">
      <c r="A23" s="29"/>
      <c r="B23" s="37"/>
      <c r="C23" s="39"/>
      <c r="D23" s="38"/>
      <c r="E23" s="39"/>
      <c r="F23" s="33"/>
      <c r="G23" s="34"/>
    </row>
    <row r="24" spans="1:7" ht="19.5" thickBot="1" x14ac:dyDescent="0.35">
      <c r="A24" s="29" t="s">
        <v>72</v>
      </c>
      <c r="B24" s="23" t="s">
        <v>73</v>
      </c>
      <c r="C24" s="57">
        <v>1</v>
      </c>
      <c r="D24" s="32" t="s">
        <v>74</v>
      </c>
      <c r="E24" s="57"/>
      <c r="F24" s="33">
        <f>+C24*E24</f>
        <v>0</v>
      </c>
      <c r="G24" s="34">
        <f>+F24</f>
        <v>0</v>
      </c>
    </row>
    <row r="25" spans="1:7" ht="21.75" thickTop="1" thickBot="1" x14ac:dyDescent="0.35">
      <c r="A25" s="86"/>
      <c r="B25" s="46" t="s">
        <v>173</v>
      </c>
      <c r="C25" s="87"/>
      <c r="D25" s="88"/>
      <c r="E25" s="88"/>
      <c r="F25" s="87"/>
      <c r="G25" s="49">
        <f>SUM(G10:G22)</f>
        <v>0</v>
      </c>
    </row>
    <row r="26" spans="1:7" ht="19.5" thickTop="1" x14ac:dyDescent="0.3">
      <c r="A26" s="89"/>
      <c r="B26" s="90"/>
      <c r="C26" s="91"/>
      <c r="D26" s="92"/>
      <c r="E26" s="93"/>
      <c r="F26" s="93"/>
      <c r="G26" s="94"/>
    </row>
    <row r="27" spans="1:7" ht="18.75" x14ac:dyDescent="0.3">
      <c r="A27" s="95"/>
      <c r="B27" s="23" t="s">
        <v>46</v>
      </c>
      <c r="C27" s="39"/>
      <c r="D27" s="56">
        <v>0.1</v>
      </c>
      <c r="E27" s="57"/>
      <c r="F27" s="58">
        <f t="shared" ref="F27:F32" si="0">ROUND($G$25*D27,2)</f>
        <v>0</v>
      </c>
      <c r="G27" s="59"/>
    </row>
    <row r="28" spans="1:7" ht="18.75" x14ac:dyDescent="0.3">
      <c r="A28" s="29"/>
      <c r="B28" s="23" t="s">
        <v>47</v>
      </c>
      <c r="C28" s="39"/>
      <c r="D28" s="60">
        <v>2.5000000000000001E-2</v>
      </c>
      <c r="E28" s="57"/>
      <c r="F28" s="58">
        <f t="shared" si="0"/>
        <v>0</v>
      </c>
      <c r="G28" s="59"/>
    </row>
    <row r="29" spans="1:7" ht="18.75" x14ac:dyDescent="0.3">
      <c r="A29" s="95"/>
      <c r="B29" s="23" t="s">
        <v>48</v>
      </c>
      <c r="C29" s="57"/>
      <c r="D29" s="60">
        <v>3.5000000000000003E-2</v>
      </c>
      <c r="E29" s="57"/>
      <c r="F29" s="58">
        <f>ROUND($G$25*D29,2)</f>
        <v>0</v>
      </c>
      <c r="G29" s="61"/>
    </row>
    <row r="30" spans="1:7" ht="18.75" x14ac:dyDescent="0.3">
      <c r="A30" s="95"/>
      <c r="B30" s="23" t="s">
        <v>49</v>
      </c>
      <c r="C30" s="57"/>
      <c r="D30" s="62">
        <v>5.3499999999999999E-2</v>
      </c>
      <c r="E30" s="57"/>
      <c r="F30" s="58">
        <f t="shared" si="0"/>
        <v>0</v>
      </c>
      <c r="G30" s="61"/>
    </row>
    <row r="31" spans="1:7" ht="18.75" x14ac:dyDescent="0.3">
      <c r="A31" s="95"/>
      <c r="B31" s="23" t="s">
        <v>50</v>
      </c>
      <c r="C31" s="57"/>
      <c r="D31" s="56">
        <v>0.01</v>
      </c>
      <c r="E31" s="57"/>
      <c r="F31" s="58">
        <f t="shared" si="0"/>
        <v>0</v>
      </c>
      <c r="G31" s="61"/>
    </row>
    <row r="32" spans="1:7" ht="18.75" x14ac:dyDescent="0.3">
      <c r="A32" s="95"/>
      <c r="B32" s="194" t="s">
        <v>51</v>
      </c>
      <c r="C32" s="57"/>
      <c r="D32" s="56">
        <v>0.05</v>
      </c>
      <c r="E32" s="57"/>
      <c r="F32" s="58">
        <f t="shared" si="0"/>
        <v>0</v>
      </c>
      <c r="G32" s="61"/>
    </row>
    <row r="33" spans="1:7" ht="19.5" thickBot="1" x14ac:dyDescent="0.35">
      <c r="A33" s="195"/>
      <c r="B33" s="64"/>
      <c r="C33" s="65"/>
      <c r="D33" s="65"/>
      <c r="E33" s="65"/>
      <c r="F33" s="65"/>
      <c r="G33" s="66"/>
    </row>
    <row r="34" spans="1:7" ht="21.75" thickTop="1" thickBot="1" x14ac:dyDescent="0.35">
      <c r="A34" s="86"/>
      <c r="B34" s="41" t="s">
        <v>52</v>
      </c>
      <c r="C34" s="42"/>
      <c r="D34" s="43"/>
      <c r="E34" s="44"/>
      <c r="F34" s="44"/>
      <c r="G34" s="45">
        <f>SUM(F27:F32)</f>
        <v>0</v>
      </c>
    </row>
    <row r="35" spans="1:7" ht="21.75" thickTop="1" thickBot="1" x14ac:dyDescent="0.35">
      <c r="A35" s="86"/>
      <c r="B35" s="46" t="s">
        <v>53</v>
      </c>
      <c r="C35" s="42"/>
      <c r="D35" s="43"/>
      <c r="E35" s="44"/>
      <c r="F35" s="44"/>
      <c r="G35" s="49">
        <f>+G25+G34</f>
        <v>0</v>
      </c>
    </row>
    <row r="36" spans="1:7" ht="38.25" thickTop="1" x14ac:dyDescent="0.3">
      <c r="A36" s="95"/>
      <c r="B36" s="196" t="s">
        <v>54</v>
      </c>
      <c r="C36" s="69"/>
      <c r="D36" s="75">
        <v>0.03</v>
      </c>
      <c r="E36" s="69"/>
      <c r="F36" s="69"/>
      <c r="G36" s="70">
        <f>ROUND(G34*D36,2)</f>
        <v>0</v>
      </c>
    </row>
    <row r="37" spans="1:7" ht="20.25" x14ac:dyDescent="0.3">
      <c r="A37" s="95"/>
      <c r="B37" s="102" t="s">
        <v>55</v>
      </c>
      <c r="C37" s="68"/>
      <c r="D37" s="76">
        <v>0.06</v>
      </c>
      <c r="E37" s="69"/>
      <c r="F37" s="69"/>
      <c r="G37" s="70">
        <f>ROUND(G25*D37,2)</f>
        <v>0</v>
      </c>
    </row>
    <row r="38" spans="1:7" ht="20.25" x14ac:dyDescent="0.3">
      <c r="A38" s="95"/>
      <c r="B38" s="68" t="s">
        <v>56</v>
      </c>
      <c r="C38" s="69"/>
      <c r="D38" s="76">
        <v>0.05</v>
      </c>
      <c r="E38" s="69"/>
      <c r="F38" s="69"/>
      <c r="G38" s="70">
        <f>ROUND(G35*D38,2)</f>
        <v>0</v>
      </c>
    </row>
    <row r="39" spans="1:7" ht="21" thickBot="1" x14ac:dyDescent="0.35">
      <c r="A39" s="95"/>
      <c r="B39" s="23"/>
      <c r="C39" s="57"/>
      <c r="D39" s="103"/>
      <c r="E39" s="57"/>
      <c r="F39" s="57"/>
      <c r="G39" s="104"/>
    </row>
    <row r="40" spans="1:7" ht="21.75" thickTop="1" thickBot="1" x14ac:dyDescent="0.35">
      <c r="A40" s="86"/>
      <c r="B40" s="46" t="s">
        <v>57</v>
      </c>
      <c r="C40" s="87"/>
      <c r="D40" s="88"/>
      <c r="E40" s="88"/>
      <c r="F40" s="87"/>
      <c r="G40" s="49">
        <f>SUM(G35:G38)</f>
        <v>0</v>
      </c>
    </row>
    <row r="41" spans="1:7" ht="21" thickTop="1" x14ac:dyDescent="0.3">
      <c r="A41" s="105"/>
      <c r="B41" s="106"/>
      <c r="C41" s="105"/>
      <c r="D41" s="105"/>
      <c r="E41" s="105"/>
      <c r="F41" s="105"/>
      <c r="G41" s="105"/>
    </row>
    <row r="42" spans="1:7" x14ac:dyDescent="0.25">
      <c r="A42" s="105"/>
      <c r="B42" s="81"/>
      <c r="C42" s="105"/>
      <c r="D42" s="105"/>
      <c r="E42" s="105"/>
      <c r="F42" s="105"/>
      <c r="G42" s="105"/>
    </row>
    <row r="43" spans="1:7" ht="18.75" x14ac:dyDescent="0.3">
      <c r="A43" s="105"/>
      <c r="B43" s="82" t="s">
        <v>58</v>
      </c>
      <c r="C43" s="82"/>
      <c r="D43" s="82"/>
      <c r="E43" s="82" t="s">
        <v>59</v>
      </c>
      <c r="F43" s="82"/>
      <c r="G43" s="82"/>
    </row>
    <row r="44" spans="1:7" ht="18.75" x14ac:dyDescent="0.3">
      <c r="A44" s="105"/>
      <c r="B44" s="82"/>
      <c r="C44" s="82"/>
      <c r="D44" s="82"/>
      <c r="E44" s="82"/>
      <c r="F44" s="82"/>
      <c r="G44" s="82"/>
    </row>
    <row r="45" spans="1:7" ht="18.75" x14ac:dyDescent="0.3">
      <c r="A45" s="105"/>
      <c r="B45" s="82"/>
      <c r="C45" s="82"/>
      <c r="D45" s="82"/>
      <c r="E45" s="82"/>
      <c r="F45" s="82"/>
      <c r="G45" s="82"/>
    </row>
    <row r="46" spans="1:7" ht="18.75" x14ac:dyDescent="0.3">
      <c r="A46" s="105"/>
      <c r="B46" s="82" t="s">
        <v>60</v>
      </c>
      <c r="C46" s="82"/>
      <c r="D46" s="82"/>
      <c r="E46" s="82" t="s">
        <v>60</v>
      </c>
      <c r="F46" s="82"/>
      <c r="G46" s="82"/>
    </row>
    <row r="47" spans="1:7" ht="18.75" x14ac:dyDescent="0.3">
      <c r="A47" s="105"/>
      <c r="B47" s="107"/>
      <c r="C47" s="82"/>
      <c r="D47" s="82"/>
      <c r="E47" s="107"/>
      <c r="F47" s="82"/>
      <c r="G47" s="82"/>
    </row>
    <row r="48" spans="1:7" ht="18.75" x14ac:dyDescent="0.3">
      <c r="A48" s="105"/>
      <c r="B48" s="83"/>
      <c r="C48" s="82"/>
      <c r="D48" s="82"/>
      <c r="E48" s="83"/>
      <c r="F48" s="82"/>
      <c r="G48" s="82"/>
    </row>
    <row r="49" spans="1:7" ht="18.75" x14ac:dyDescent="0.3">
      <c r="A49" s="105"/>
      <c r="B49" s="82"/>
      <c r="C49" s="82"/>
      <c r="D49" s="82"/>
      <c r="E49" s="82"/>
      <c r="F49" s="82"/>
      <c r="G49" s="82"/>
    </row>
    <row r="50" spans="1:7" ht="18.75" x14ac:dyDescent="0.3">
      <c r="A50" s="105"/>
      <c r="B50" s="82"/>
      <c r="C50" s="82"/>
      <c r="D50" s="82"/>
      <c r="E50" s="82"/>
      <c r="F50" s="82"/>
      <c r="G50" s="82"/>
    </row>
    <row r="51" spans="1:7" ht="18.75" x14ac:dyDescent="0.3">
      <c r="A51" s="105"/>
      <c r="B51" s="84" t="s">
        <v>61</v>
      </c>
      <c r="C51" s="82"/>
      <c r="D51" s="82"/>
      <c r="E51" s="84" t="s">
        <v>76</v>
      </c>
      <c r="F51" s="82"/>
      <c r="G51" s="82"/>
    </row>
    <row r="52" spans="1:7" ht="18.75" x14ac:dyDescent="0.3">
      <c r="A52" s="105"/>
      <c r="B52" s="82"/>
      <c r="C52" s="82"/>
      <c r="D52" s="82"/>
      <c r="E52" s="82"/>
      <c r="F52" s="82"/>
      <c r="G52" s="82"/>
    </row>
    <row r="53" spans="1:7" ht="18.75" x14ac:dyDescent="0.3">
      <c r="A53" s="105"/>
      <c r="B53" s="82"/>
      <c r="C53" s="82"/>
      <c r="D53" s="82"/>
      <c r="E53" s="82"/>
      <c r="F53" s="82"/>
      <c r="G53" s="82"/>
    </row>
    <row r="54" spans="1:7" ht="18.75" x14ac:dyDescent="0.3">
      <c r="A54" s="105"/>
      <c r="B54" s="82" t="s">
        <v>60</v>
      </c>
      <c r="C54" s="82"/>
      <c r="D54" s="82"/>
      <c r="E54" s="82" t="s">
        <v>60</v>
      </c>
      <c r="F54" s="82"/>
      <c r="G54" s="82"/>
    </row>
    <row r="55" spans="1:7" ht="18.75" x14ac:dyDescent="0.3">
      <c r="A55" s="105"/>
      <c r="B55" s="107"/>
      <c r="C55" s="82"/>
      <c r="D55" s="82"/>
      <c r="E55" s="108"/>
      <c r="F55" s="82"/>
      <c r="G55" s="82"/>
    </row>
    <row r="56" spans="1:7" ht="18.75" x14ac:dyDescent="0.3">
      <c r="A56" s="105"/>
      <c r="B56" s="82"/>
      <c r="C56" s="82"/>
      <c r="D56" s="82"/>
      <c r="E56" s="82"/>
      <c r="F56" s="82"/>
      <c r="G56" s="82"/>
    </row>
    <row r="58" spans="1:7" ht="15.75" x14ac:dyDescent="0.25">
      <c r="A58" s="113" t="s">
        <v>77</v>
      </c>
      <c r="B58" s="113"/>
      <c r="C58" s="113"/>
      <c r="D58" s="113"/>
      <c r="E58" s="113"/>
      <c r="F58" s="113"/>
      <c r="G58" s="113"/>
    </row>
    <row r="59" spans="1:7" ht="18" x14ac:dyDescent="0.25">
      <c r="A59" s="197" t="s">
        <v>16</v>
      </c>
      <c r="B59" s="197"/>
      <c r="C59" s="197"/>
      <c r="D59" s="197"/>
      <c r="E59" s="197"/>
      <c r="F59" s="197"/>
      <c r="G59" s="197"/>
    </row>
    <row r="60" spans="1:7" ht="18.75" x14ac:dyDescent="0.3">
      <c r="A60" s="115"/>
      <c r="B60" s="12"/>
      <c r="C60" s="12"/>
      <c r="D60" s="12"/>
      <c r="E60" s="12"/>
      <c r="F60" s="12"/>
      <c r="G60" s="12"/>
    </row>
    <row r="61" spans="1:7" ht="68.25" customHeight="1" x14ac:dyDescent="0.3">
      <c r="A61" s="192" t="s">
        <v>222</v>
      </c>
      <c r="B61" s="192"/>
      <c r="C61" s="192"/>
      <c r="D61" s="192"/>
      <c r="E61" s="192"/>
      <c r="F61" s="192"/>
      <c r="G61" s="192"/>
    </row>
    <row r="62" spans="1:7" ht="19.5" customHeight="1" thickBot="1" x14ac:dyDescent="0.35">
      <c r="A62" s="234" t="s">
        <v>219</v>
      </c>
      <c r="B62" s="234"/>
      <c r="C62" s="234"/>
      <c r="D62" s="234"/>
      <c r="E62" s="234"/>
      <c r="F62" s="234"/>
      <c r="G62" s="234"/>
    </row>
    <row r="63" spans="1:7" ht="16.5" thickTop="1" thickBot="1" x14ac:dyDescent="0.3">
      <c r="A63" s="117" t="s">
        <v>21</v>
      </c>
      <c r="B63" s="118" t="s">
        <v>78</v>
      </c>
      <c r="C63" s="118" t="s">
        <v>23</v>
      </c>
      <c r="D63" s="118" t="s">
        <v>24</v>
      </c>
      <c r="E63" s="118" t="s">
        <v>25</v>
      </c>
      <c r="F63" s="118" t="s">
        <v>26</v>
      </c>
      <c r="G63" s="119" t="s">
        <v>27</v>
      </c>
    </row>
    <row r="64" spans="1:7" ht="15.75" thickTop="1" x14ac:dyDescent="0.25">
      <c r="A64" s="198"/>
      <c r="B64" s="198"/>
      <c r="C64" s="198"/>
      <c r="D64" s="198"/>
      <c r="E64" s="198"/>
      <c r="F64" s="198"/>
      <c r="G64" s="199"/>
    </row>
    <row r="65" spans="1:7" ht="18.75" x14ac:dyDescent="0.3">
      <c r="A65" s="200"/>
      <c r="B65" s="19"/>
      <c r="C65" s="123"/>
      <c r="D65" s="124"/>
      <c r="E65" s="123"/>
      <c r="F65" s="125"/>
      <c r="G65" s="23"/>
    </row>
    <row r="66" spans="1:7" ht="18.75" x14ac:dyDescent="0.3">
      <c r="A66" s="200" t="s">
        <v>28</v>
      </c>
      <c r="B66" s="19" t="s">
        <v>174</v>
      </c>
      <c r="C66" s="123"/>
      <c r="D66" s="124"/>
      <c r="E66" s="123"/>
      <c r="F66" s="125"/>
      <c r="G66" s="23"/>
    </row>
    <row r="67" spans="1:7" ht="18.75" x14ac:dyDescent="0.3">
      <c r="A67" s="200"/>
      <c r="B67" s="127" t="s">
        <v>175</v>
      </c>
      <c r="C67" s="123"/>
      <c r="D67" s="124"/>
      <c r="E67" s="123"/>
      <c r="F67" s="125"/>
      <c r="G67" s="23"/>
    </row>
    <row r="68" spans="1:7" ht="18.75" x14ac:dyDescent="0.3">
      <c r="A68" s="200"/>
      <c r="B68" s="147"/>
      <c r="C68" s="123"/>
      <c r="D68" s="124"/>
      <c r="E68" s="123"/>
      <c r="F68" s="125"/>
      <c r="G68" s="23"/>
    </row>
    <row r="69" spans="1:7" ht="37.5" x14ac:dyDescent="0.3">
      <c r="A69" s="201" t="s">
        <v>80</v>
      </c>
      <c r="B69" s="30" t="s">
        <v>176</v>
      </c>
      <c r="C69" s="123"/>
      <c r="D69" s="124"/>
      <c r="E69" s="123"/>
      <c r="F69" s="125"/>
      <c r="G69" s="23"/>
    </row>
    <row r="70" spans="1:7" ht="37.5" x14ac:dyDescent="0.3">
      <c r="A70" s="201"/>
      <c r="B70" s="30" t="s">
        <v>177</v>
      </c>
      <c r="C70" s="123"/>
      <c r="D70" s="124"/>
      <c r="E70" s="123"/>
      <c r="F70" s="125"/>
      <c r="G70" s="23"/>
    </row>
    <row r="71" spans="1:7" ht="18.75" x14ac:dyDescent="0.3">
      <c r="A71" s="201"/>
      <c r="B71" s="147" t="s">
        <v>178</v>
      </c>
      <c r="C71" s="150">
        <v>1</v>
      </c>
      <c r="D71" s="124" t="s">
        <v>37</v>
      </c>
      <c r="E71" s="125"/>
      <c r="F71" s="125"/>
      <c r="G71" s="23"/>
    </row>
    <row r="72" spans="1:7" ht="18.75" x14ac:dyDescent="0.3">
      <c r="A72" s="201" t="s">
        <v>82</v>
      </c>
      <c r="B72" s="147" t="s">
        <v>179</v>
      </c>
      <c r="C72" s="150">
        <v>16</v>
      </c>
      <c r="D72" s="124" t="s">
        <v>37</v>
      </c>
      <c r="E72" s="125"/>
      <c r="F72" s="125"/>
      <c r="G72" s="23"/>
    </row>
    <row r="73" spans="1:7" ht="18.75" x14ac:dyDescent="0.3">
      <c r="A73" s="201" t="s">
        <v>84</v>
      </c>
      <c r="B73" s="147" t="s">
        <v>180</v>
      </c>
      <c r="C73" s="150">
        <v>1</v>
      </c>
      <c r="D73" s="124" t="s">
        <v>37</v>
      </c>
      <c r="E73" s="125"/>
      <c r="F73" s="125"/>
      <c r="G73" s="23"/>
    </row>
    <row r="74" spans="1:7" ht="18.75" x14ac:dyDescent="0.3">
      <c r="A74" s="201" t="s">
        <v>86</v>
      </c>
      <c r="B74" s="147" t="s">
        <v>181</v>
      </c>
      <c r="C74" s="150">
        <v>1</v>
      </c>
      <c r="D74" s="124" t="s">
        <v>37</v>
      </c>
      <c r="E74" s="125"/>
      <c r="F74" s="125"/>
      <c r="G74" s="202"/>
    </row>
    <row r="75" spans="1:7" ht="18.75" x14ac:dyDescent="0.3">
      <c r="A75" s="201" t="s">
        <v>88</v>
      </c>
      <c r="B75" s="147" t="s">
        <v>182</v>
      </c>
      <c r="C75" s="150">
        <v>1</v>
      </c>
      <c r="D75" s="124" t="s">
        <v>37</v>
      </c>
      <c r="E75" s="57"/>
      <c r="F75" s="125"/>
      <c r="G75" s="202"/>
    </row>
    <row r="76" spans="1:7" ht="18.75" x14ac:dyDescent="0.3">
      <c r="A76" s="203"/>
      <c r="B76" s="147" t="s">
        <v>183</v>
      </c>
      <c r="D76" s="198"/>
      <c r="E76" s="198"/>
      <c r="F76" s="198"/>
      <c r="G76" s="202"/>
    </row>
    <row r="77" spans="1:7" ht="18.75" x14ac:dyDescent="0.3">
      <c r="A77" s="203" t="s">
        <v>90</v>
      </c>
      <c r="B77" s="147" t="s">
        <v>184</v>
      </c>
      <c r="C77" s="150">
        <v>1</v>
      </c>
      <c r="D77" s="124" t="s">
        <v>37</v>
      </c>
      <c r="E77" s="57"/>
      <c r="F77" s="125"/>
      <c r="G77" s="202"/>
    </row>
    <row r="78" spans="1:7" ht="18.75" x14ac:dyDescent="0.3">
      <c r="A78" s="201" t="s">
        <v>92</v>
      </c>
      <c r="B78" s="147" t="s">
        <v>185</v>
      </c>
      <c r="C78" s="150">
        <v>1</v>
      </c>
      <c r="D78" s="124" t="s">
        <v>37</v>
      </c>
      <c r="E78" s="57"/>
      <c r="F78" s="125"/>
      <c r="G78" s="202"/>
    </row>
    <row r="79" spans="1:7" ht="18.75" x14ac:dyDescent="0.3">
      <c r="A79" s="201" t="s">
        <v>94</v>
      </c>
      <c r="B79" s="147" t="s">
        <v>186</v>
      </c>
      <c r="C79" s="150">
        <v>16</v>
      </c>
      <c r="D79" s="124" t="s">
        <v>37</v>
      </c>
      <c r="E79" s="57"/>
      <c r="F79" s="125"/>
      <c r="G79" s="23"/>
    </row>
    <row r="80" spans="1:7" ht="18.75" x14ac:dyDescent="0.3">
      <c r="A80" s="201" t="s">
        <v>96</v>
      </c>
      <c r="B80" s="147" t="s">
        <v>187</v>
      </c>
      <c r="C80" s="150">
        <v>1</v>
      </c>
      <c r="D80" s="124" t="s">
        <v>37</v>
      </c>
      <c r="E80" s="57"/>
      <c r="F80" s="125"/>
      <c r="G80" s="23"/>
    </row>
    <row r="81" spans="1:7" ht="18.75" x14ac:dyDescent="0.3">
      <c r="A81" s="201" t="s">
        <v>98</v>
      </c>
      <c r="B81" s="147" t="s">
        <v>188</v>
      </c>
      <c r="C81" s="150">
        <v>1</v>
      </c>
      <c r="D81" s="124" t="s">
        <v>37</v>
      </c>
      <c r="E81" s="57"/>
      <c r="F81" s="125"/>
      <c r="G81" s="23"/>
    </row>
    <row r="82" spans="1:7" ht="18.75" x14ac:dyDescent="0.3">
      <c r="A82" s="201" t="s">
        <v>100</v>
      </c>
      <c r="B82" s="147" t="s">
        <v>189</v>
      </c>
      <c r="C82" s="150">
        <v>1</v>
      </c>
      <c r="D82" s="124" t="s">
        <v>37</v>
      </c>
      <c r="E82" s="125"/>
      <c r="F82" s="125"/>
      <c r="G82" s="23"/>
    </row>
    <row r="83" spans="1:7" ht="18.75" x14ac:dyDescent="0.3">
      <c r="A83" s="201" t="s">
        <v>102</v>
      </c>
      <c r="B83" s="147" t="s">
        <v>190</v>
      </c>
      <c r="C83" s="150">
        <v>1</v>
      </c>
      <c r="D83" s="124" t="s">
        <v>74</v>
      </c>
      <c r="E83" s="123"/>
      <c r="F83" s="125"/>
      <c r="G83" s="204"/>
    </row>
    <row r="84" spans="1:7" ht="19.5" thickBot="1" x14ac:dyDescent="0.35">
      <c r="A84" s="201"/>
      <c r="B84" s="19"/>
      <c r="C84" s="123"/>
      <c r="D84" s="124"/>
      <c r="E84" s="123"/>
      <c r="F84" s="125"/>
      <c r="G84" s="23"/>
    </row>
    <row r="85" spans="1:7" ht="20.25" thickTop="1" thickBot="1" x14ac:dyDescent="0.35">
      <c r="A85" s="205"/>
      <c r="B85" s="46"/>
      <c r="C85" s="153"/>
      <c r="D85" s="154"/>
      <c r="E85" s="138"/>
      <c r="F85" s="139"/>
      <c r="G85" s="206"/>
    </row>
    <row r="86" spans="1:7" ht="16.5" thickTop="1" x14ac:dyDescent="0.25">
      <c r="A86" s="207"/>
      <c r="B86" s="142"/>
      <c r="C86" s="134"/>
      <c r="D86" s="143"/>
      <c r="E86" s="144"/>
      <c r="F86" s="144"/>
      <c r="G86" s="208"/>
    </row>
    <row r="87" spans="1:7" ht="18.75" x14ac:dyDescent="0.3">
      <c r="A87" s="200" t="s">
        <v>31</v>
      </c>
      <c r="B87" s="19" t="s">
        <v>191</v>
      </c>
      <c r="C87" s="134"/>
      <c r="D87" s="143"/>
      <c r="E87" s="144"/>
      <c r="F87" s="144"/>
      <c r="G87" s="209"/>
    </row>
    <row r="88" spans="1:7" ht="15.75" x14ac:dyDescent="0.25">
      <c r="A88" s="207"/>
      <c r="B88" s="142"/>
      <c r="C88" s="134"/>
      <c r="D88" s="143"/>
      <c r="E88" s="144"/>
      <c r="F88" s="144"/>
      <c r="G88" s="209"/>
    </row>
    <row r="89" spans="1:7" ht="18.75" x14ac:dyDescent="0.3">
      <c r="A89" s="201" t="s">
        <v>107</v>
      </c>
      <c r="B89" s="23" t="s">
        <v>192</v>
      </c>
      <c r="C89" s="210">
        <v>1</v>
      </c>
      <c r="D89" s="211" t="s">
        <v>37</v>
      </c>
      <c r="E89" s="149"/>
      <c r="F89" s="125"/>
      <c r="G89" s="212"/>
    </row>
    <row r="90" spans="1:7" ht="18.75" x14ac:dyDescent="0.3">
      <c r="A90" s="201" t="s">
        <v>193</v>
      </c>
      <c r="B90" s="213" t="s">
        <v>194</v>
      </c>
      <c r="C90" s="150">
        <v>3</v>
      </c>
      <c r="D90" s="124" t="s">
        <v>37</v>
      </c>
      <c r="E90" s="125"/>
      <c r="F90" s="125"/>
      <c r="G90" s="212"/>
    </row>
    <row r="91" spans="1:7" ht="18.75" x14ac:dyDescent="0.3">
      <c r="A91" s="201" t="s">
        <v>109</v>
      </c>
      <c r="B91" s="147" t="s">
        <v>195</v>
      </c>
      <c r="C91" s="150">
        <v>3</v>
      </c>
      <c r="D91" s="124" t="s">
        <v>37</v>
      </c>
      <c r="E91" s="125"/>
      <c r="F91" s="125"/>
      <c r="G91" s="212"/>
    </row>
    <row r="92" spans="1:7" ht="18.75" x14ac:dyDescent="0.3">
      <c r="A92" s="201" t="s">
        <v>111</v>
      </c>
      <c r="B92" s="147" t="s">
        <v>196</v>
      </c>
      <c r="C92" s="150">
        <v>1</v>
      </c>
      <c r="D92" s="124" t="s">
        <v>37</v>
      </c>
      <c r="E92" s="125"/>
      <c r="F92" s="125"/>
      <c r="G92" s="212"/>
    </row>
    <row r="93" spans="1:7" ht="18.75" x14ac:dyDescent="0.3">
      <c r="A93" s="201" t="s">
        <v>113</v>
      </c>
      <c r="B93" s="23" t="s">
        <v>197</v>
      </c>
      <c r="C93" s="150">
        <v>250</v>
      </c>
      <c r="D93" s="124" t="s">
        <v>198</v>
      </c>
      <c r="E93" s="125"/>
      <c r="F93" s="125"/>
      <c r="G93" s="212"/>
    </row>
    <row r="94" spans="1:7" ht="18.75" x14ac:dyDescent="0.3">
      <c r="A94" s="201" t="s">
        <v>115</v>
      </c>
      <c r="B94" s="147" t="s">
        <v>199</v>
      </c>
      <c r="C94" s="150">
        <v>3</v>
      </c>
      <c r="D94" s="124" t="s">
        <v>37</v>
      </c>
      <c r="E94" s="125"/>
      <c r="F94" s="125"/>
      <c r="G94" s="212"/>
    </row>
    <row r="95" spans="1:7" ht="18.75" x14ac:dyDescent="0.3">
      <c r="A95" s="201" t="s">
        <v>117</v>
      </c>
      <c r="B95" s="147" t="s">
        <v>200</v>
      </c>
      <c r="C95" s="150">
        <v>1</v>
      </c>
      <c r="D95" s="124" t="s">
        <v>37</v>
      </c>
      <c r="E95" s="125"/>
      <c r="F95" s="125"/>
      <c r="G95" s="212"/>
    </row>
    <row r="96" spans="1:7" ht="18.75" x14ac:dyDescent="0.3">
      <c r="A96" s="201" t="s">
        <v>119</v>
      </c>
      <c r="B96" s="147" t="s">
        <v>201</v>
      </c>
      <c r="C96" s="150">
        <v>3</v>
      </c>
      <c r="D96" s="124" t="s">
        <v>37</v>
      </c>
      <c r="E96" s="125"/>
      <c r="F96" s="125"/>
      <c r="G96" s="212"/>
    </row>
    <row r="97" spans="1:7" ht="18.75" x14ac:dyDescent="0.3">
      <c r="A97" s="201" t="s">
        <v>121</v>
      </c>
      <c r="B97" s="147" t="s">
        <v>202</v>
      </c>
      <c r="C97" s="150">
        <v>2</v>
      </c>
      <c r="D97" s="124" t="s">
        <v>37</v>
      </c>
      <c r="E97" s="125"/>
      <c r="F97" s="125"/>
      <c r="G97" s="23"/>
    </row>
    <row r="98" spans="1:7" ht="18.75" x14ac:dyDescent="0.3">
      <c r="A98" s="201" t="s">
        <v>125</v>
      </c>
      <c r="B98" s="147" t="s">
        <v>203</v>
      </c>
      <c r="C98" s="150">
        <v>1</v>
      </c>
      <c r="D98" s="124" t="s">
        <v>37</v>
      </c>
      <c r="E98" s="125"/>
      <c r="F98" s="125"/>
      <c r="G98" s="125"/>
    </row>
    <row r="99" spans="1:7" ht="18.75" x14ac:dyDescent="0.3">
      <c r="A99" s="201" t="s">
        <v>127</v>
      </c>
      <c r="B99" s="147" t="s">
        <v>204</v>
      </c>
      <c r="C99" s="150">
        <v>2</v>
      </c>
      <c r="D99" s="124" t="s">
        <v>37</v>
      </c>
      <c r="E99" s="125"/>
      <c r="F99" s="125"/>
      <c r="G99" s="125"/>
    </row>
    <row r="100" spans="1:7" ht="18.75" x14ac:dyDescent="0.3">
      <c r="A100" s="201" t="s">
        <v>130</v>
      </c>
      <c r="B100" s="147" t="s">
        <v>205</v>
      </c>
      <c r="C100" s="150">
        <v>2</v>
      </c>
      <c r="D100" s="124" t="s">
        <v>37</v>
      </c>
      <c r="E100" s="125"/>
      <c r="F100" s="125"/>
      <c r="G100" s="212"/>
    </row>
    <row r="101" spans="1:7" ht="18.75" x14ac:dyDescent="0.3">
      <c r="A101" s="201" t="s">
        <v>206</v>
      </c>
      <c r="B101" s="147" t="s">
        <v>207</v>
      </c>
      <c r="C101" s="150">
        <v>1</v>
      </c>
      <c r="D101" s="124" t="s">
        <v>37</v>
      </c>
      <c r="E101" s="125"/>
      <c r="F101" s="125"/>
      <c r="G101" s="212"/>
    </row>
    <row r="102" spans="1:7" ht="18.75" x14ac:dyDescent="0.3">
      <c r="A102" s="201" t="s">
        <v>208</v>
      </c>
      <c r="B102" s="147" t="s">
        <v>209</v>
      </c>
      <c r="C102" s="150">
        <v>2</v>
      </c>
      <c r="D102" s="124" t="s">
        <v>37</v>
      </c>
      <c r="E102" s="125"/>
      <c r="F102" s="125"/>
      <c r="G102" s="198"/>
    </row>
    <row r="103" spans="1:7" ht="18.75" x14ac:dyDescent="0.3">
      <c r="A103" s="201" t="s">
        <v>210</v>
      </c>
      <c r="B103" s="147" t="s">
        <v>190</v>
      </c>
      <c r="C103" s="150">
        <v>1</v>
      </c>
      <c r="D103" s="124" t="s">
        <v>74</v>
      </c>
      <c r="E103" s="125"/>
      <c r="F103" s="125"/>
      <c r="G103" s="212"/>
    </row>
    <row r="104" spans="1:7" ht="19.5" thickBot="1" x14ac:dyDescent="0.35">
      <c r="A104" s="201"/>
      <c r="B104" s="147"/>
      <c r="C104" s="150"/>
      <c r="D104" s="124"/>
      <c r="E104" s="125"/>
      <c r="F104" s="125"/>
      <c r="G104" s="214"/>
    </row>
    <row r="105" spans="1:7" ht="20.25" thickTop="1" thickBot="1" x14ac:dyDescent="0.35">
      <c r="A105" s="205"/>
      <c r="B105" s="46"/>
      <c r="C105" s="153"/>
      <c r="D105" s="154"/>
      <c r="E105" s="138"/>
      <c r="F105" s="139"/>
      <c r="G105" s="206"/>
    </row>
    <row r="106" spans="1:7" ht="19.5" thickTop="1" x14ac:dyDescent="0.3">
      <c r="A106" s="201"/>
      <c r="B106" s="147"/>
      <c r="C106" s="150"/>
      <c r="D106" s="124"/>
      <c r="E106" s="125"/>
      <c r="F106" s="151"/>
      <c r="G106" s="214"/>
    </row>
    <row r="107" spans="1:7" ht="18.75" x14ac:dyDescent="0.3">
      <c r="A107" s="200" t="s">
        <v>33</v>
      </c>
      <c r="B107" s="19" t="s">
        <v>191</v>
      </c>
      <c r="C107" s="150"/>
      <c r="D107" s="124"/>
      <c r="E107" s="125"/>
      <c r="F107" s="151"/>
      <c r="G107" s="214"/>
    </row>
    <row r="108" spans="1:7" ht="18.75" x14ac:dyDescent="0.3">
      <c r="A108" s="201"/>
      <c r="B108" s="127"/>
      <c r="C108" s="150"/>
      <c r="D108" s="124"/>
      <c r="E108" s="125"/>
      <c r="F108" s="151"/>
      <c r="G108" s="214"/>
    </row>
    <row r="109" spans="1:7" ht="18.75" x14ac:dyDescent="0.3">
      <c r="A109" s="201" t="s">
        <v>133</v>
      </c>
      <c r="B109" s="23" t="s">
        <v>211</v>
      </c>
      <c r="C109" s="150">
        <v>200</v>
      </c>
      <c r="D109" s="124" t="s">
        <v>198</v>
      </c>
      <c r="E109" s="125"/>
      <c r="F109" s="125"/>
      <c r="G109" s="214"/>
    </row>
    <row r="110" spans="1:7" ht="37.5" x14ac:dyDescent="0.3">
      <c r="A110" s="201"/>
      <c r="B110" s="130" t="s">
        <v>212</v>
      </c>
      <c r="C110" s="150"/>
      <c r="D110" s="124"/>
      <c r="E110" s="125"/>
      <c r="F110" s="125"/>
      <c r="G110" s="215"/>
    </row>
    <row r="111" spans="1:7" ht="37.5" x14ac:dyDescent="0.3">
      <c r="A111" s="201"/>
      <c r="B111" s="130" t="s">
        <v>213</v>
      </c>
      <c r="C111" s="150"/>
      <c r="D111" s="124"/>
      <c r="E111" s="125"/>
      <c r="F111" s="125"/>
      <c r="G111" s="214"/>
    </row>
    <row r="112" spans="1:7" ht="18.75" x14ac:dyDescent="0.3">
      <c r="A112" s="201" t="s">
        <v>135</v>
      </c>
      <c r="B112" s="23" t="s">
        <v>214</v>
      </c>
      <c r="C112" s="150">
        <v>1</v>
      </c>
      <c r="D112" s="124" t="s">
        <v>37</v>
      </c>
      <c r="E112" s="125"/>
      <c r="F112" s="125"/>
      <c r="G112" s="214"/>
    </row>
    <row r="113" spans="1:7" ht="18.75" x14ac:dyDescent="0.3">
      <c r="A113" s="201" t="s">
        <v>137</v>
      </c>
      <c r="B113" s="23" t="s">
        <v>215</v>
      </c>
      <c r="C113" s="150">
        <v>200</v>
      </c>
      <c r="D113" s="124" t="s">
        <v>198</v>
      </c>
      <c r="E113" s="125"/>
      <c r="F113" s="125"/>
      <c r="G113" s="214"/>
    </row>
    <row r="114" spans="1:7" ht="18.75" x14ac:dyDescent="0.3">
      <c r="A114" s="201" t="s">
        <v>139</v>
      </c>
      <c r="B114" s="23" t="s">
        <v>216</v>
      </c>
      <c r="C114" s="216">
        <v>2</v>
      </c>
      <c r="D114" s="211" t="s">
        <v>37</v>
      </c>
      <c r="E114" s="149"/>
      <c r="F114" s="149"/>
      <c r="G114" s="214"/>
    </row>
    <row r="115" spans="1:7" ht="18.75" x14ac:dyDescent="0.3">
      <c r="A115" s="201" t="s">
        <v>141</v>
      </c>
      <c r="B115" s="23" t="s">
        <v>217</v>
      </c>
      <c r="C115" s="216">
        <v>1</v>
      </c>
      <c r="D115" s="211" t="s">
        <v>74</v>
      </c>
      <c r="E115" s="149"/>
      <c r="F115" s="149"/>
      <c r="G115" s="214"/>
    </row>
    <row r="116" spans="1:7" ht="18.75" x14ac:dyDescent="0.3">
      <c r="A116" s="201" t="s">
        <v>143</v>
      </c>
      <c r="B116" s="23" t="s">
        <v>218</v>
      </c>
      <c r="C116" s="150">
        <v>1</v>
      </c>
      <c r="D116" s="124" t="s">
        <v>37</v>
      </c>
      <c r="E116" s="125"/>
      <c r="F116" s="125"/>
      <c r="G116" s="212"/>
    </row>
    <row r="117" spans="1:7" ht="18.75" x14ac:dyDescent="0.3">
      <c r="A117" s="201" t="s">
        <v>145</v>
      </c>
      <c r="B117" s="23" t="s">
        <v>131</v>
      </c>
      <c r="C117" s="150">
        <v>1</v>
      </c>
      <c r="D117" s="124" t="s">
        <v>74</v>
      </c>
      <c r="E117" s="125"/>
      <c r="F117" s="125"/>
      <c r="G117" s="198"/>
    </row>
    <row r="118" spans="1:7" ht="19.5" thickBot="1" x14ac:dyDescent="0.35">
      <c r="A118" s="201"/>
      <c r="B118" s="147"/>
      <c r="C118" s="150"/>
      <c r="D118" s="124"/>
      <c r="E118" s="125"/>
      <c r="F118" s="125"/>
      <c r="G118" s="217"/>
    </row>
    <row r="119" spans="1:7" ht="20.25" thickTop="1" thickBot="1" x14ac:dyDescent="0.35">
      <c r="A119" s="205"/>
      <c r="B119" s="154" t="s">
        <v>157</v>
      </c>
      <c r="C119" s="153"/>
      <c r="D119" s="41"/>
      <c r="E119" s="160"/>
      <c r="F119" s="139"/>
      <c r="G119" s="218"/>
    </row>
    <row r="120" spans="1:7" ht="20.25" thickTop="1" thickBot="1" x14ac:dyDescent="0.35">
      <c r="A120" s="205"/>
      <c r="B120" s="46" t="s">
        <v>45</v>
      </c>
      <c r="C120" s="153"/>
      <c r="D120" s="41"/>
      <c r="E120" s="160"/>
      <c r="F120" s="139"/>
      <c r="G120" s="206"/>
    </row>
    <row r="121" spans="1:7" ht="19.5" thickTop="1" x14ac:dyDescent="0.3">
      <c r="A121" s="219"/>
      <c r="B121" s="23"/>
      <c r="C121" s="162"/>
      <c r="D121" s="163"/>
      <c r="E121" s="164"/>
      <c r="F121" s="165"/>
      <c r="G121" s="220"/>
    </row>
    <row r="122" spans="1:7" ht="18.75" x14ac:dyDescent="0.3">
      <c r="A122" s="23"/>
      <c r="B122" s="23" t="s">
        <v>158</v>
      </c>
      <c r="C122" s="167"/>
      <c r="D122" s="56">
        <v>0.1</v>
      </c>
      <c r="E122" s="221"/>
      <c r="F122" s="125"/>
      <c r="G122" s="222"/>
    </row>
    <row r="123" spans="1:7" ht="18.75" x14ac:dyDescent="0.3">
      <c r="A123" s="23"/>
      <c r="B123" s="23" t="s">
        <v>47</v>
      </c>
      <c r="C123" s="167"/>
      <c r="D123" s="60">
        <v>2.5000000000000001E-2</v>
      </c>
      <c r="E123" s="23"/>
      <c r="F123" s="125"/>
      <c r="G123" s="222"/>
    </row>
    <row r="124" spans="1:7" ht="18.75" x14ac:dyDescent="0.3">
      <c r="A124" s="201"/>
      <c r="B124" s="23" t="s">
        <v>48</v>
      </c>
      <c r="C124" s="23"/>
      <c r="D124" s="60">
        <v>3.5000000000000003E-2</v>
      </c>
      <c r="E124" s="23"/>
      <c r="F124" s="125"/>
      <c r="G124" s="223"/>
    </row>
    <row r="125" spans="1:7" ht="18.75" x14ac:dyDescent="0.3">
      <c r="A125" s="201"/>
      <c r="B125" s="23" t="s">
        <v>49</v>
      </c>
      <c r="C125" s="23"/>
      <c r="D125" s="62">
        <v>5.3499999999999999E-2</v>
      </c>
      <c r="E125" s="23"/>
      <c r="F125" s="125"/>
      <c r="G125" s="223"/>
    </row>
    <row r="126" spans="1:7" ht="18.75" x14ac:dyDescent="0.3">
      <c r="A126" s="23"/>
      <c r="B126" s="23" t="s">
        <v>50</v>
      </c>
      <c r="C126" s="23"/>
      <c r="D126" s="56">
        <v>0.01</v>
      </c>
      <c r="E126" s="23"/>
      <c r="F126" s="125"/>
      <c r="G126" s="223"/>
    </row>
    <row r="127" spans="1:7" ht="18.75" x14ac:dyDescent="0.3">
      <c r="A127" s="23"/>
      <c r="B127" s="23" t="s">
        <v>159</v>
      </c>
      <c r="C127" s="23"/>
      <c r="D127" s="56">
        <v>0.05</v>
      </c>
      <c r="E127" s="23"/>
      <c r="F127" s="125"/>
      <c r="G127" s="223"/>
    </row>
    <row r="128" spans="1:7" ht="19.5" thickBot="1" x14ac:dyDescent="0.35">
      <c r="A128" s="23"/>
      <c r="B128" s="224"/>
      <c r="C128" s="224" t="s">
        <v>219</v>
      </c>
      <c r="D128" s="225" t="s">
        <v>219</v>
      </c>
      <c r="E128" s="224"/>
      <c r="F128" s="217"/>
      <c r="G128" s="226"/>
    </row>
    <row r="129" spans="1:7" ht="19.5" thickTop="1" x14ac:dyDescent="0.3">
      <c r="A129" s="90"/>
      <c r="B129" s="227"/>
      <c r="C129" s="23"/>
      <c r="D129" s="23"/>
      <c r="E129" s="23"/>
      <c r="F129" s="23"/>
      <c r="G129" s="223"/>
    </row>
    <row r="130" spans="1:7" ht="18.75" x14ac:dyDescent="0.3">
      <c r="A130" s="23"/>
      <c r="B130" s="173" t="s">
        <v>52</v>
      </c>
      <c r="C130" s="68"/>
      <c r="D130" s="68"/>
      <c r="E130" s="68"/>
      <c r="F130" s="68"/>
      <c r="G130" s="228"/>
    </row>
    <row r="131" spans="1:7" ht="18.75" x14ac:dyDescent="0.3">
      <c r="A131" s="23"/>
      <c r="B131" s="71" t="s">
        <v>160</v>
      </c>
      <c r="C131" s="68"/>
      <c r="D131" s="68"/>
      <c r="E131" s="68"/>
      <c r="F131" s="68"/>
      <c r="G131" s="180"/>
    </row>
    <row r="132" spans="1:7" ht="37.5" x14ac:dyDescent="0.3">
      <c r="A132" s="23"/>
      <c r="B132" s="74" t="s">
        <v>54</v>
      </c>
      <c r="C132" s="68"/>
      <c r="D132" s="179">
        <v>0.03</v>
      </c>
      <c r="E132" s="68"/>
      <c r="F132" s="229"/>
      <c r="G132" s="228"/>
    </row>
    <row r="133" spans="1:7" ht="18.75" x14ac:dyDescent="0.3">
      <c r="A133" s="23"/>
      <c r="B133" s="74" t="s">
        <v>55</v>
      </c>
      <c r="C133" s="68"/>
      <c r="D133" s="179">
        <v>0.06</v>
      </c>
      <c r="E133" s="68"/>
      <c r="F133" s="229"/>
      <c r="G133" s="228"/>
    </row>
    <row r="134" spans="1:7" ht="18.75" x14ac:dyDescent="0.3">
      <c r="A134" s="23"/>
      <c r="B134" s="68" t="s">
        <v>56</v>
      </c>
      <c r="C134" s="181"/>
      <c r="D134" s="230">
        <v>0.05</v>
      </c>
      <c r="E134" s="181"/>
      <c r="F134" s="125"/>
      <c r="G134" s="228"/>
    </row>
    <row r="135" spans="1:7" ht="19.5" thickBot="1" x14ac:dyDescent="0.35">
      <c r="A135" s="224"/>
      <c r="B135" s="231" t="s">
        <v>57</v>
      </c>
      <c r="C135" s="183"/>
      <c r="D135" s="183"/>
      <c r="E135" s="183"/>
      <c r="F135" s="183"/>
      <c r="G135" s="184"/>
    </row>
    <row r="136" spans="1:7" ht="19.5" thickTop="1" x14ac:dyDescent="0.3">
      <c r="A136" s="232"/>
      <c r="B136" s="232"/>
      <c r="C136" s="82"/>
      <c r="D136" s="82"/>
      <c r="E136" s="82"/>
      <c r="F136" s="82"/>
      <c r="G136" s="82"/>
    </row>
    <row r="137" spans="1:7" ht="18.75" x14ac:dyDescent="0.3">
      <c r="A137" s="186"/>
      <c r="B137" s="186" t="s">
        <v>58</v>
      </c>
      <c r="C137" s="186"/>
      <c r="D137" s="186"/>
      <c r="E137" s="186"/>
      <c r="F137" s="186"/>
      <c r="G137" s="233"/>
    </row>
    <row r="138" spans="1:7" ht="18.75" x14ac:dyDescent="0.3">
      <c r="A138" s="186"/>
      <c r="B138" s="186"/>
      <c r="C138" s="186"/>
      <c r="D138" s="186"/>
      <c r="E138" s="186"/>
      <c r="F138" s="186"/>
      <c r="G138" s="186"/>
    </row>
    <row r="139" spans="1:7" ht="18.75" x14ac:dyDescent="0.3">
      <c r="A139" s="186"/>
      <c r="B139" s="186"/>
      <c r="C139" s="186"/>
      <c r="D139" s="186"/>
      <c r="E139" s="186"/>
      <c r="F139" s="186"/>
      <c r="G139" s="186"/>
    </row>
    <row r="140" spans="1:7" ht="18.75" x14ac:dyDescent="0.3">
      <c r="A140" s="186"/>
      <c r="B140" s="186" t="s">
        <v>60</v>
      </c>
      <c r="C140" s="186"/>
      <c r="D140" s="186"/>
      <c r="E140" s="186" t="s">
        <v>60</v>
      </c>
      <c r="F140" s="186"/>
      <c r="G140" s="186"/>
    </row>
    <row r="141" spans="1:7" ht="18.75" x14ac:dyDescent="0.3">
      <c r="A141" s="186"/>
      <c r="B141" s="107"/>
      <c r="C141" s="186"/>
      <c r="D141" s="186"/>
      <c r="E141" s="107"/>
      <c r="F141" s="186"/>
      <c r="G141" s="186"/>
    </row>
    <row r="142" spans="1:7" ht="18.75" x14ac:dyDescent="0.3">
      <c r="A142" s="186"/>
      <c r="B142" s="186"/>
      <c r="C142" s="186"/>
      <c r="D142" s="186"/>
      <c r="E142" s="107"/>
      <c r="F142" s="186"/>
      <c r="G142" s="186"/>
    </row>
    <row r="143" spans="1:7" ht="18.75" x14ac:dyDescent="0.3">
      <c r="A143" s="186"/>
      <c r="B143" s="186"/>
      <c r="C143" s="186"/>
      <c r="D143" s="186"/>
      <c r="E143" s="186"/>
      <c r="F143" s="186"/>
      <c r="G143" s="186"/>
    </row>
    <row r="144" spans="1:7" ht="18.75" x14ac:dyDescent="0.3">
      <c r="A144" s="186"/>
      <c r="B144" s="186"/>
      <c r="C144" s="186"/>
      <c r="D144" s="186"/>
      <c r="E144" s="186"/>
      <c r="F144" s="186"/>
      <c r="G144" s="186"/>
    </row>
    <row r="145" spans="1:7" ht="18.75" x14ac:dyDescent="0.3">
      <c r="A145" s="186"/>
      <c r="B145" s="186" t="s">
        <v>59</v>
      </c>
      <c r="C145" s="186"/>
      <c r="D145" s="186"/>
      <c r="E145" s="108" t="s">
        <v>61</v>
      </c>
      <c r="F145" s="112"/>
      <c r="G145" s="112"/>
    </row>
    <row r="146" spans="1:7" ht="18.75" x14ac:dyDescent="0.3">
      <c r="A146" s="186"/>
      <c r="B146" s="186"/>
      <c r="C146" s="186"/>
      <c r="D146" s="186"/>
      <c r="E146" s="107"/>
      <c r="F146" s="112"/>
      <c r="G146" s="112"/>
    </row>
    <row r="147" spans="1:7" ht="18.75" x14ac:dyDescent="0.3">
      <c r="A147" s="186"/>
      <c r="B147" s="186" t="s">
        <v>60</v>
      </c>
      <c r="C147" s="186"/>
      <c r="D147" s="186"/>
      <c r="E147" s="186" t="s">
        <v>60</v>
      </c>
      <c r="F147" s="112"/>
      <c r="G147" s="112"/>
    </row>
    <row r="148" spans="1:7" ht="18.75" x14ac:dyDescent="0.3">
      <c r="A148" s="186"/>
      <c r="B148" s="107"/>
      <c r="C148" s="186"/>
      <c r="D148" s="186"/>
      <c r="E148" s="107"/>
      <c r="F148" s="112"/>
      <c r="G148" s="112"/>
    </row>
    <row r="149" spans="1:7" ht="18.75" x14ac:dyDescent="0.3">
      <c r="A149" s="186"/>
      <c r="B149" s="107"/>
      <c r="C149" s="186"/>
      <c r="D149" s="186"/>
      <c r="E149" s="186"/>
      <c r="F149" s="112"/>
      <c r="G149" s="112"/>
    </row>
    <row r="150" spans="1:7" ht="18.75" x14ac:dyDescent="0.3">
      <c r="A150" s="186"/>
      <c r="B150" s="112"/>
      <c r="C150" s="186"/>
      <c r="D150" s="186"/>
      <c r="E150" s="108"/>
      <c r="F150" s="186"/>
      <c r="G150" s="186"/>
    </row>
    <row r="151" spans="1:7" ht="18.75" x14ac:dyDescent="0.3">
      <c r="A151" s="186"/>
      <c r="B151" s="186"/>
      <c r="C151" s="186"/>
      <c r="D151" s="186"/>
      <c r="E151" s="186"/>
      <c r="F151" s="186"/>
      <c r="G151" s="186"/>
    </row>
    <row r="152" spans="1:7" ht="18.75" x14ac:dyDescent="0.3">
      <c r="A152" s="186"/>
      <c r="B152" s="186"/>
      <c r="C152" s="186"/>
      <c r="D152" s="186"/>
      <c r="E152" s="186"/>
      <c r="F152" s="186"/>
      <c r="G152" s="186"/>
    </row>
    <row r="153" spans="1:7" ht="18.75" x14ac:dyDescent="0.3">
      <c r="A153" s="186"/>
      <c r="B153" s="11" t="s">
        <v>220</v>
      </c>
      <c r="C153" s="187"/>
      <c r="D153" s="187"/>
      <c r="E153" s="187"/>
      <c r="F153" s="186"/>
      <c r="G153" s="186"/>
    </row>
    <row r="154" spans="1:7" ht="18.75" x14ac:dyDescent="0.3">
      <c r="A154" s="186"/>
      <c r="B154" s="186"/>
      <c r="C154" s="186"/>
      <c r="D154" s="186"/>
      <c r="E154" s="186"/>
      <c r="F154" s="186"/>
      <c r="G154" s="186"/>
    </row>
    <row r="155" spans="1:7" ht="18.75" x14ac:dyDescent="0.3">
      <c r="A155" s="186"/>
      <c r="B155" s="186"/>
      <c r="C155" s="186"/>
      <c r="D155" s="186"/>
      <c r="E155" s="186"/>
      <c r="F155" s="186"/>
      <c r="G155" s="186"/>
    </row>
    <row r="156" spans="1:7" ht="18.75" x14ac:dyDescent="0.3">
      <c r="A156" s="186"/>
      <c r="B156" s="11" t="s">
        <v>221</v>
      </c>
      <c r="C156" s="11"/>
      <c r="D156" s="11"/>
      <c r="E156" s="11"/>
      <c r="F156" s="186"/>
      <c r="G156" s="186"/>
    </row>
    <row r="157" spans="1:7" ht="18.75" x14ac:dyDescent="0.3">
      <c r="A157" s="81"/>
      <c r="B157" s="11"/>
      <c r="C157" s="187"/>
      <c r="D157" s="187"/>
      <c r="E157" s="187"/>
      <c r="F157" s="81"/>
      <c r="G157" s="81"/>
    </row>
    <row r="158" spans="1:7" ht="18.75" x14ac:dyDescent="0.3">
      <c r="A158" s="81"/>
      <c r="B158" s="11"/>
      <c r="C158" s="11"/>
      <c r="D158" s="11"/>
      <c r="E158" s="11"/>
      <c r="F158" s="81"/>
      <c r="G158" s="81"/>
    </row>
    <row r="159" spans="1:7" x14ac:dyDescent="0.25">
      <c r="A159" s="105"/>
      <c r="B159" s="105"/>
      <c r="C159" s="105"/>
      <c r="D159" s="105"/>
      <c r="E159" s="105"/>
      <c r="F159" s="105"/>
      <c r="G159" s="105"/>
    </row>
  </sheetData>
  <mergeCells count="11">
    <mergeCell ref="A62:G62"/>
    <mergeCell ref="B153:E153"/>
    <mergeCell ref="B156:E156"/>
    <mergeCell ref="B157:E157"/>
    <mergeCell ref="B158:E158"/>
    <mergeCell ref="A1:G1"/>
    <mergeCell ref="A2:G2"/>
    <mergeCell ref="A3:G3"/>
    <mergeCell ref="A58:G58"/>
    <mergeCell ref="A59:G59"/>
    <mergeCell ref="A61:G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9"/>
  <sheetViews>
    <sheetView workbookViewId="0">
      <selection activeCell="K55" sqref="K55"/>
    </sheetView>
  </sheetViews>
  <sheetFormatPr baseColWidth="10" defaultRowHeight="15" x14ac:dyDescent="0.25"/>
  <cols>
    <col min="2" max="2" width="50.140625" customWidth="1"/>
    <col min="7" max="7" width="22.85546875" customWidth="1"/>
  </cols>
  <sheetData>
    <row r="1" spans="1:7" ht="20.25" x14ac:dyDescent="0.25">
      <c r="A1" s="235" t="s">
        <v>77</v>
      </c>
      <c r="B1" s="235"/>
      <c r="C1" s="235"/>
      <c r="D1" s="235"/>
      <c r="E1" s="235"/>
      <c r="F1" s="235"/>
      <c r="G1" s="235"/>
    </row>
    <row r="2" spans="1:7" ht="20.25" x14ac:dyDescent="0.25">
      <c r="A2" s="236" t="s">
        <v>16</v>
      </c>
      <c r="B2" s="236"/>
      <c r="C2" s="236"/>
      <c r="D2" s="236"/>
      <c r="E2" s="236"/>
      <c r="F2" s="236"/>
      <c r="G2" s="236"/>
    </row>
    <row r="3" spans="1:7" ht="59.25" customHeight="1" x14ac:dyDescent="0.25">
      <c r="A3" s="237" t="s">
        <v>223</v>
      </c>
      <c r="B3" s="238"/>
      <c r="C3" s="238"/>
      <c r="D3" s="238"/>
      <c r="E3" s="238"/>
      <c r="F3" s="238"/>
      <c r="G3" s="238"/>
    </row>
    <row r="4" spans="1:7" ht="16.5" thickBot="1" x14ac:dyDescent="0.3">
      <c r="A4" s="239"/>
      <c r="B4" s="240"/>
      <c r="C4" s="240"/>
      <c r="D4" s="240"/>
      <c r="E4" s="240"/>
      <c r="F4" s="240"/>
      <c r="G4" s="240"/>
    </row>
    <row r="5" spans="1:7" ht="15.75" thickTop="1" x14ac:dyDescent="0.25">
      <c r="A5" s="241" t="s">
        <v>21</v>
      </c>
      <c r="B5" s="242" t="s">
        <v>22</v>
      </c>
      <c r="C5" s="242" t="s">
        <v>23</v>
      </c>
      <c r="D5" s="242" t="s">
        <v>24</v>
      </c>
      <c r="E5" s="243" t="s">
        <v>25</v>
      </c>
      <c r="F5" s="242" t="s">
        <v>26</v>
      </c>
      <c r="G5" s="244" t="s">
        <v>27</v>
      </c>
    </row>
    <row r="6" spans="1:7" ht="15.75" thickBot="1" x14ac:dyDescent="0.3">
      <c r="A6" s="245"/>
      <c r="B6" s="246"/>
      <c r="C6" s="246"/>
      <c r="D6" s="246"/>
      <c r="E6" s="247"/>
      <c r="F6" s="246"/>
      <c r="G6" s="248"/>
    </row>
    <row r="7" spans="1:7" ht="21" thickTop="1" x14ac:dyDescent="0.25">
      <c r="A7" s="249"/>
      <c r="B7" s="250"/>
      <c r="C7" s="250"/>
      <c r="D7" s="250"/>
      <c r="E7" s="251"/>
      <c r="F7" s="250"/>
      <c r="G7" s="252"/>
    </row>
    <row r="8" spans="1:7" ht="18.75" x14ac:dyDescent="0.25">
      <c r="A8" s="253" t="s">
        <v>28</v>
      </c>
      <c r="B8" s="254" t="s">
        <v>224</v>
      </c>
      <c r="C8" s="255"/>
      <c r="D8" s="255"/>
      <c r="E8" s="256"/>
      <c r="F8" s="255"/>
      <c r="G8" s="257"/>
    </row>
    <row r="9" spans="1:7" ht="20.25" x14ac:dyDescent="0.25">
      <c r="A9" s="258" t="s">
        <v>80</v>
      </c>
      <c r="B9" s="255" t="s">
        <v>225</v>
      </c>
      <c r="C9" s="259">
        <v>395</v>
      </c>
      <c r="D9" s="260" t="s">
        <v>226</v>
      </c>
      <c r="E9" s="261"/>
      <c r="F9" s="262">
        <f>ROUND(C9*E9,2)</f>
        <v>0</v>
      </c>
      <c r="G9" s="263">
        <f>F9</f>
        <v>0</v>
      </c>
    </row>
    <row r="10" spans="1:7" ht="20.25" x14ac:dyDescent="0.3">
      <c r="A10" s="258"/>
      <c r="B10" s="130"/>
      <c r="C10" s="259"/>
      <c r="D10" s="264"/>
      <c r="E10" s="265"/>
      <c r="F10" s="266"/>
      <c r="G10" s="267"/>
    </row>
    <row r="11" spans="1:7" ht="20.25" x14ac:dyDescent="0.25">
      <c r="A11" s="253" t="s">
        <v>31</v>
      </c>
      <c r="B11" s="254" t="s">
        <v>227</v>
      </c>
      <c r="C11" s="268"/>
      <c r="D11" s="255"/>
      <c r="E11" s="268"/>
      <c r="F11" s="255"/>
      <c r="G11" s="269"/>
    </row>
    <row r="12" spans="1:7" ht="20.25" x14ac:dyDescent="0.25">
      <c r="A12" s="258" t="s">
        <v>107</v>
      </c>
      <c r="B12" s="270" t="s">
        <v>228</v>
      </c>
      <c r="C12" s="262">
        <v>453.26</v>
      </c>
      <c r="D12" s="260" t="s">
        <v>229</v>
      </c>
      <c r="E12" s="271"/>
      <c r="F12" s="262">
        <f>C12*E12</f>
        <v>0</v>
      </c>
      <c r="G12" s="269"/>
    </row>
    <row r="13" spans="1:7" ht="20.25" x14ac:dyDescent="0.25">
      <c r="A13" s="258" t="s">
        <v>193</v>
      </c>
      <c r="B13" s="255" t="s">
        <v>230</v>
      </c>
      <c r="C13" s="268">
        <v>33.58</v>
      </c>
      <c r="D13" s="260" t="s">
        <v>229</v>
      </c>
      <c r="E13" s="272"/>
      <c r="F13" s="262">
        <f>ROUND(C13*E13,2)</f>
        <v>0</v>
      </c>
      <c r="G13" s="263"/>
    </row>
    <row r="14" spans="1:7" ht="20.25" x14ac:dyDescent="0.25">
      <c r="A14" s="258" t="s">
        <v>109</v>
      </c>
      <c r="B14" s="255" t="s">
        <v>231</v>
      </c>
      <c r="C14" s="268">
        <v>390.85</v>
      </c>
      <c r="D14" s="260" t="s">
        <v>229</v>
      </c>
      <c r="E14" s="272"/>
      <c r="F14" s="262">
        <f>ROUND(C14*E14,2)</f>
        <v>0</v>
      </c>
      <c r="G14" s="263"/>
    </row>
    <row r="15" spans="1:7" ht="20.25" x14ac:dyDescent="0.25">
      <c r="A15" s="258" t="s">
        <v>111</v>
      </c>
      <c r="B15" s="255" t="s">
        <v>232</v>
      </c>
      <c r="C15" s="262">
        <v>148.63999999999999</v>
      </c>
      <c r="D15" s="260" t="s">
        <v>229</v>
      </c>
      <c r="E15" s="272"/>
      <c r="F15" s="262">
        <f>C15*E15</f>
        <v>0</v>
      </c>
      <c r="G15" s="263"/>
    </row>
    <row r="16" spans="1:7" ht="20.25" x14ac:dyDescent="0.25">
      <c r="A16" s="258" t="s">
        <v>113</v>
      </c>
      <c r="B16" s="255" t="s">
        <v>233</v>
      </c>
      <c r="C16" s="268">
        <v>223.53</v>
      </c>
      <c r="D16" s="260" t="s">
        <v>229</v>
      </c>
      <c r="E16" s="272"/>
      <c r="F16" s="262">
        <f>ROUND(C16*E16,2)</f>
        <v>0</v>
      </c>
      <c r="G16" s="263">
        <f>SUM(F12:F16)</f>
        <v>0</v>
      </c>
    </row>
    <row r="17" spans="1:7" ht="20.25" x14ac:dyDescent="0.25">
      <c r="A17" s="258"/>
      <c r="B17" s="255"/>
      <c r="C17" s="273"/>
      <c r="D17" s="260"/>
      <c r="E17" s="274"/>
      <c r="F17" s="262"/>
      <c r="G17" s="263"/>
    </row>
    <row r="18" spans="1:7" ht="37.5" x14ac:dyDescent="0.25">
      <c r="A18" s="275" t="s">
        <v>33</v>
      </c>
      <c r="B18" s="276" t="s">
        <v>234</v>
      </c>
      <c r="C18" s="277"/>
      <c r="D18" s="278"/>
      <c r="E18" s="270"/>
      <c r="F18" s="270"/>
      <c r="G18" s="279"/>
    </row>
    <row r="19" spans="1:7" ht="20.25" x14ac:dyDescent="0.25">
      <c r="A19" s="253" t="s">
        <v>133</v>
      </c>
      <c r="B19" s="280" t="s">
        <v>235</v>
      </c>
      <c r="C19" s="277"/>
      <c r="D19" s="278"/>
      <c r="E19" s="270"/>
      <c r="F19" s="270"/>
      <c r="G19" s="279"/>
    </row>
    <row r="20" spans="1:7" ht="20.25" x14ac:dyDescent="0.25">
      <c r="A20" s="281" t="s">
        <v>236</v>
      </c>
      <c r="B20" s="270" t="s">
        <v>237</v>
      </c>
      <c r="C20" s="262">
        <v>412.17</v>
      </c>
      <c r="D20" s="282" t="s">
        <v>226</v>
      </c>
      <c r="E20" s="283"/>
      <c r="F20" s="284">
        <f>C20*E20</f>
        <v>0</v>
      </c>
      <c r="G20" s="285"/>
    </row>
    <row r="21" spans="1:7" ht="20.25" x14ac:dyDescent="0.25">
      <c r="A21" s="275" t="s">
        <v>135</v>
      </c>
      <c r="B21" s="286" t="s">
        <v>238</v>
      </c>
      <c r="C21" s="262"/>
      <c r="D21" s="260"/>
      <c r="E21" s="287"/>
      <c r="F21" s="284"/>
      <c r="G21" s="285"/>
    </row>
    <row r="22" spans="1:7" ht="20.25" x14ac:dyDescent="0.25">
      <c r="A22" s="258" t="s">
        <v>239</v>
      </c>
      <c r="B22" s="288" t="s">
        <v>240</v>
      </c>
      <c r="C22" s="262">
        <v>2</v>
      </c>
      <c r="D22" s="260" t="s">
        <v>37</v>
      </c>
      <c r="E22" s="283"/>
      <c r="F22" s="284">
        <f>C22*E22</f>
        <v>0</v>
      </c>
      <c r="G22" s="263"/>
    </row>
    <row r="23" spans="1:7" ht="20.25" x14ac:dyDescent="0.25">
      <c r="A23" s="258" t="s">
        <v>241</v>
      </c>
      <c r="B23" s="288" t="s">
        <v>242</v>
      </c>
      <c r="C23" s="262">
        <v>2</v>
      </c>
      <c r="D23" s="260" t="s">
        <v>37</v>
      </c>
      <c r="E23" s="283"/>
      <c r="F23" s="284">
        <f>C23*E23</f>
        <v>0</v>
      </c>
      <c r="G23" s="263"/>
    </row>
    <row r="24" spans="1:7" ht="20.25" x14ac:dyDescent="0.25">
      <c r="A24" s="275" t="s">
        <v>137</v>
      </c>
      <c r="B24" s="289" t="s">
        <v>243</v>
      </c>
      <c r="C24" s="262"/>
      <c r="D24" s="260"/>
      <c r="E24" s="283"/>
      <c r="F24" s="284"/>
      <c r="G24" s="285"/>
    </row>
    <row r="25" spans="1:7" ht="20.25" x14ac:dyDescent="0.25">
      <c r="A25" s="281" t="s">
        <v>244</v>
      </c>
      <c r="B25" s="288" t="s">
        <v>245</v>
      </c>
      <c r="C25" s="262">
        <v>8</v>
      </c>
      <c r="D25" s="260" t="s">
        <v>37</v>
      </c>
      <c r="E25" s="283"/>
      <c r="F25" s="284">
        <f>C25*E25</f>
        <v>0</v>
      </c>
      <c r="G25" s="285">
        <f>SUM(F18:F25)</f>
        <v>0</v>
      </c>
    </row>
    <row r="26" spans="1:7" ht="20.25" x14ac:dyDescent="0.25">
      <c r="A26" s="258"/>
      <c r="B26" s="288"/>
      <c r="C26" s="262"/>
      <c r="D26" s="260"/>
      <c r="E26" s="283"/>
      <c r="F26" s="284"/>
      <c r="G26" s="263"/>
    </row>
    <row r="27" spans="1:7" ht="37.5" x14ac:dyDescent="0.25">
      <c r="A27" s="275" t="s">
        <v>35</v>
      </c>
      <c r="B27" s="276" t="s">
        <v>246</v>
      </c>
      <c r="C27" s="290"/>
      <c r="D27" s="282"/>
      <c r="E27" s="291"/>
      <c r="F27" s="284"/>
      <c r="G27" s="285"/>
    </row>
    <row r="28" spans="1:7" ht="20.25" x14ac:dyDescent="0.25">
      <c r="A28" s="275" t="s">
        <v>247</v>
      </c>
      <c r="B28" s="280" t="s">
        <v>235</v>
      </c>
      <c r="C28" s="277"/>
      <c r="D28" s="278"/>
      <c r="E28" s="270"/>
      <c r="F28" s="270"/>
      <c r="G28" s="285"/>
    </row>
    <row r="29" spans="1:7" ht="20.25" x14ac:dyDescent="0.25">
      <c r="A29" s="281" t="s">
        <v>248</v>
      </c>
      <c r="B29" s="270" t="s">
        <v>249</v>
      </c>
      <c r="C29" s="262">
        <v>465.91</v>
      </c>
      <c r="D29" s="282" t="s">
        <v>226</v>
      </c>
      <c r="E29" s="283"/>
      <c r="F29" s="284">
        <f>C29*E29</f>
        <v>0</v>
      </c>
      <c r="G29" s="285"/>
    </row>
    <row r="30" spans="1:7" ht="20.25" x14ac:dyDescent="0.25">
      <c r="A30" s="275" t="s">
        <v>250</v>
      </c>
      <c r="B30" s="286" t="s">
        <v>238</v>
      </c>
      <c r="C30" s="262"/>
      <c r="D30" s="260"/>
      <c r="E30" s="283"/>
      <c r="F30" s="284"/>
      <c r="G30" s="285"/>
    </row>
    <row r="31" spans="1:7" ht="20.25" x14ac:dyDescent="0.25">
      <c r="A31" s="281" t="s">
        <v>251</v>
      </c>
      <c r="B31" s="288" t="s">
        <v>240</v>
      </c>
      <c r="C31" s="262">
        <v>2</v>
      </c>
      <c r="D31" s="260" t="s">
        <v>37</v>
      </c>
      <c r="E31" s="283"/>
      <c r="F31" s="284">
        <f>C31*E31</f>
        <v>0</v>
      </c>
      <c r="G31" s="285"/>
    </row>
    <row r="32" spans="1:7" ht="20.25" x14ac:dyDescent="0.25">
      <c r="A32" s="281" t="s">
        <v>252</v>
      </c>
      <c r="B32" s="288" t="s">
        <v>253</v>
      </c>
      <c r="C32" s="262">
        <v>2</v>
      </c>
      <c r="D32" s="260" t="s">
        <v>37</v>
      </c>
      <c r="E32" s="283"/>
      <c r="F32" s="284">
        <f>C32*E32</f>
        <v>0</v>
      </c>
      <c r="G32" s="285"/>
    </row>
    <row r="33" spans="1:7" ht="20.25" x14ac:dyDescent="0.25">
      <c r="A33" s="275" t="s">
        <v>254</v>
      </c>
      <c r="B33" s="289" t="s">
        <v>243</v>
      </c>
      <c r="C33" s="262"/>
      <c r="D33" s="260"/>
      <c r="E33" s="283"/>
      <c r="F33" s="284"/>
      <c r="G33" s="285"/>
    </row>
    <row r="34" spans="1:7" ht="20.25" x14ac:dyDescent="0.25">
      <c r="A34" s="281" t="s">
        <v>255</v>
      </c>
      <c r="B34" s="288" t="s">
        <v>245</v>
      </c>
      <c r="C34" s="262">
        <v>8</v>
      </c>
      <c r="D34" s="260" t="s">
        <v>37</v>
      </c>
      <c r="E34" s="283"/>
      <c r="F34" s="284">
        <f>C34*E34</f>
        <v>0</v>
      </c>
      <c r="G34" s="285">
        <f>SUM(F29:F34)</f>
        <v>0</v>
      </c>
    </row>
    <row r="35" spans="1:7" ht="20.25" x14ac:dyDescent="0.25">
      <c r="A35" s="281"/>
      <c r="B35" s="288"/>
      <c r="C35" s="262"/>
      <c r="D35" s="260"/>
      <c r="E35" s="283"/>
      <c r="F35" s="284"/>
      <c r="G35" s="285"/>
    </row>
    <row r="36" spans="1:7" ht="56.25" x14ac:dyDescent="0.25">
      <c r="A36" s="253" t="s">
        <v>38</v>
      </c>
      <c r="B36" s="280" t="s">
        <v>256</v>
      </c>
      <c r="C36" s="262">
        <v>7.22</v>
      </c>
      <c r="D36" s="260" t="s">
        <v>229</v>
      </c>
      <c r="E36" s="268"/>
      <c r="F36" s="262">
        <f>ROUND(C36*E36,2)</f>
        <v>0</v>
      </c>
      <c r="G36" s="263">
        <f>SUM(F36)</f>
        <v>0</v>
      </c>
    </row>
    <row r="37" spans="1:7" ht="20.25" x14ac:dyDescent="0.25">
      <c r="A37" s="253"/>
      <c r="B37" s="280"/>
      <c r="C37" s="262"/>
      <c r="D37" s="260"/>
      <c r="E37" s="268"/>
      <c r="F37" s="262"/>
      <c r="G37" s="263"/>
    </row>
    <row r="38" spans="1:7" ht="37.5" x14ac:dyDescent="0.25">
      <c r="A38" s="253" t="s">
        <v>40</v>
      </c>
      <c r="B38" s="280" t="s">
        <v>257</v>
      </c>
      <c r="C38" s="262">
        <v>0.4</v>
      </c>
      <c r="D38" s="260" t="s">
        <v>229</v>
      </c>
      <c r="E38" s="268"/>
      <c r="F38" s="262">
        <f>C38*E38</f>
        <v>0</v>
      </c>
      <c r="G38" s="263">
        <f>SUM(F38)</f>
        <v>0</v>
      </c>
    </row>
    <row r="39" spans="1:7" ht="20.25" x14ac:dyDescent="0.25">
      <c r="A39" s="281"/>
      <c r="B39" s="270"/>
      <c r="C39" s="262"/>
      <c r="D39" s="282"/>
      <c r="E39" s="283"/>
      <c r="F39" s="284"/>
      <c r="G39" s="285"/>
    </row>
    <row r="40" spans="1:7" ht="20.25" x14ac:dyDescent="0.25">
      <c r="A40" s="292" t="s">
        <v>42</v>
      </c>
      <c r="B40" s="293" t="s">
        <v>258</v>
      </c>
      <c r="C40" s="262">
        <v>2</v>
      </c>
      <c r="D40" s="260" t="s">
        <v>259</v>
      </c>
      <c r="E40" s="268"/>
      <c r="F40" s="262">
        <f>ROUND(C40*E40,2)</f>
        <v>0</v>
      </c>
      <c r="G40" s="294">
        <f>SUM(F40)</f>
        <v>0</v>
      </c>
    </row>
    <row r="41" spans="1:7" ht="20.25" x14ac:dyDescent="0.25">
      <c r="A41" s="281"/>
      <c r="B41" s="270"/>
      <c r="C41" s="262"/>
      <c r="D41" s="282"/>
      <c r="E41" s="283"/>
      <c r="F41" s="284"/>
      <c r="G41" s="285"/>
    </row>
    <row r="42" spans="1:7" ht="37.5" x14ac:dyDescent="0.25">
      <c r="A42" s="253" t="s">
        <v>72</v>
      </c>
      <c r="B42" s="280" t="s">
        <v>260</v>
      </c>
      <c r="C42" s="262"/>
      <c r="D42" s="282"/>
      <c r="E42" s="283"/>
      <c r="F42" s="284"/>
      <c r="G42" s="285"/>
    </row>
    <row r="43" spans="1:7" ht="21" thickBot="1" x14ac:dyDescent="0.3">
      <c r="A43" s="295" t="s">
        <v>261</v>
      </c>
      <c r="B43" s="296" t="s">
        <v>249</v>
      </c>
      <c r="C43" s="297">
        <v>412.17</v>
      </c>
      <c r="D43" s="298" t="s">
        <v>226</v>
      </c>
      <c r="E43" s="299"/>
      <c r="F43" s="300">
        <f>C43*E43</f>
        <v>0</v>
      </c>
      <c r="G43" s="301">
        <f>F43</f>
        <v>0</v>
      </c>
    </row>
    <row r="44" spans="1:7" ht="21" thickTop="1" x14ac:dyDescent="0.25">
      <c r="A44" s="281"/>
      <c r="B44" s="270"/>
      <c r="C44" s="262"/>
      <c r="D44" s="260"/>
      <c r="E44" s="283"/>
      <c r="F44" s="284"/>
      <c r="G44" s="285"/>
    </row>
    <row r="45" spans="1:7" ht="37.5" x14ac:dyDescent="0.25">
      <c r="A45" s="253" t="s">
        <v>262</v>
      </c>
      <c r="B45" s="280" t="s">
        <v>263</v>
      </c>
      <c r="C45" s="262"/>
      <c r="D45" s="282"/>
      <c r="E45" s="283"/>
      <c r="F45" s="284"/>
      <c r="G45" s="285"/>
    </row>
    <row r="46" spans="1:7" ht="20.25" x14ac:dyDescent="0.25">
      <c r="A46" s="281" t="s">
        <v>264</v>
      </c>
      <c r="B46" s="270" t="s">
        <v>237</v>
      </c>
      <c r="C46" s="262">
        <v>395</v>
      </c>
      <c r="D46" s="282" t="s">
        <v>226</v>
      </c>
      <c r="E46" s="283"/>
      <c r="F46" s="284">
        <f>C46*E46</f>
        <v>0</v>
      </c>
      <c r="G46" s="285">
        <f>F46</f>
        <v>0</v>
      </c>
    </row>
    <row r="47" spans="1:7" ht="20.25" x14ac:dyDescent="0.25">
      <c r="A47" s="281"/>
      <c r="B47" s="270"/>
      <c r="C47" s="262"/>
      <c r="D47" s="282"/>
      <c r="E47" s="283"/>
      <c r="F47" s="284"/>
      <c r="G47" s="285"/>
    </row>
    <row r="48" spans="1:7" ht="20.25" x14ac:dyDescent="0.25">
      <c r="A48" s="253"/>
      <c r="B48" s="280"/>
      <c r="C48" s="262"/>
      <c r="D48" s="260"/>
      <c r="E48" s="268"/>
      <c r="F48" s="262"/>
      <c r="G48" s="263"/>
    </row>
    <row r="49" spans="1:7" ht="37.5" x14ac:dyDescent="0.25">
      <c r="A49" s="253" t="s">
        <v>265</v>
      </c>
      <c r="B49" s="280" t="s">
        <v>266</v>
      </c>
      <c r="C49" s="262">
        <v>1</v>
      </c>
      <c r="D49" s="260" t="s">
        <v>267</v>
      </c>
      <c r="E49" s="268"/>
      <c r="F49" s="262">
        <f>C49*E49</f>
        <v>0</v>
      </c>
      <c r="G49" s="263">
        <f>F49</f>
        <v>0</v>
      </c>
    </row>
    <row r="50" spans="1:7" ht="19.5" thickBot="1" x14ac:dyDescent="0.3">
      <c r="A50" s="302"/>
      <c r="B50" s="303"/>
      <c r="C50" s="304"/>
      <c r="D50" s="305"/>
      <c r="E50" s="306"/>
      <c r="F50" s="307"/>
      <c r="G50" s="308"/>
    </row>
    <row r="51" spans="1:7" ht="21.75" thickTop="1" thickBot="1" x14ac:dyDescent="0.3">
      <c r="A51" s="309"/>
      <c r="B51" s="310" t="s">
        <v>268</v>
      </c>
      <c r="C51" s="310"/>
      <c r="D51" s="311"/>
      <c r="E51" s="312"/>
      <c r="F51" s="313"/>
      <c r="G51" s="314">
        <f>SUM(G8:G49)</f>
        <v>0</v>
      </c>
    </row>
    <row r="52" spans="1:7" ht="21.75" thickTop="1" thickBot="1" x14ac:dyDescent="0.35">
      <c r="A52" s="315"/>
      <c r="B52" s="316" t="s">
        <v>269</v>
      </c>
      <c r="C52" s="317"/>
      <c r="D52" s="318"/>
      <c r="E52" s="319"/>
      <c r="F52" s="320"/>
      <c r="G52" s="321">
        <f>G51</f>
        <v>0</v>
      </c>
    </row>
    <row r="53" spans="1:7" ht="21" thickTop="1" x14ac:dyDescent="0.3">
      <c r="A53" s="322"/>
      <c r="B53" s="323" t="s">
        <v>46</v>
      </c>
      <c r="C53" s="324"/>
      <c r="D53" s="325">
        <v>0.1</v>
      </c>
      <c r="E53" s="326"/>
      <c r="F53" s="327">
        <f t="shared" ref="F53:F58" si="0">ROUND(D53*$G$51,2)</f>
        <v>0</v>
      </c>
      <c r="G53" s="328"/>
    </row>
    <row r="54" spans="1:7" ht="20.25" x14ac:dyDescent="0.3">
      <c r="A54" s="322"/>
      <c r="B54" s="329" t="s">
        <v>47</v>
      </c>
      <c r="C54" s="324"/>
      <c r="D54" s="330">
        <v>2.5000000000000001E-2</v>
      </c>
      <c r="E54" s="329"/>
      <c r="F54" s="327">
        <f t="shared" si="0"/>
        <v>0</v>
      </c>
      <c r="G54" s="328"/>
    </row>
    <row r="55" spans="1:7" ht="20.25" x14ac:dyDescent="0.3">
      <c r="A55" s="331"/>
      <c r="B55" s="329" t="s">
        <v>48</v>
      </c>
      <c r="C55" s="329"/>
      <c r="D55" s="330">
        <v>3.5000000000000003E-2</v>
      </c>
      <c r="E55" s="329"/>
      <c r="F55" s="327">
        <f t="shared" si="0"/>
        <v>0</v>
      </c>
      <c r="G55" s="332"/>
    </row>
    <row r="56" spans="1:7" ht="20.25" x14ac:dyDescent="0.3">
      <c r="A56" s="322"/>
      <c r="B56" s="329" t="s">
        <v>49</v>
      </c>
      <c r="C56" s="329"/>
      <c r="D56" s="333">
        <v>5.3499999999999999E-2</v>
      </c>
      <c r="E56" s="329"/>
      <c r="F56" s="327">
        <f t="shared" si="0"/>
        <v>0</v>
      </c>
      <c r="G56" s="332"/>
    </row>
    <row r="57" spans="1:7" ht="20.25" x14ac:dyDescent="0.3">
      <c r="A57" s="322"/>
      <c r="B57" s="329" t="s">
        <v>50</v>
      </c>
      <c r="C57" s="329"/>
      <c r="D57" s="325">
        <v>0.01</v>
      </c>
      <c r="E57" s="329"/>
      <c r="F57" s="327">
        <f t="shared" si="0"/>
        <v>0</v>
      </c>
      <c r="G57" s="332"/>
    </row>
    <row r="58" spans="1:7" ht="20.25" x14ac:dyDescent="0.3">
      <c r="A58" s="322"/>
      <c r="B58" s="329" t="s">
        <v>51</v>
      </c>
      <c r="C58" s="329"/>
      <c r="D58" s="325">
        <v>0.05</v>
      </c>
      <c r="E58" s="329"/>
      <c r="F58" s="327">
        <f t="shared" si="0"/>
        <v>0</v>
      </c>
      <c r="G58" s="332"/>
    </row>
    <row r="59" spans="1:7" ht="21" thickBot="1" x14ac:dyDescent="0.35">
      <c r="A59" s="322"/>
      <c r="B59" s="334"/>
      <c r="C59" s="334"/>
      <c r="D59" s="334"/>
      <c r="E59" s="334"/>
      <c r="F59" s="334"/>
      <c r="G59" s="335"/>
    </row>
    <row r="60" spans="1:7" ht="21.75" thickTop="1" thickBot="1" x14ac:dyDescent="0.35">
      <c r="A60" s="336"/>
      <c r="B60" s="316" t="s">
        <v>52</v>
      </c>
      <c r="C60" s="337"/>
      <c r="D60" s="337"/>
      <c r="E60" s="337"/>
      <c r="F60" s="337"/>
      <c r="G60" s="321">
        <f>SUM(F53:F59)</f>
        <v>0</v>
      </c>
    </row>
    <row r="61" spans="1:7" ht="21" thickTop="1" x14ac:dyDescent="0.3">
      <c r="A61" s="338"/>
      <c r="B61" s="339" t="s">
        <v>53</v>
      </c>
      <c r="C61" s="339"/>
      <c r="D61" s="339"/>
      <c r="E61" s="339"/>
      <c r="F61" s="339"/>
      <c r="G61" s="340">
        <f>G52+G60</f>
        <v>0</v>
      </c>
    </row>
    <row r="62" spans="1:7" ht="60.75" x14ac:dyDescent="0.3">
      <c r="A62" s="322"/>
      <c r="B62" s="341" t="s">
        <v>54</v>
      </c>
      <c r="C62" s="342"/>
      <c r="D62" s="343">
        <v>0.03</v>
      </c>
      <c r="E62" s="344"/>
      <c r="F62" s="344"/>
      <c r="G62" s="345">
        <f>ROUND(D62*G60,2)</f>
        <v>0</v>
      </c>
    </row>
    <row r="63" spans="1:7" ht="20.25" x14ac:dyDescent="0.3">
      <c r="A63" s="346"/>
      <c r="B63" s="347" t="s">
        <v>270</v>
      </c>
      <c r="C63" s="329"/>
      <c r="D63" s="348">
        <v>0.06</v>
      </c>
      <c r="E63" s="329"/>
      <c r="F63" s="327"/>
      <c r="G63" s="349">
        <f>ROUND(D63*G52,2)</f>
        <v>0</v>
      </c>
    </row>
    <row r="64" spans="1:7" ht="21" thickBot="1" x14ac:dyDescent="0.35">
      <c r="A64" s="350"/>
      <c r="B64" s="351" t="s">
        <v>56</v>
      </c>
      <c r="C64" s="351"/>
      <c r="D64" s="352">
        <v>0.05</v>
      </c>
      <c r="E64" s="351"/>
      <c r="F64" s="351"/>
      <c r="G64" s="353">
        <f>ROUND(D64*G61,2)</f>
        <v>0</v>
      </c>
    </row>
    <row r="65" spans="1:7" ht="21.75" thickTop="1" thickBot="1" x14ac:dyDescent="0.35">
      <c r="A65" s="336"/>
      <c r="B65" s="316" t="s">
        <v>57</v>
      </c>
      <c r="C65" s="337"/>
      <c r="D65" s="337"/>
      <c r="E65" s="337"/>
      <c r="F65" s="337"/>
      <c r="G65" s="321">
        <f>SUM(G61:G64)</f>
        <v>0</v>
      </c>
    </row>
    <row r="66" spans="1:7" ht="21" thickTop="1" x14ac:dyDescent="0.3">
      <c r="A66" s="232"/>
      <c r="B66" s="354"/>
      <c r="C66" s="232"/>
      <c r="D66" s="232"/>
      <c r="E66" s="232"/>
      <c r="F66" s="232"/>
      <c r="G66" s="355"/>
    </row>
    <row r="67" spans="1:7" ht="20.25" x14ac:dyDescent="0.3">
      <c r="A67" s="232"/>
      <c r="B67" s="356" t="s">
        <v>58</v>
      </c>
      <c r="C67" s="232"/>
      <c r="D67" s="356" t="s">
        <v>59</v>
      </c>
      <c r="E67" s="356"/>
      <c r="F67" s="232"/>
      <c r="G67" s="232"/>
    </row>
    <row r="68" spans="1:7" ht="18.75" x14ac:dyDescent="0.3">
      <c r="A68" s="232"/>
      <c r="B68" s="232"/>
      <c r="C68" s="232"/>
      <c r="D68" s="232"/>
      <c r="E68" s="232"/>
      <c r="F68" s="232"/>
      <c r="G68" s="232"/>
    </row>
    <row r="69" spans="1:7" ht="18.75" x14ac:dyDescent="0.3">
      <c r="A69" s="232"/>
      <c r="B69" s="232"/>
      <c r="C69" s="232"/>
      <c r="D69" s="232"/>
      <c r="E69" s="232"/>
      <c r="F69" s="232"/>
      <c r="G69" s="232"/>
    </row>
    <row r="70" spans="1:7" ht="18.75" x14ac:dyDescent="0.3">
      <c r="A70" s="232"/>
      <c r="B70" s="232" t="s">
        <v>60</v>
      </c>
      <c r="C70" s="232"/>
      <c r="D70" s="232" t="s">
        <v>271</v>
      </c>
      <c r="E70" s="232"/>
      <c r="F70" s="232"/>
      <c r="G70" s="232"/>
    </row>
    <row r="71" spans="1:7" ht="20.25" x14ac:dyDescent="0.3">
      <c r="A71" s="232"/>
      <c r="B71" s="357"/>
      <c r="C71" s="232"/>
      <c r="D71" s="358"/>
      <c r="E71" s="358"/>
      <c r="F71" s="358"/>
      <c r="G71" s="232"/>
    </row>
    <row r="72" spans="1:7" ht="18.75" x14ac:dyDescent="0.3">
      <c r="A72" s="232"/>
      <c r="B72" s="359"/>
      <c r="C72" s="232"/>
      <c r="D72" s="360"/>
      <c r="E72" s="360"/>
      <c r="F72" s="360"/>
      <c r="G72" s="232"/>
    </row>
    <row r="73" spans="1:7" ht="18.75" x14ac:dyDescent="0.3">
      <c r="A73" s="82"/>
      <c r="B73" s="82"/>
      <c r="C73" s="82"/>
      <c r="D73" s="82"/>
      <c r="E73" s="82"/>
      <c r="F73" s="232"/>
      <c r="G73" s="232"/>
    </row>
    <row r="74" spans="1:7" ht="18.75" x14ac:dyDescent="0.3">
      <c r="A74" s="82"/>
      <c r="B74" s="82"/>
      <c r="C74" s="82"/>
      <c r="D74" s="82"/>
      <c r="E74" s="82"/>
      <c r="F74" s="232"/>
      <c r="G74" s="232"/>
    </row>
    <row r="75" spans="1:7" ht="20.25" x14ac:dyDescent="0.3">
      <c r="A75" s="82"/>
      <c r="B75" s="361" t="s">
        <v>272</v>
      </c>
      <c r="C75" s="82"/>
      <c r="D75" s="362"/>
      <c r="E75" s="362"/>
      <c r="F75" s="359"/>
      <c r="G75" s="232"/>
    </row>
    <row r="76" spans="1:7" ht="20.25" x14ac:dyDescent="0.3">
      <c r="A76" s="82"/>
      <c r="B76" s="361"/>
      <c r="C76" s="82"/>
      <c r="D76" s="362"/>
      <c r="E76" s="362"/>
      <c r="F76" s="359"/>
      <c r="G76" s="232"/>
    </row>
    <row r="77" spans="1:7" ht="18.75" x14ac:dyDescent="0.3">
      <c r="A77" s="82"/>
      <c r="B77" s="82" t="s">
        <v>273</v>
      </c>
      <c r="C77" s="82"/>
      <c r="D77" s="82"/>
      <c r="E77" s="82"/>
      <c r="F77" s="232"/>
      <c r="G77" s="232"/>
    </row>
    <row r="78" spans="1:7" ht="20.25" x14ac:dyDescent="0.3">
      <c r="A78" s="82"/>
      <c r="B78" s="357"/>
      <c r="C78" s="82"/>
      <c r="D78" s="82"/>
      <c r="E78" s="82"/>
      <c r="F78" s="232" t="s">
        <v>274</v>
      </c>
      <c r="G78" s="232"/>
    </row>
    <row r="79" spans="1:7" ht="18.75" x14ac:dyDescent="0.3">
      <c r="A79" s="82"/>
      <c r="B79" s="232"/>
      <c r="C79" s="82"/>
      <c r="D79" s="82"/>
      <c r="E79" s="82"/>
      <c r="F79" s="232"/>
      <c r="G79" s="232"/>
    </row>
  </sheetData>
  <mergeCells count="11">
    <mergeCell ref="G5:G6"/>
    <mergeCell ref="A1:G1"/>
    <mergeCell ref="A2:G2"/>
    <mergeCell ref="A3:G3"/>
    <mergeCell ref="B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21"/>
  <sheetViews>
    <sheetView workbookViewId="0">
      <selection activeCell="C102" sqref="C102:C106"/>
    </sheetView>
  </sheetViews>
  <sheetFormatPr baseColWidth="10" defaultRowHeight="15" x14ac:dyDescent="0.25"/>
  <cols>
    <col min="2" max="2" width="49.140625" customWidth="1"/>
    <col min="3" max="3" width="16.140625" customWidth="1"/>
    <col min="4" max="4" width="12.140625" customWidth="1"/>
    <col min="5" max="5" width="17.5703125" customWidth="1"/>
    <col min="6" max="6" width="15.140625" customWidth="1"/>
    <col min="7" max="7" width="21.85546875" customWidth="1"/>
  </cols>
  <sheetData>
    <row r="1" spans="1:7" ht="20.25" x14ac:dyDescent="0.3">
      <c r="A1" s="363" t="s">
        <v>15</v>
      </c>
      <c r="B1" s="363"/>
      <c r="C1" s="363"/>
      <c r="D1" s="363"/>
      <c r="E1" s="363"/>
      <c r="F1" s="363"/>
      <c r="G1" s="363"/>
    </row>
    <row r="2" spans="1:7" ht="20.25" x14ac:dyDescent="0.3">
      <c r="A2" s="363" t="s">
        <v>16</v>
      </c>
      <c r="B2" s="363"/>
      <c r="C2" s="363"/>
      <c r="D2" s="363"/>
      <c r="E2" s="363"/>
      <c r="F2" s="363"/>
      <c r="G2" s="363"/>
    </row>
    <row r="3" spans="1:7" ht="84" customHeight="1" thickBot="1" x14ac:dyDescent="0.3">
      <c r="A3" s="364" t="s">
        <v>275</v>
      </c>
      <c r="B3" s="364"/>
      <c r="C3" s="364"/>
      <c r="D3" s="364"/>
      <c r="E3" s="364"/>
      <c r="F3" s="364"/>
      <c r="G3" s="364"/>
    </row>
    <row r="4" spans="1:7" ht="21.75" thickTop="1" thickBot="1" x14ac:dyDescent="0.3">
      <c r="A4" s="365" t="s">
        <v>21</v>
      </c>
      <c r="B4" s="366" t="s">
        <v>22</v>
      </c>
      <c r="C4" s="366" t="s">
        <v>23</v>
      </c>
      <c r="D4" s="366" t="s">
        <v>24</v>
      </c>
      <c r="E4" s="367" t="s">
        <v>25</v>
      </c>
      <c r="F4" s="366" t="s">
        <v>26</v>
      </c>
      <c r="G4" s="368" t="s">
        <v>27</v>
      </c>
    </row>
    <row r="5" spans="1:7" ht="21" thickTop="1" x14ac:dyDescent="0.25">
      <c r="A5" s="369"/>
      <c r="B5" s="370"/>
      <c r="C5" s="370"/>
      <c r="D5" s="370"/>
      <c r="E5" s="371"/>
      <c r="F5" s="370"/>
      <c r="G5" s="372"/>
    </row>
    <row r="6" spans="1:7" ht="101.25" x14ac:dyDescent="0.25">
      <c r="A6" s="373" t="s">
        <v>28</v>
      </c>
      <c r="B6" s="374" t="s">
        <v>276</v>
      </c>
      <c r="C6" s="375">
        <v>1</v>
      </c>
      <c r="D6" s="376" t="s">
        <v>37</v>
      </c>
      <c r="E6" s="375"/>
      <c r="F6" s="377">
        <f>C6*E6</f>
        <v>0</v>
      </c>
      <c r="G6" s="378">
        <f>SUM(F6)</f>
        <v>0</v>
      </c>
    </row>
    <row r="7" spans="1:7" ht="20.25" x14ac:dyDescent="0.3">
      <c r="A7" s="331"/>
      <c r="B7" s="379"/>
      <c r="C7" s="380"/>
      <c r="D7" s="381"/>
      <c r="E7" s="382"/>
      <c r="F7" s="383"/>
      <c r="G7" s="384"/>
    </row>
    <row r="8" spans="1:7" ht="20.25" x14ac:dyDescent="0.3">
      <c r="A8" s="373" t="s">
        <v>31</v>
      </c>
      <c r="B8" s="385" t="s">
        <v>277</v>
      </c>
      <c r="C8" s="375">
        <v>12</v>
      </c>
      <c r="D8" s="376" t="s">
        <v>37</v>
      </c>
      <c r="E8" s="386"/>
      <c r="F8" s="377">
        <f>C8*E8</f>
        <v>0</v>
      </c>
      <c r="G8" s="378">
        <f>SUM(F8)</f>
        <v>0</v>
      </c>
    </row>
    <row r="9" spans="1:7" ht="20.25" x14ac:dyDescent="0.3">
      <c r="A9" s="331"/>
      <c r="B9" s="379"/>
      <c r="C9" s="380"/>
      <c r="D9" s="381"/>
      <c r="E9" s="382"/>
      <c r="F9" s="383"/>
      <c r="G9" s="384"/>
    </row>
    <row r="10" spans="1:7" ht="20.25" x14ac:dyDescent="0.25">
      <c r="A10" s="373" t="s">
        <v>33</v>
      </c>
      <c r="B10" s="374" t="s">
        <v>278</v>
      </c>
      <c r="C10" s="375">
        <v>1</v>
      </c>
      <c r="D10" s="376" t="s">
        <v>37</v>
      </c>
      <c r="E10" s="375"/>
      <c r="F10" s="377">
        <f>C10*E10</f>
        <v>0</v>
      </c>
      <c r="G10" s="378">
        <f>SUM(F10)</f>
        <v>0</v>
      </c>
    </row>
    <row r="11" spans="1:7" ht="20.25" x14ac:dyDescent="0.3">
      <c r="A11" s="331"/>
      <c r="B11" s="379"/>
      <c r="C11" s="380"/>
      <c r="D11" s="381"/>
      <c r="E11" s="382"/>
      <c r="F11" s="383"/>
      <c r="G11" s="384"/>
    </row>
    <row r="12" spans="1:7" ht="20.25" x14ac:dyDescent="0.25">
      <c r="A12" s="373" t="s">
        <v>35</v>
      </c>
      <c r="B12" s="374" t="s">
        <v>279</v>
      </c>
      <c r="C12" s="375">
        <v>5</v>
      </c>
      <c r="D12" s="376" t="s">
        <v>37</v>
      </c>
      <c r="E12" s="375"/>
      <c r="F12" s="377">
        <f>C12*E12</f>
        <v>0</v>
      </c>
      <c r="G12" s="378">
        <f>SUM(F12)</f>
        <v>0</v>
      </c>
    </row>
    <row r="13" spans="1:7" ht="20.25" x14ac:dyDescent="0.3">
      <c r="A13" s="331"/>
      <c r="B13" s="379"/>
      <c r="C13" s="380"/>
      <c r="D13" s="381"/>
      <c r="E13" s="382"/>
      <c r="F13" s="383"/>
      <c r="G13" s="384"/>
    </row>
    <row r="14" spans="1:7" ht="40.5" x14ac:dyDescent="0.3">
      <c r="A14" s="373" t="s">
        <v>38</v>
      </c>
      <c r="B14" s="374" t="s">
        <v>280</v>
      </c>
      <c r="C14" s="375">
        <v>1</v>
      </c>
      <c r="D14" s="376" t="s">
        <v>37</v>
      </c>
      <c r="E14" s="386"/>
      <c r="F14" s="377">
        <f>C14*E14</f>
        <v>0</v>
      </c>
      <c r="G14" s="378">
        <f>SUM(F14)</f>
        <v>0</v>
      </c>
    </row>
    <row r="15" spans="1:7" ht="20.25" x14ac:dyDescent="0.3">
      <c r="A15" s="331"/>
      <c r="B15" s="379"/>
      <c r="C15" s="380"/>
      <c r="D15" s="381"/>
      <c r="E15" s="382"/>
      <c r="F15" s="383"/>
      <c r="G15" s="384"/>
    </row>
    <row r="16" spans="1:7" ht="20.25" x14ac:dyDescent="0.25">
      <c r="A16" s="373" t="s">
        <v>40</v>
      </c>
      <c r="B16" s="374" t="s">
        <v>281</v>
      </c>
      <c r="C16" s="375">
        <v>1</v>
      </c>
      <c r="D16" s="376" t="s">
        <v>37</v>
      </c>
      <c r="E16" s="387"/>
      <c r="F16" s="377">
        <f>C16*E16</f>
        <v>0</v>
      </c>
      <c r="G16" s="378">
        <f>SUM(F16)</f>
        <v>0</v>
      </c>
    </row>
    <row r="17" spans="1:7" ht="20.25" x14ac:dyDescent="0.3">
      <c r="A17" s="331"/>
      <c r="B17" s="379"/>
      <c r="C17" s="380"/>
      <c r="D17" s="381"/>
      <c r="E17" s="382"/>
      <c r="F17" s="383"/>
      <c r="G17" s="384"/>
    </row>
    <row r="18" spans="1:7" ht="40.5" x14ac:dyDescent="0.25">
      <c r="A18" s="373" t="s">
        <v>42</v>
      </c>
      <c r="B18" s="374" t="s">
        <v>282</v>
      </c>
      <c r="C18" s="375">
        <v>1</v>
      </c>
      <c r="D18" s="376" t="s">
        <v>37</v>
      </c>
      <c r="E18" s="387"/>
      <c r="F18" s="377">
        <f>C18*E18</f>
        <v>0</v>
      </c>
      <c r="G18" s="378">
        <f>SUM(F18)</f>
        <v>0</v>
      </c>
    </row>
    <row r="19" spans="1:7" ht="20.25" x14ac:dyDescent="0.3">
      <c r="A19" s="331"/>
      <c r="B19" s="379"/>
      <c r="C19" s="380"/>
      <c r="D19" s="381"/>
      <c r="E19" s="382"/>
      <c r="F19" s="383"/>
      <c r="G19" s="384"/>
    </row>
    <row r="20" spans="1:7" ht="40.5" x14ac:dyDescent="0.25">
      <c r="A20" s="373" t="s">
        <v>72</v>
      </c>
      <c r="B20" s="374" t="s">
        <v>283</v>
      </c>
      <c r="C20" s="375">
        <v>1</v>
      </c>
      <c r="D20" s="376" t="s">
        <v>37</v>
      </c>
      <c r="E20" s="387"/>
      <c r="F20" s="377">
        <f>C20*E20</f>
        <v>0</v>
      </c>
      <c r="G20" s="378">
        <f>SUM(F20)</f>
        <v>0</v>
      </c>
    </row>
    <row r="21" spans="1:7" ht="20.25" x14ac:dyDescent="0.3">
      <c r="A21" s="331"/>
      <c r="B21" s="379"/>
      <c r="C21" s="380"/>
      <c r="D21" s="381"/>
      <c r="E21" s="382"/>
      <c r="F21" s="383"/>
      <c r="G21" s="384"/>
    </row>
    <row r="22" spans="1:7" ht="20.25" x14ac:dyDescent="0.25">
      <c r="A22" s="373" t="s">
        <v>262</v>
      </c>
      <c r="B22" s="374" t="s">
        <v>284</v>
      </c>
      <c r="C22" s="375">
        <v>2</v>
      </c>
      <c r="D22" s="376" t="s">
        <v>37</v>
      </c>
      <c r="E22" s="387"/>
      <c r="F22" s="377">
        <f>C22*E22</f>
        <v>0</v>
      </c>
      <c r="G22" s="378">
        <f>SUM(F22)</f>
        <v>0</v>
      </c>
    </row>
    <row r="23" spans="1:7" ht="20.25" x14ac:dyDescent="0.25">
      <c r="A23" s="373"/>
      <c r="B23" s="374"/>
      <c r="C23" s="375"/>
      <c r="D23" s="376"/>
      <c r="E23" s="387"/>
      <c r="F23" s="377"/>
      <c r="G23" s="378"/>
    </row>
    <row r="24" spans="1:7" ht="40.5" x14ac:dyDescent="0.3">
      <c r="A24" s="373" t="s">
        <v>265</v>
      </c>
      <c r="B24" s="374" t="s">
        <v>285</v>
      </c>
      <c r="C24" s="380">
        <v>1</v>
      </c>
      <c r="D24" s="376" t="s">
        <v>37</v>
      </c>
      <c r="E24" s="388"/>
      <c r="F24" s="377">
        <f>C24*E24</f>
        <v>0</v>
      </c>
      <c r="G24" s="378">
        <f>SUM(F24)</f>
        <v>0</v>
      </c>
    </row>
    <row r="25" spans="1:7" ht="20.25" x14ac:dyDescent="0.3">
      <c r="A25" s="331"/>
      <c r="B25" s="379"/>
      <c r="C25" s="380"/>
      <c r="D25" s="381"/>
      <c r="E25" s="388"/>
      <c r="F25" s="383"/>
      <c r="G25" s="384"/>
    </row>
    <row r="26" spans="1:7" ht="40.5" x14ac:dyDescent="0.3">
      <c r="A26" s="373" t="s">
        <v>286</v>
      </c>
      <c r="B26" s="374" t="s">
        <v>287</v>
      </c>
      <c r="C26" s="389">
        <f>1.2*120</f>
        <v>144</v>
      </c>
      <c r="D26" s="376" t="s">
        <v>30</v>
      </c>
      <c r="E26" s="388"/>
      <c r="F26" s="377">
        <f>C26*E26</f>
        <v>0</v>
      </c>
      <c r="G26" s="378">
        <f>SUM(F26)</f>
        <v>0</v>
      </c>
    </row>
    <row r="27" spans="1:7" ht="20.25" x14ac:dyDescent="0.25">
      <c r="A27" s="373"/>
      <c r="B27" s="374"/>
      <c r="C27" s="375"/>
      <c r="D27" s="376"/>
      <c r="E27" s="387"/>
      <c r="F27" s="377"/>
      <c r="G27" s="378"/>
    </row>
    <row r="28" spans="1:7" ht="81" x14ac:dyDescent="0.3">
      <c r="A28" s="373" t="s">
        <v>288</v>
      </c>
      <c r="B28" s="374" t="s">
        <v>289</v>
      </c>
      <c r="C28" s="380">
        <v>1</v>
      </c>
      <c r="D28" s="376" t="s">
        <v>37</v>
      </c>
      <c r="E28" s="388"/>
      <c r="F28" s="377">
        <f>C28*E28</f>
        <v>0</v>
      </c>
      <c r="G28" s="378">
        <f>SUM(F28)</f>
        <v>0</v>
      </c>
    </row>
    <row r="29" spans="1:7" ht="20.25" x14ac:dyDescent="0.25">
      <c r="A29" s="373"/>
      <c r="B29" s="374"/>
      <c r="C29" s="375"/>
      <c r="D29" s="376"/>
      <c r="E29" s="387"/>
      <c r="F29" s="377"/>
      <c r="G29" s="378"/>
    </row>
    <row r="30" spans="1:7" ht="40.5" x14ac:dyDescent="0.3">
      <c r="A30" s="373" t="s">
        <v>290</v>
      </c>
      <c r="B30" s="374" t="s">
        <v>291</v>
      </c>
      <c r="C30" s="380">
        <v>5</v>
      </c>
      <c r="D30" s="376" t="s">
        <v>37</v>
      </c>
      <c r="E30" s="388"/>
      <c r="F30" s="377">
        <f>C30*E30</f>
        <v>0</v>
      </c>
      <c r="G30" s="378">
        <f>SUM(F30)</f>
        <v>0</v>
      </c>
    </row>
    <row r="31" spans="1:7" ht="20.25" x14ac:dyDescent="0.3">
      <c r="A31" s="373"/>
      <c r="B31" s="374"/>
      <c r="C31" s="380"/>
      <c r="D31" s="376"/>
      <c r="E31" s="388"/>
      <c r="F31" s="383"/>
      <c r="G31" s="384"/>
    </row>
    <row r="32" spans="1:7" ht="20.25" x14ac:dyDescent="0.3">
      <c r="A32" s="373" t="s">
        <v>292</v>
      </c>
      <c r="B32" s="374" t="s">
        <v>293</v>
      </c>
      <c r="C32" s="389">
        <f>1.3*660</f>
        <v>858</v>
      </c>
      <c r="D32" s="376" t="s">
        <v>30</v>
      </c>
      <c r="E32" s="388"/>
      <c r="F32" s="377">
        <f>C32*E32</f>
        <v>0</v>
      </c>
      <c r="G32" s="378">
        <f>SUM(F32)</f>
        <v>0</v>
      </c>
    </row>
    <row r="33" spans="1:7" ht="20.25" x14ac:dyDescent="0.3">
      <c r="A33" s="373"/>
      <c r="B33" s="374"/>
      <c r="C33" s="380"/>
      <c r="D33" s="376"/>
      <c r="E33" s="388"/>
      <c r="F33" s="383"/>
      <c r="G33" s="384"/>
    </row>
    <row r="34" spans="1:7" ht="20.25" x14ac:dyDescent="0.3">
      <c r="A34" s="373" t="s">
        <v>294</v>
      </c>
      <c r="B34" s="374" t="s">
        <v>295</v>
      </c>
      <c r="C34" s="380">
        <v>1</v>
      </c>
      <c r="D34" s="376" t="s">
        <v>37</v>
      </c>
      <c r="E34" s="388"/>
      <c r="F34" s="377">
        <f>C34*E34</f>
        <v>0</v>
      </c>
      <c r="G34" s="378">
        <f>SUM(F34)</f>
        <v>0</v>
      </c>
    </row>
    <row r="35" spans="1:7" ht="20.25" x14ac:dyDescent="0.3">
      <c r="A35" s="373"/>
      <c r="B35" s="374"/>
      <c r="C35" s="380"/>
      <c r="D35" s="376"/>
      <c r="E35" s="388"/>
      <c r="F35" s="383"/>
      <c r="G35" s="384"/>
    </row>
    <row r="36" spans="1:7" ht="20.25" x14ac:dyDescent="0.3">
      <c r="A36" s="373" t="s">
        <v>296</v>
      </c>
      <c r="B36" s="374" t="s">
        <v>297</v>
      </c>
      <c r="C36" s="380">
        <v>2</v>
      </c>
      <c r="D36" s="376" t="s">
        <v>37</v>
      </c>
      <c r="E36" s="382"/>
      <c r="F36" s="377">
        <f>C36*E36</f>
        <v>0</v>
      </c>
      <c r="G36" s="378">
        <f>SUM(F36)</f>
        <v>0</v>
      </c>
    </row>
    <row r="37" spans="1:7" ht="20.25" x14ac:dyDescent="0.3">
      <c r="A37" s="373"/>
      <c r="B37" s="374"/>
      <c r="C37" s="380"/>
      <c r="D37" s="376"/>
      <c r="E37" s="382"/>
      <c r="F37" s="383"/>
      <c r="G37" s="384"/>
    </row>
    <row r="38" spans="1:7" ht="20.25" x14ac:dyDescent="0.3">
      <c r="A38" s="373" t="s">
        <v>298</v>
      </c>
      <c r="B38" s="374" t="s">
        <v>299</v>
      </c>
      <c r="C38" s="380">
        <v>1</v>
      </c>
      <c r="D38" s="376" t="s">
        <v>37</v>
      </c>
      <c r="E38" s="382"/>
      <c r="F38" s="377">
        <f>C38*E38</f>
        <v>0</v>
      </c>
      <c r="G38" s="378">
        <f>SUM(F38)</f>
        <v>0</v>
      </c>
    </row>
    <row r="39" spans="1:7" ht="20.25" x14ac:dyDescent="0.3">
      <c r="A39" s="373"/>
      <c r="B39" s="374"/>
      <c r="C39" s="380"/>
      <c r="D39" s="376"/>
      <c r="E39" s="382"/>
      <c r="F39" s="383"/>
      <c r="G39" s="384"/>
    </row>
    <row r="40" spans="1:7" ht="20.25" x14ac:dyDescent="0.3">
      <c r="A40" s="373" t="s">
        <v>300</v>
      </c>
      <c r="B40" s="374" t="s">
        <v>301</v>
      </c>
      <c r="C40" s="380">
        <v>1</v>
      </c>
      <c r="D40" s="376" t="s">
        <v>37</v>
      </c>
      <c r="E40" s="382"/>
      <c r="F40" s="377">
        <f>C40*E40</f>
        <v>0</v>
      </c>
      <c r="G40" s="378">
        <f>SUM(F40)</f>
        <v>0</v>
      </c>
    </row>
    <row r="41" spans="1:7" ht="20.25" x14ac:dyDescent="0.3">
      <c r="A41" s="373"/>
      <c r="B41" s="374"/>
      <c r="C41" s="380"/>
      <c r="D41" s="376"/>
      <c r="E41" s="382"/>
      <c r="F41" s="383"/>
      <c r="G41" s="384"/>
    </row>
    <row r="42" spans="1:7" ht="20.25" x14ac:dyDescent="0.3">
      <c r="A42" s="373" t="s">
        <v>302</v>
      </c>
      <c r="B42" s="374" t="s">
        <v>108</v>
      </c>
      <c r="C42" s="380">
        <v>1</v>
      </c>
      <c r="D42" s="376" t="s">
        <v>37</v>
      </c>
      <c r="E42" s="382"/>
      <c r="F42" s="377">
        <f>C42*E42</f>
        <v>0</v>
      </c>
      <c r="G42" s="378">
        <f>SUM(F42)</f>
        <v>0</v>
      </c>
    </row>
    <row r="43" spans="1:7" ht="20.25" x14ac:dyDescent="0.3">
      <c r="A43" s="373"/>
      <c r="B43" s="374"/>
      <c r="C43" s="380"/>
      <c r="D43" s="376"/>
      <c r="E43" s="382"/>
      <c r="F43" s="383"/>
      <c r="G43" s="384"/>
    </row>
    <row r="44" spans="1:7" ht="20.25" x14ac:dyDescent="0.3">
      <c r="A44" s="373" t="s">
        <v>303</v>
      </c>
      <c r="B44" s="374" t="s">
        <v>304</v>
      </c>
      <c r="C44" s="380">
        <v>3</v>
      </c>
      <c r="D44" s="376" t="s">
        <v>37</v>
      </c>
      <c r="E44" s="382"/>
      <c r="F44" s="377">
        <f>C44*E44</f>
        <v>0</v>
      </c>
      <c r="G44" s="378">
        <f>SUM(F44)</f>
        <v>0</v>
      </c>
    </row>
    <row r="45" spans="1:7" ht="20.25" x14ac:dyDescent="0.3">
      <c r="A45" s="373"/>
      <c r="B45" s="374"/>
      <c r="C45" s="380"/>
      <c r="D45" s="376"/>
      <c r="E45" s="388"/>
      <c r="F45" s="383"/>
      <c r="G45" s="384"/>
    </row>
    <row r="46" spans="1:7" ht="60.75" x14ac:dyDescent="0.3">
      <c r="A46" s="373" t="s">
        <v>305</v>
      </c>
      <c r="B46" s="374" t="s">
        <v>306</v>
      </c>
      <c r="C46" s="380">
        <v>1</v>
      </c>
      <c r="D46" s="376" t="s">
        <v>37</v>
      </c>
      <c r="E46" s="388"/>
      <c r="F46" s="377">
        <f>C46*E46</f>
        <v>0</v>
      </c>
      <c r="G46" s="378">
        <f>SUM(F46)</f>
        <v>0</v>
      </c>
    </row>
    <row r="47" spans="1:7" ht="20.25" x14ac:dyDescent="0.3">
      <c r="A47" s="373"/>
      <c r="B47" s="374"/>
      <c r="C47" s="380"/>
      <c r="D47" s="376"/>
      <c r="E47" s="388"/>
      <c r="F47" s="383"/>
      <c r="G47" s="384"/>
    </row>
    <row r="48" spans="1:7" ht="20.25" x14ac:dyDescent="0.3">
      <c r="A48" s="373" t="s">
        <v>307</v>
      </c>
      <c r="B48" s="374" t="s">
        <v>308</v>
      </c>
      <c r="C48" s="380">
        <v>3</v>
      </c>
      <c r="D48" s="376" t="s">
        <v>37</v>
      </c>
      <c r="E48" s="388"/>
      <c r="F48" s="377">
        <f>C48*E48</f>
        <v>0</v>
      </c>
      <c r="G48" s="378">
        <f>SUM(F48)</f>
        <v>0</v>
      </c>
    </row>
    <row r="49" spans="1:7" ht="20.25" x14ac:dyDescent="0.3">
      <c r="A49" s="373"/>
      <c r="B49" s="374"/>
      <c r="C49" s="380"/>
      <c r="D49" s="376"/>
      <c r="E49" s="388"/>
      <c r="F49" s="383"/>
      <c r="G49" s="384"/>
    </row>
    <row r="50" spans="1:7" ht="20.25" x14ac:dyDescent="0.3">
      <c r="A50" s="373" t="s">
        <v>309</v>
      </c>
      <c r="B50" s="374" t="s">
        <v>310</v>
      </c>
      <c r="C50" s="380">
        <v>1</v>
      </c>
      <c r="D50" s="376" t="s">
        <v>37</v>
      </c>
      <c r="E50" s="388"/>
      <c r="F50" s="377">
        <f>C50*E50</f>
        <v>0</v>
      </c>
      <c r="G50" s="378">
        <f>SUM(F50)</f>
        <v>0</v>
      </c>
    </row>
    <row r="51" spans="1:7" ht="20.25" x14ac:dyDescent="0.3">
      <c r="A51" s="373"/>
      <c r="B51" s="374"/>
      <c r="C51" s="380"/>
      <c r="D51" s="376"/>
      <c r="E51" s="388"/>
      <c r="F51" s="383"/>
      <c r="G51" s="384"/>
    </row>
    <row r="52" spans="1:7" ht="20.25" x14ac:dyDescent="0.3">
      <c r="A52" s="373" t="s">
        <v>311</v>
      </c>
      <c r="B52" s="374" t="s">
        <v>312</v>
      </c>
      <c r="C52" s="389">
        <f>75</f>
        <v>75</v>
      </c>
      <c r="D52" s="376" t="s">
        <v>30</v>
      </c>
      <c r="E52" s="388"/>
      <c r="F52" s="377">
        <f>C52*E52</f>
        <v>0</v>
      </c>
      <c r="G52" s="378">
        <f>SUM(F52)</f>
        <v>0</v>
      </c>
    </row>
    <row r="53" spans="1:7" ht="20.25" x14ac:dyDescent="0.3">
      <c r="A53" s="373"/>
      <c r="B53" s="374"/>
      <c r="C53" s="389"/>
      <c r="D53" s="376"/>
      <c r="E53" s="388"/>
      <c r="F53" s="383"/>
      <c r="G53" s="384"/>
    </row>
    <row r="54" spans="1:7" ht="20.25" x14ac:dyDescent="0.3">
      <c r="A54" s="373" t="s">
        <v>313</v>
      </c>
      <c r="B54" s="374" t="s">
        <v>314</v>
      </c>
      <c r="C54" s="389">
        <f>250</f>
        <v>250</v>
      </c>
      <c r="D54" s="376" t="s">
        <v>30</v>
      </c>
      <c r="E54" s="388"/>
      <c r="F54" s="377">
        <f>C54*E54</f>
        <v>0</v>
      </c>
      <c r="G54" s="378">
        <f>SUM(F54)</f>
        <v>0</v>
      </c>
    </row>
    <row r="55" spans="1:7" ht="20.25" x14ac:dyDescent="0.3">
      <c r="A55" s="373"/>
      <c r="B55" s="374"/>
      <c r="C55" s="380"/>
      <c r="D55" s="376"/>
      <c r="E55" s="388"/>
      <c r="F55" s="377"/>
      <c r="G55" s="378"/>
    </row>
    <row r="56" spans="1:7" ht="40.5" x14ac:dyDescent="0.3">
      <c r="A56" s="373" t="s">
        <v>315</v>
      </c>
      <c r="B56" s="374" t="s">
        <v>316</v>
      </c>
      <c r="C56" s="380">
        <f>1.3*200</f>
        <v>260</v>
      </c>
      <c r="D56" s="376" t="s">
        <v>30</v>
      </c>
      <c r="E56" s="388"/>
      <c r="F56" s="377">
        <f>C56*E56</f>
        <v>0</v>
      </c>
      <c r="G56" s="378">
        <f>SUM(F56)</f>
        <v>0</v>
      </c>
    </row>
    <row r="57" spans="1:7" ht="20.25" x14ac:dyDescent="0.3">
      <c r="A57" s="373"/>
      <c r="B57" s="374"/>
      <c r="C57" s="380"/>
      <c r="D57" s="376"/>
      <c r="E57" s="388"/>
      <c r="F57" s="377"/>
      <c r="G57" s="378"/>
    </row>
    <row r="58" spans="1:7" ht="20.25" x14ac:dyDescent="0.3">
      <c r="A58" s="373" t="s">
        <v>317</v>
      </c>
      <c r="B58" s="374" t="s">
        <v>318</v>
      </c>
      <c r="C58" s="380">
        <v>1</v>
      </c>
      <c r="D58" s="376" t="s">
        <v>37</v>
      </c>
      <c r="E58" s="382"/>
      <c r="F58" s="377">
        <f>C58*E58</f>
        <v>0</v>
      </c>
      <c r="G58" s="378">
        <f>SUM(F58)</f>
        <v>0</v>
      </c>
    </row>
    <row r="59" spans="1:7" ht="20.25" x14ac:dyDescent="0.3">
      <c r="A59" s="373"/>
      <c r="B59" s="374"/>
      <c r="C59" s="380"/>
      <c r="D59" s="376"/>
      <c r="E59" s="382"/>
      <c r="F59" s="377"/>
      <c r="G59" s="378"/>
    </row>
    <row r="60" spans="1:7" ht="20.25" x14ac:dyDescent="0.3">
      <c r="A60" s="373" t="s">
        <v>319</v>
      </c>
      <c r="B60" s="374" t="s">
        <v>320</v>
      </c>
      <c r="C60" s="380">
        <v>3</v>
      </c>
      <c r="D60" s="376" t="s">
        <v>37</v>
      </c>
      <c r="E60" s="382"/>
      <c r="F60" s="377">
        <f>C60*E60</f>
        <v>0</v>
      </c>
      <c r="G60" s="378">
        <f>SUM(F60)</f>
        <v>0</v>
      </c>
    </row>
    <row r="61" spans="1:7" ht="20.25" x14ac:dyDescent="0.3">
      <c r="A61" s="373"/>
      <c r="B61" s="374"/>
      <c r="C61" s="380"/>
      <c r="D61" s="376"/>
      <c r="E61" s="382"/>
      <c r="F61" s="377"/>
      <c r="G61" s="378"/>
    </row>
    <row r="62" spans="1:7" ht="20.25" x14ac:dyDescent="0.3">
      <c r="A62" s="373" t="s">
        <v>321</v>
      </c>
      <c r="B62" s="374" t="s">
        <v>322</v>
      </c>
      <c r="C62" s="380">
        <v>3</v>
      </c>
      <c r="D62" s="376" t="s">
        <v>37</v>
      </c>
      <c r="E62" s="382"/>
      <c r="F62" s="377">
        <f>C62*E62</f>
        <v>0</v>
      </c>
      <c r="G62" s="378">
        <f>SUM(F62)</f>
        <v>0</v>
      </c>
    </row>
    <row r="63" spans="1:7" ht="20.25" x14ac:dyDescent="0.3">
      <c r="A63" s="373"/>
      <c r="B63" s="374"/>
      <c r="C63" s="380"/>
      <c r="D63" s="376"/>
      <c r="E63" s="382"/>
      <c r="F63" s="377"/>
      <c r="G63" s="378"/>
    </row>
    <row r="64" spans="1:7" ht="20.25" x14ac:dyDescent="0.3">
      <c r="A64" s="373" t="s">
        <v>323</v>
      </c>
      <c r="B64" s="374" t="s">
        <v>324</v>
      </c>
      <c r="C64" s="380">
        <v>1</v>
      </c>
      <c r="D64" s="376" t="s">
        <v>37</v>
      </c>
      <c r="E64" s="382"/>
      <c r="F64" s="377">
        <f>C64*E64</f>
        <v>0</v>
      </c>
      <c r="G64" s="378">
        <f>SUM(F64)</f>
        <v>0</v>
      </c>
    </row>
    <row r="65" spans="1:7" ht="20.25" x14ac:dyDescent="0.3">
      <c r="A65" s="373"/>
      <c r="B65" s="374"/>
      <c r="C65" s="380"/>
      <c r="D65" s="376"/>
      <c r="E65" s="382"/>
      <c r="F65" s="377"/>
      <c r="G65" s="378"/>
    </row>
    <row r="66" spans="1:7" ht="20.25" x14ac:dyDescent="0.3">
      <c r="A66" s="373" t="s">
        <v>325</v>
      </c>
      <c r="B66" s="374" t="s">
        <v>326</v>
      </c>
      <c r="C66" s="380">
        <v>2</v>
      </c>
      <c r="D66" s="376" t="s">
        <v>37</v>
      </c>
      <c r="E66" s="382"/>
      <c r="F66" s="377">
        <f>C66*E66</f>
        <v>0</v>
      </c>
      <c r="G66" s="378">
        <f>SUM(F66)</f>
        <v>0</v>
      </c>
    </row>
    <row r="67" spans="1:7" ht="20.25" x14ac:dyDescent="0.3">
      <c r="A67" s="373"/>
      <c r="B67" s="374"/>
      <c r="C67" s="380"/>
      <c r="D67" s="376"/>
      <c r="E67" s="382"/>
      <c r="F67" s="377"/>
      <c r="G67" s="378"/>
    </row>
    <row r="68" spans="1:7" ht="20.25" x14ac:dyDescent="0.3">
      <c r="A68" s="373" t="s">
        <v>327</v>
      </c>
      <c r="B68" s="374" t="s">
        <v>328</v>
      </c>
      <c r="C68" s="380">
        <v>5</v>
      </c>
      <c r="D68" s="376" t="s">
        <v>37</v>
      </c>
      <c r="E68" s="382"/>
      <c r="F68" s="377">
        <f>C68*E68</f>
        <v>0</v>
      </c>
      <c r="G68" s="378">
        <f>SUM(F68)</f>
        <v>0</v>
      </c>
    </row>
    <row r="69" spans="1:7" ht="20.25" x14ac:dyDescent="0.3">
      <c r="A69" s="373"/>
      <c r="B69" s="374"/>
      <c r="C69" s="380"/>
      <c r="D69" s="376"/>
      <c r="E69" s="382"/>
      <c r="F69" s="377"/>
      <c r="G69" s="378"/>
    </row>
    <row r="70" spans="1:7" ht="20.25" x14ac:dyDescent="0.3">
      <c r="A70" s="373" t="s">
        <v>329</v>
      </c>
      <c r="B70" s="374" t="s">
        <v>330</v>
      </c>
      <c r="C70" s="380">
        <v>1</v>
      </c>
      <c r="D70" s="376" t="s">
        <v>37</v>
      </c>
      <c r="E70" s="382"/>
      <c r="F70" s="377">
        <f>C70*E70</f>
        <v>0</v>
      </c>
      <c r="G70" s="378">
        <f>SUM(F70)</f>
        <v>0</v>
      </c>
    </row>
    <row r="71" spans="1:7" ht="20.25" x14ac:dyDescent="0.3">
      <c r="A71" s="373"/>
      <c r="B71" s="374"/>
      <c r="C71" s="380"/>
      <c r="D71" s="376"/>
      <c r="E71" s="382"/>
      <c r="F71" s="377"/>
      <c r="G71" s="378"/>
    </row>
    <row r="72" spans="1:7" ht="60.75" x14ac:dyDescent="0.3">
      <c r="A72" s="373" t="s">
        <v>331</v>
      </c>
      <c r="B72" s="374" t="s">
        <v>332</v>
      </c>
      <c r="C72" s="380">
        <v>2</v>
      </c>
      <c r="D72" s="124" t="s">
        <v>229</v>
      </c>
      <c r="E72" s="382"/>
      <c r="F72" s="377">
        <f>C72*E72</f>
        <v>0</v>
      </c>
      <c r="G72" s="378">
        <f>SUM(F72)</f>
        <v>0</v>
      </c>
    </row>
    <row r="73" spans="1:7" ht="20.25" x14ac:dyDescent="0.3">
      <c r="A73" s="373"/>
      <c r="B73" s="374"/>
      <c r="C73" s="380"/>
      <c r="D73" s="376"/>
      <c r="E73" s="382"/>
      <c r="F73" s="383"/>
      <c r="G73" s="384"/>
    </row>
    <row r="74" spans="1:7" ht="40.5" x14ac:dyDescent="0.3">
      <c r="A74" s="373" t="s">
        <v>333</v>
      </c>
      <c r="B74" s="374" t="s">
        <v>334</v>
      </c>
      <c r="C74" s="380">
        <v>1</v>
      </c>
      <c r="D74" s="376" t="s">
        <v>37</v>
      </c>
      <c r="E74" s="382"/>
      <c r="F74" s="377">
        <f>C74*E74</f>
        <v>0</v>
      </c>
      <c r="G74" s="378">
        <f>SUM(F74)</f>
        <v>0</v>
      </c>
    </row>
    <row r="75" spans="1:7" ht="20.25" x14ac:dyDescent="0.3">
      <c r="A75" s="373"/>
      <c r="B75" s="374"/>
      <c r="C75" s="380"/>
      <c r="D75" s="376"/>
      <c r="E75" s="382"/>
      <c r="F75" s="383"/>
      <c r="G75" s="384"/>
    </row>
    <row r="76" spans="1:7" ht="20.25" x14ac:dyDescent="0.3">
      <c r="A76" s="373" t="s">
        <v>335</v>
      </c>
      <c r="B76" s="374" t="s">
        <v>336</v>
      </c>
      <c r="C76" s="380">
        <v>1</v>
      </c>
      <c r="D76" s="376" t="s">
        <v>37</v>
      </c>
      <c r="E76" s="382"/>
      <c r="F76" s="377">
        <f>C76*E76</f>
        <v>0</v>
      </c>
      <c r="G76" s="378">
        <f>SUM(F76)</f>
        <v>0</v>
      </c>
    </row>
    <row r="77" spans="1:7" ht="20.25" x14ac:dyDescent="0.3">
      <c r="A77" s="373"/>
      <c r="B77" s="374"/>
      <c r="C77" s="380"/>
      <c r="D77" s="376"/>
      <c r="E77" s="382"/>
      <c r="F77" s="383"/>
      <c r="G77" s="384"/>
    </row>
    <row r="78" spans="1:7" ht="20.25" x14ac:dyDescent="0.25">
      <c r="A78" s="373" t="s">
        <v>337</v>
      </c>
      <c r="B78" s="374" t="s">
        <v>338</v>
      </c>
      <c r="C78" s="375">
        <v>8</v>
      </c>
      <c r="D78" s="376" t="s">
        <v>37</v>
      </c>
      <c r="E78" s="375"/>
      <c r="F78" s="377">
        <f>C78*E78</f>
        <v>0</v>
      </c>
      <c r="G78" s="378">
        <f>SUM(F78)</f>
        <v>0</v>
      </c>
    </row>
    <row r="79" spans="1:7" ht="20.25" x14ac:dyDescent="0.3">
      <c r="A79" s="373"/>
      <c r="B79" s="374"/>
      <c r="C79" s="380"/>
      <c r="D79" s="381"/>
      <c r="E79" s="382"/>
      <c r="F79" s="383"/>
      <c r="G79" s="384"/>
    </row>
    <row r="80" spans="1:7" ht="20.25" x14ac:dyDescent="0.25">
      <c r="A80" s="373" t="s">
        <v>339</v>
      </c>
      <c r="B80" s="374" t="s">
        <v>105</v>
      </c>
      <c r="C80" s="375">
        <v>1</v>
      </c>
      <c r="D80" s="376" t="s">
        <v>74</v>
      </c>
      <c r="E80" s="387"/>
      <c r="F80" s="377">
        <f>C80*E80</f>
        <v>0</v>
      </c>
      <c r="G80" s="378">
        <f>SUM(F80)</f>
        <v>0</v>
      </c>
    </row>
    <row r="81" spans="1:7" ht="21" thickBot="1" x14ac:dyDescent="0.35">
      <c r="A81" s="331"/>
      <c r="B81" s="385"/>
      <c r="C81" s="390"/>
      <c r="D81" s="381"/>
      <c r="E81" s="382"/>
      <c r="F81" s="383"/>
      <c r="G81" s="378"/>
    </row>
    <row r="82" spans="1:7" ht="21.75" thickTop="1" thickBot="1" x14ac:dyDescent="0.35">
      <c r="A82" s="315"/>
      <c r="B82" s="391" t="s">
        <v>157</v>
      </c>
      <c r="C82" s="317"/>
      <c r="D82" s="318"/>
      <c r="E82" s="392"/>
      <c r="F82" s="393"/>
      <c r="G82" s="394">
        <f>SUM(G6:G80)</f>
        <v>0</v>
      </c>
    </row>
    <row r="83" spans="1:7" ht="21" thickTop="1" x14ac:dyDescent="0.3">
      <c r="A83" s="395"/>
      <c r="B83" s="396"/>
      <c r="C83" s="397"/>
      <c r="D83" s="398"/>
      <c r="E83" s="399"/>
      <c r="F83" s="399"/>
      <c r="G83" s="400"/>
    </row>
    <row r="84" spans="1:7" ht="20.25" x14ac:dyDescent="0.3">
      <c r="A84" s="322"/>
      <c r="B84" s="329" t="s">
        <v>46</v>
      </c>
      <c r="C84" s="401"/>
      <c r="D84" s="325">
        <v>0.1</v>
      </c>
      <c r="E84" s="402"/>
      <c r="F84" s="403">
        <f>ROUND($G$82*D84,2)</f>
        <v>0</v>
      </c>
      <c r="G84" s="404"/>
    </row>
    <row r="85" spans="1:7" ht="20.25" x14ac:dyDescent="0.3">
      <c r="A85" s="331"/>
      <c r="B85" s="329" t="s">
        <v>47</v>
      </c>
      <c r="C85" s="401"/>
      <c r="D85" s="330">
        <v>2.5000000000000001E-2</v>
      </c>
      <c r="E85" s="405"/>
      <c r="F85" s="403">
        <f t="shared" ref="F85:F88" si="0">ROUND($G$82*D85,2)</f>
        <v>0</v>
      </c>
      <c r="G85" s="404"/>
    </row>
    <row r="86" spans="1:7" ht="20.25" x14ac:dyDescent="0.3">
      <c r="A86" s="322"/>
      <c r="B86" s="329" t="s">
        <v>48</v>
      </c>
      <c r="C86" s="402"/>
      <c r="D86" s="60">
        <v>3.5000000000000003E-2</v>
      </c>
      <c r="E86" s="402"/>
      <c r="F86" s="403">
        <f>ROUND($G$82*D86,2)</f>
        <v>0</v>
      </c>
      <c r="G86" s="406"/>
    </row>
    <row r="87" spans="1:7" ht="20.25" x14ac:dyDescent="0.3">
      <c r="A87" s="322"/>
      <c r="B87" s="329" t="s">
        <v>49</v>
      </c>
      <c r="C87" s="402"/>
      <c r="D87" s="407">
        <v>5.3499999999999999E-2</v>
      </c>
      <c r="E87" s="402"/>
      <c r="F87" s="403">
        <f t="shared" si="0"/>
        <v>0</v>
      </c>
      <c r="G87" s="406"/>
    </row>
    <row r="88" spans="1:7" ht="20.25" x14ac:dyDescent="0.3">
      <c r="A88" s="322"/>
      <c r="B88" s="329" t="s">
        <v>50</v>
      </c>
      <c r="C88" s="402"/>
      <c r="D88" s="325">
        <v>0.01</v>
      </c>
      <c r="E88" s="402"/>
      <c r="F88" s="403">
        <f t="shared" si="0"/>
        <v>0</v>
      </c>
      <c r="G88" s="406"/>
    </row>
    <row r="89" spans="1:7" ht="20.25" x14ac:dyDescent="0.3">
      <c r="A89" s="322"/>
      <c r="B89" s="329" t="s">
        <v>51</v>
      </c>
      <c r="C89" s="402"/>
      <c r="D89" s="325">
        <v>0.05</v>
      </c>
      <c r="E89" s="402"/>
      <c r="F89" s="403">
        <f>ROUND($G$82*D89,2)</f>
        <v>0</v>
      </c>
      <c r="G89" s="406"/>
    </row>
    <row r="90" spans="1:7" ht="21" thickBot="1" x14ac:dyDescent="0.35">
      <c r="A90" s="322"/>
      <c r="B90" s="329"/>
      <c r="C90" s="402"/>
      <c r="D90" s="402"/>
      <c r="E90" s="402"/>
      <c r="F90" s="402"/>
      <c r="G90" s="406"/>
    </row>
    <row r="91" spans="1:7" ht="21.75" thickTop="1" thickBot="1" x14ac:dyDescent="0.35">
      <c r="A91" s="315"/>
      <c r="B91" s="391" t="s">
        <v>52</v>
      </c>
      <c r="C91" s="317"/>
      <c r="D91" s="318"/>
      <c r="E91" s="392"/>
      <c r="F91" s="393"/>
      <c r="G91" s="394">
        <f>SUM(F84:F89)</f>
        <v>0</v>
      </c>
    </row>
    <row r="92" spans="1:7" ht="21" thickTop="1" x14ac:dyDescent="0.3">
      <c r="A92" s="322"/>
      <c r="B92" s="342" t="s">
        <v>53</v>
      </c>
      <c r="C92" s="408"/>
      <c r="D92" s="408"/>
      <c r="E92" s="408"/>
      <c r="F92" s="408"/>
      <c r="G92" s="409">
        <f>+G82+G91</f>
        <v>0</v>
      </c>
    </row>
    <row r="93" spans="1:7" ht="60.75" x14ac:dyDescent="0.3">
      <c r="A93" s="322"/>
      <c r="B93" s="410" t="s">
        <v>54</v>
      </c>
      <c r="C93" s="411"/>
      <c r="D93" s="325">
        <v>0.03</v>
      </c>
      <c r="E93" s="411"/>
      <c r="F93" s="411"/>
      <c r="G93" s="73">
        <f>ROUND(G91*D93,2)</f>
        <v>0</v>
      </c>
    </row>
    <row r="94" spans="1:7" ht="20.25" x14ac:dyDescent="0.3">
      <c r="A94" s="322"/>
      <c r="B94" s="412" t="s">
        <v>55</v>
      </c>
      <c r="C94" s="413"/>
      <c r="D94" s="414">
        <v>0.06</v>
      </c>
      <c r="E94" s="411"/>
      <c r="F94" s="411"/>
      <c r="G94" s="73">
        <f>ROUND(G82*D94,2)</f>
        <v>0</v>
      </c>
    </row>
    <row r="95" spans="1:7" ht="21" thickBot="1" x14ac:dyDescent="0.35">
      <c r="A95" s="322"/>
      <c r="B95" s="347" t="s">
        <v>56</v>
      </c>
      <c r="C95" s="415"/>
      <c r="D95" s="416">
        <v>0.05</v>
      </c>
      <c r="E95" s="415"/>
      <c r="F95" s="415"/>
      <c r="G95" s="417">
        <f>ROUND(G92*D95,2)</f>
        <v>0</v>
      </c>
    </row>
    <row r="96" spans="1:7" ht="21.75" thickTop="1" thickBot="1" x14ac:dyDescent="0.35">
      <c r="A96" s="315"/>
      <c r="B96" s="391" t="s">
        <v>57</v>
      </c>
      <c r="C96" s="317"/>
      <c r="D96" s="318"/>
      <c r="E96" s="392"/>
      <c r="F96" s="393"/>
      <c r="G96" s="394">
        <f>SUM(G92:G95)</f>
        <v>0</v>
      </c>
    </row>
    <row r="97" spans="1:7" ht="21" thickTop="1" x14ac:dyDescent="0.3">
      <c r="A97" s="418"/>
      <c r="B97" s="418"/>
      <c r="C97" s="418"/>
      <c r="D97" s="418"/>
      <c r="E97" s="418"/>
      <c r="F97" s="418"/>
      <c r="G97" s="418"/>
    </row>
    <row r="98" spans="1:7" ht="20.25" x14ac:dyDescent="0.3">
      <c r="A98" s="418"/>
      <c r="B98" s="419"/>
      <c r="C98" s="418"/>
      <c r="D98" s="418"/>
      <c r="E98" s="418"/>
      <c r="F98" s="418"/>
      <c r="G98" s="418"/>
    </row>
    <row r="99" spans="1:7" ht="20.25" x14ac:dyDescent="0.3">
      <c r="A99" s="418"/>
      <c r="B99" s="418"/>
      <c r="C99" s="418"/>
      <c r="D99" s="418"/>
      <c r="E99" s="418"/>
      <c r="F99" s="418"/>
      <c r="G99" s="418"/>
    </row>
    <row r="100" spans="1:7" ht="20.25" x14ac:dyDescent="0.3">
      <c r="A100" s="106"/>
      <c r="B100" s="106" t="s">
        <v>58</v>
      </c>
      <c r="C100" s="106"/>
      <c r="D100" s="106"/>
      <c r="E100" s="106" t="s">
        <v>59</v>
      </c>
      <c r="F100" s="106"/>
      <c r="G100" s="106"/>
    </row>
    <row r="101" spans="1:7" ht="20.25" x14ac:dyDescent="0.3">
      <c r="A101" s="106"/>
      <c r="B101" s="106"/>
      <c r="C101" s="106"/>
      <c r="D101" s="106"/>
      <c r="E101" s="106"/>
      <c r="F101" s="106"/>
      <c r="G101" s="106"/>
    </row>
    <row r="102" spans="1:7" ht="20.25" x14ac:dyDescent="0.3">
      <c r="A102" s="106"/>
      <c r="B102" s="106"/>
      <c r="C102" s="106"/>
      <c r="D102" s="106"/>
      <c r="E102" s="106"/>
      <c r="F102" s="106"/>
      <c r="G102" s="106"/>
    </row>
    <row r="103" spans="1:7" ht="20.25" x14ac:dyDescent="0.3">
      <c r="A103" s="106"/>
      <c r="B103" s="106" t="s">
        <v>60</v>
      </c>
      <c r="C103" s="106"/>
      <c r="D103" s="106"/>
      <c r="E103" s="106" t="s">
        <v>60</v>
      </c>
      <c r="F103" s="106"/>
      <c r="G103" s="106"/>
    </row>
    <row r="104" spans="1:7" ht="20.25" x14ac:dyDescent="0.3">
      <c r="A104" s="418"/>
      <c r="B104" s="361"/>
      <c r="C104" s="418"/>
      <c r="D104" s="418"/>
      <c r="E104" s="361"/>
      <c r="F104" s="418"/>
      <c r="G104" s="418"/>
    </row>
    <row r="105" spans="1:7" ht="20.25" x14ac:dyDescent="0.3">
      <c r="A105" s="418"/>
      <c r="B105" s="361"/>
      <c r="C105" s="418"/>
      <c r="D105" s="418"/>
      <c r="E105" s="361"/>
      <c r="F105" s="418"/>
      <c r="G105" s="418"/>
    </row>
    <row r="106" spans="1:7" ht="20.25" x14ac:dyDescent="0.3">
      <c r="A106" s="106"/>
      <c r="B106" s="106"/>
      <c r="C106" s="106"/>
      <c r="D106" s="106"/>
      <c r="E106" s="106"/>
      <c r="F106" s="106"/>
      <c r="G106" s="106"/>
    </row>
    <row r="107" spans="1:7" ht="20.25" x14ac:dyDescent="0.3">
      <c r="A107" s="106"/>
      <c r="B107" s="106"/>
      <c r="C107" s="106"/>
      <c r="D107" s="106"/>
      <c r="E107" s="106"/>
      <c r="F107" s="106"/>
      <c r="G107" s="106"/>
    </row>
    <row r="108" spans="1:7" ht="20.25" x14ac:dyDescent="0.3">
      <c r="A108" s="106"/>
      <c r="B108" s="420" t="s">
        <v>61</v>
      </c>
      <c r="C108" s="106"/>
      <c r="D108" s="106"/>
      <c r="E108" s="106"/>
      <c r="F108" s="421"/>
      <c r="G108" s="421"/>
    </row>
    <row r="109" spans="1:7" ht="20.25" x14ac:dyDescent="0.3">
      <c r="A109" s="106"/>
      <c r="B109" s="106"/>
      <c r="C109" s="106"/>
      <c r="D109" s="106"/>
      <c r="E109" s="422"/>
      <c r="F109" s="421"/>
      <c r="G109" s="421"/>
    </row>
    <row r="110" spans="1:7" ht="20.25" x14ac:dyDescent="0.3">
      <c r="A110" s="106"/>
      <c r="B110" s="106" t="s">
        <v>60</v>
      </c>
      <c r="C110" s="106"/>
      <c r="D110" s="106"/>
      <c r="E110" s="106" t="s">
        <v>60</v>
      </c>
      <c r="F110" s="421"/>
      <c r="G110" s="421"/>
    </row>
    <row r="111" spans="1:7" ht="20.25" x14ac:dyDescent="0.3">
      <c r="A111" s="418"/>
      <c r="B111" s="361"/>
      <c r="C111" s="418"/>
      <c r="D111" s="418"/>
      <c r="E111" s="361"/>
      <c r="F111" s="423"/>
      <c r="G111" s="423"/>
    </row>
    <row r="112" spans="1:7" ht="20.25" x14ac:dyDescent="0.3">
      <c r="A112" s="418"/>
      <c r="B112" s="418"/>
      <c r="C112" s="418"/>
      <c r="D112" s="418"/>
      <c r="E112" s="418"/>
      <c r="F112" s="423"/>
      <c r="G112" s="423"/>
    </row>
    <row r="113" spans="1:7" ht="20.25" x14ac:dyDescent="0.3">
      <c r="A113" s="106"/>
      <c r="B113" s="421"/>
      <c r="C113" s="106"/>
      <c r="D113" s="106"/>
      <c r="E113" s="420"/>
      <c r="F113" s="106"/>
      <c r="G113" s="106"/>
    </row>
    <row r="114" spans="1:7" ht="20.25" x14ac:dyDescent="0.3">
      <c r="A114" s="106"/>
      <c r="B114" s="106"/>
      <c r="C114" s="106"/>
      <c r="D114" s="106"/>
      <c r="E114" s="106"/>
      <c r="F114" s="106"/>
      <c r="G114" s="106"/>
    </row>
    <row r="115" spans="1:7" ht="20.25" x14ac:dyDescent="0.3">
      <c r="A115" s="106"/>
      <c r="B115" s="106"/>
      <c r="C115" s="106"/>
      <c r="D115" s="106"/>
      <c r="E115" s="106"/>
      <c r="F115" s="106"/>
      <c r="G115" s="106"/>
    </row>
    <row r="116" spans="1:7" ht="20.25" x14ac:dyDescent="0.3">
      <c r="A116" s="106"/>
      <c r="B116" s="363" t="s">
        <v>220</v>
      </c>
      <c r="C116" s="424"/>
      <c r="D116" s="424"/>
      <c r="E116" s="424"/>
      <c r="F116" s="106"/>
      <c r="G116" s="106"/>
    </row>
    <row r="117" spans="1:7" ht="20.25" x14ac:dyDescent="0.3">
      <c r="A117" s="106"/>
      <c r="B117" s="106"/>
      <c r="C117" s="106"/>
      <c r="D117" s="106"/>
      <c r="E117" s="106"/>
      <c r="F117" s="106"/>
      <c r="G117" s="106"/>
    </row>
    <row r="118" spans="1:7" ht="20.25" x14ac:dyDescent="0.3">
      <c r="A118" s="106"/>
      <c r="B118" s="106"/>
      <c r="C118" s="106"/>
      <c r="D118" s="106"/>
      <c r="E118" s="106"/>
      <c r="F118" s="106"/>
      <c r="G118" s="106"/>
    </row>
    <row r="119" spans="1:7" ht="20.25" x14ac:dyDescent="0.3">
      <c r="A119" s="106"/>
      <c r="B119" s="363" t="s">
        <v>221</v>
      </c>
      <c r="C119" s="363"/>
      <c r="D119" s="363"/>
      <c r="E119" s="363"/>
      <c r="F119" s="106"/>
      <c r="G119" s="106"/>
    </row>
    <row r="120" spans="1:7" ht="20.25" x14ac:dyDescent="0.3">
      <c r="A120" s="106"/>
      <c r="B120" s="363"/>
      <c r="C120" s="424"/>
      <c r="D120" s="424"/>
      <c r="E120" s="424"/>
      <c r="F120" s="106"/>
      <c r="G120" s="106"/>
    </row>
    <row r="121" spans="1:7" ht="20.25" x14ac:dyDescent="0.3">
      <c r="A121" s="106"/>
      <c r="B121" s="363"/>
      <c r="C121" s="363"/>
      <c r="D121" s="363"/>
      <c r="E121" s="363"/>
      <c r="F121" s="106"/>
      <c r="G121" s="106"/>
    </row>
  </sheetData>
  <mergeCells count="7">
    <mergeCell ref="B121:E121"/>
    <mergeCell ref="A1:G1"/>
    <mergeCell ref="A2:G2"/>
    <mergeCell ref="A3:G3"/>
    <mergeCell ref="B116:E116"/>
    <mergeCell ref="B119:E119"/>
    <mergeCell ref="B120:E1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71"/>
  <sheetViews>
    <sheetView workbookViewId="0">
      <selection activeCell="A3" sqref="A3:G3"/>
    </sheetView>
  </sheetViews>
  <sheetFormatPr baseColWidth="10" defaultRowHeight="15" x14ac:dyDescent="0.25"/>
  <cols>
    <col min="2" max="2" width="60.42578125" customWidth="1"/>
    <col min="7" max="7" width="17.5703125" customWidth="1"/>
  </cols>
  <sheetData>
    <row r="1" spans="1:7" x14ac:dyDescent="0.25">
      <c r="A1" s="112"/>
      <c r="B1" s="112"/>
      <c r="C1" s="112"/>
      <c r="D1" s="112"/>
      <c r="E1" s="112"/>
      <c r="F1" s="112"/>
      <c r="G1" s="112"/>
    </row>
    <row r="2" spans="1:7" ht="15.75" x14ac:dyDescent="0.25">
      <c r="A2" s="113" t="s">
        <v>77</v>
      </c>
      <c r="B2" s="113"/>
      <c r="C2" s="113"/>
      <c r="D2" s="113"/>
      <c r="E2" s="113"/>
      <c r="F2" s="113"/>
      <c r="G2" s="113"/>
    </row>
    <row r="3" spans="1:7" ht="18" x14ac:dyDescent="0.25">
      <c r="A3" s="114" t="s">
        <v>16</v>
      </c>
      <c r="B3" s="114"/>
      <c r="C3" s="114"/>
      <c r="D3" s="114"/>
      <c r="E3" s="114"/>
      <c r="F3" s="114"/>
      <c r="G3" s="114"/>
    </row>
    <row r="4" spans="1:7" ht="18.75" x14ac:dyDescent="0.3">
      <c r="A4" s="115"/>
      <c r="B4" s="12"/>
      <c r="C4" s="12"/>
      <c r="D4" s="12"/>
      <c r="E4" s="12"/>
      <c r="F4" s="12"/>
      <c r="G4" s="12"/>
    </row>
    <row r="5" spans="1:7" ht="44.25" customHeight="1" x14ac:dyDescent="0.25">
      <c r="A5" s="460" t="s">
        <v>446</v>
      </c>
      <c r="B5" s="460"/>
      <c r="C5" s="460"/>
      <c r="D5" s="460"/>
      <c r="E5" s="460"/>
      <c r="F5" s="460"/>
      <c r="G5" s="460"/>
    </row>
    <row r="6" spans="1:7" ht="15.75" x14ac:dyDescent="0.25">
      <c r="A6" s="425"/>
      <c r="B6" s="425"/>
      <c r="C6" s="425"/>
      <c r="D6" s="425"/>
      <c r="E6" s="425"/>
      <c r="F6" s="425"/>
      <c r="G6" s="425"/>
    </row>
    <row r="7" spans="1:7" ht="19.5" thickBot="1" x14ac:dyDescent="0.35">
      <c r="A7" s="116"/>
      <c r="B7" s="116"/>
      <c r="C7" s="116"/>
      <c r="D7" s="116"/>
      <c r="E7" s="116"/>
      <c r="F7" s="116"/>
      <c r="G7" s="116"/>
    </row>
    <row r="8" spans="1:7" ht="16.5" thickTop="1" thickBot="1" x14ac:dyDescent="0.3">
      <c r="A8" s="117" t="s">
        <v>21</v>
      </c>
      <c r="B8" s="118" t="s">
        <v>78</v>
      </c>
      <c r="C8" s="118" t="s">
        <v>23</v>
      </c>
      <c r="D8" s="118" t="s">
        <v>24</v>
      </c>
      <c r="E8" s="118" t="s">
        <v>25</v>
      </c>
      <c r="F8" s="118" t="s">
        <v>26</v>
      </c>
      <c r="G8" s="119" t="s">
        <v>27</v>
      </c>
    </row>
    <row r="9" spans="1:7" ht="15.75" thickTop="1" x14ac:dyDescent="0.25">
      <c r="A9" s="426"/>
      <c r="B9" s="427"/>
      <c r="C9" s="427"/>
      <c r="D9" s="427"/>
      <c r="E9" s="427"/>
      <c r="F9" s="427"/>
      <c r="G9" s="428"/>
    </row>
    <row r="10" spans="1:7" ht="37.5" x14ac:dyDescent="0.3">
      <c r="A10" s="22" t="s">
        <v>28</v>
      </c>
      <c r="B10" s="190" t="s">
        <v>79</v>
      </c>
      <c r="C10" s="123"/>
      <c r="D10" s="124"/>
      <c r="E10" s="123"/>
      <c r="F10" s="386"/>
      <c r="G10" s="126"/>
    </row>
    <row r="11" spans="1:7" ht="18.75" x14ac:dyDescent="0.3">
      <c r="A11" s="22"/>
      <c r="B11" s="190"/>
      <c r="C11" s="123"/>
      <c r="D11" s="124"/>
      <c r="E11" s="123"/>
      <c r="F11" s="386"/>
      <c r="G11" s="126"/>
    </row>
    <row r="12" spans="1:7" ht="75" x14ac:dyDescent="0.3">
      <c r="A12" s="29" t="s">
        <v>80</v>
      </c>
      <c r="B12" s="128" t="s">
        <v>340</v>
      </c>
      <c r="C12" s="123">
        <v>1</v>
      </c>
      <c r="D12" s="124" t="s">
        <v>37</v>
      </c>
      <c r="E12" s="57"/>
      <c r="F12" s="386">
        <f t="shared" ref="F12:F21" si="0">+ROUND(C12*E12,2)</f>
        <v>0</v>
      </c>
      <c r="G12" s="126"/>
    </row>
    <row r="13" spans="1:7" ht="37.5" x14ac:dyDescent="0.3">
      <c r="A13" s="29" t="s">
        <v>82</v>
      </c>
      <c r="B13" s="130" t="s">
        <v>341</v>
      </c>
      <c r="C13" s="57">
        <v>16</v>
      </c>
      <c r="D13" s="124" t="s">
        <v>37</v>
      </c>
      <c r="E13" s="57"/>
      <c r="F13" s="386">
        <f t="shared" si="0"/>
        <v>0</v>
      </c>
      <c r="G13" s="126"/>
    </row>
    <row r="14" spans="1:7" ht="37.5" x14ac:dyDescent="0.3">
      <c r="A14" s="29" t="s">
        <v>84</v>
      </c>
      <c r="B14" s="130" t="s">
        <v>342</v>
      </c>
      <c r="C14" s="123">
        <v>1</v>
      </c>
      <c r="D14" s="124" t="s">
        <v>37</v>
      </c>
      <c r="E14" s="57"/>
      <c r="F14" s="386">
        <f t="shared" si="0"/>
        <v>0</v>
      </c>
      <c r="G14" s="126"/>
    </row>
    <row r="15" spans="1:7" ht="18.75" x14ac:dyDescent="0.3">
      <c r="A15" s="29"/>
      <c r="B15" s="130"/>
      <c r="C15" s="123"/>
      <c r="D15" s="124"/>
      <c r="E15" s="57"/>
      <c r="F15" s="386">
        <f t="shared" si="0"/>
        <v>0</v>
      </c>
      <c r="G15" s="126"/>
    </row>
    <row r="16" spans="1:7" ht="37.5" x14ac:dyDescent="0.3">
      <c r="A16" s="29" t="s">
        <v>86</v>
      </c>
      <c r="B16" s="130" t="s">
        <v>87</v>
      </c>
      <c r="C16" s="123">
        <v>1</v>
      </c>
      <c r="D16" s="124" t="s">
        <v>37</v>
      </c>
      <c r="E16" s="57"/>
      <c r="F16" s="386">
        <f t="shared" si="0"/>
        <v>0</v>
      </c>
      <c r="G16" s="126"/>
    </row>
    <row r="17" spans="1:7" ht="18.75" x14ac:dyDescent="0.3">
      <c r="A17" s="29" t="s">
        <v>88</v>
      </c>
      <c r="B17" s="130" t="s">
        <v>343</v>
      </c>
      <c r="C17" s="123">
        <v>1</v>
      </c>
      <c r="D17" s="124" t="s">
        <v>37</v>
      </c>
      <c r="E17" s="57"/>
      <c r="F17" s="386">
        <f t="shared" si="0"/>
        <v>0</v>
      </c>
      <c r="G17" s="126"/>
    </row>
    <row r="18" spans="1:7" ht="37.5" x14ac:dyDescent="0.3">
      <c r="A18" s="29" t="s">
        <v>90</v>
      </c>
      <c r="B18" s="130" t="s">
        <v>91</v>
      </c>
      <c r="C18" s="123">
        <v>1</v>
      </c>
      <c r="D18" s="124" t="s">
        <v>37</v>
      </c>
      <c r="E18" s="57"/>
      <c r="F18" s="386">
        <f t="shared" si="0"/>
        <v>0</v>
      </c>
      <c r="G18" s="126"/>
    </row>
    <row r="19" spans="1:7" ht="18.75" x14ac:dyDescent="0.3">
      <c r="A19" s="29" t="s">
        <v>92</v>
      </c>
      <c r="B19" s="130" t="s">
        <v>344</v>
      </c>
      <c r="C19" s="123">
        <v>1</v>
      </c>
      <c r="D19" s="124" t="s">
        <v>37</v>
      </c>
      <c r="E19" s="57"/>
      <c r="F19" s="386">
        <f t="shared" si="0"/>
        <v>0</v>
      </c>
      <c r="G19" s="126"/>
    </row>
    <row r="20" spans="1:7" ht="37.5" x14ac:dyDescent="0.3">
      <c r="A20" s="29" t="s">
        <v>94</v>
      </c>
      <c r="B20" s="130" t="s">
        <v>345</v>
      </c>
      <c r="C20" s="123">
        <v>1</v>
      </c>
      <c r="D20" s="124" t="s">
        <v>37</v>
      </c>
      <c r="E20" s="57"/>
      <c r="F20" s="386">
        <f t="shared" si="0"/>
        <v>0</v>
      </c>
      <c r="G20" s="126"/>
    </row>
    <row r="21" spans="1:7" ht="37.5" x14ac:dyDescent="0.3">
      <c r="A21" s="29" t="s">
        <v>346</v>
      </c>
      <c r="B21" s="130" t="s">
        <v>347</v>
      </c>
      <c r="C21" s="123">
        <v>1</v>
      </c>
      <c r="D21" s="124" t="s">
        <v>37</v>
      </c>
      <c r="E21" s="57"/>
      <c r="F21" s="386">
        <f t="shared" si="0"/>
        <v>0</v>
      </c>
      <c r="G21" s="126"/>
    </row>
    <row r="22" spans="1:7" ht="18.75" x14ac:dyDescent="0.3">
      <c r="A22" s="29" t="s">
        <v>348</v>
      </c>
      <c r="B22" s="130" t="s">
        <v>349</v>
      </c>
      <c r="C22" s="123">
        <v>2</v>
      </c>
      <c r="D22" s="124" t="s">
        <v>37</v>
      </c>
      <c r="E22" s="57"/>
      <c r="F22" s="386">
        <f>+ROUND(C22*E22,2)</f>
        <v>0</v>
      </c>
      <c r="G22" s="126"/>
    </row>
    <row r="23" spans="1:7" ht="18.75" x14ac:dyDescent="0.3">
      <c r="A23" s="29" t="s">
        <v>350</v>
      </c>
      <c r="B23" s="130" t="s">
        <v>351</v>
      </c>
      <c r="C23" s="123">
        <v>2</v>
      </c>
      <c r="D23" s="124" t="s">
        <v>37</v>
      </c>
      <c r="E23" s="57"/>
      <c r="F23" s="386">
        <f>+ROUND(C23*E23,2)</f>
        <v>0</v>
      </c>
      <c r="G23" s="126"/>
    </row>
    <row r="24" spans="1:7" ht="18.75" x14ac:dyDescent="0.3">
      <c r="A24" s="29" t="s">
        <v>104</v>
      </c>
      <c r="B24" s="130" t="s">
        <v>101</v>
      </c>
      <c r="C24" s="123">
        <v>16</v>
      </c>
      <c r="D24" s="124" t="s">
        <v>37</v>
      </c>
      <c r="E24" s="57"/>
      <c r="F24" s="386">
        <f>+ROUND(C24*E24,2)</f>
        <v>0</v>
      </c>
      <c r="G24" s="126"/>
    </row>
    <row r="25" spans="1:7" ht="23.25" x14ac:dyDescent="0.35">
      <c r="A25" s="29"/>
      <c r="B25" s="130"/>
      <c r="C25" s="429"/>
      <c r="D25" s="124"/>
      <c r="E25" s="57"/>
      <c r="F25" s="386"/>
      <c r="G25" s="126"/>
    </row>
    <row r="26" spans="1:7" ht="18.75" x14ac:dyDescent="0.3">
      <c r="A26" s="29" t="s">
        <v>352</v>
      </c>
      <c r="B26" s="130" t="s">
        <v>353</v>
      </c>
      <c r="C26" s="57">
        <v>1</v>
      </c>
      <c r="D26" s="124" t="s">
        <v>37</v>
      </c>
      <c r="E26" s="57"/>
      <c r="F26" s="386">
        <f>+ROUND(C26*E26,2)</f>
        <v>0</v>
      </c>
      <c r="G26" s="126"/>
    </row>
    <row r="27" spans="1:7" ht="18.75" x14ac:dyDescent="0.3">
      <c r="A27" s="29" t="s">
        <v>354</v>
      </c>
      <c r="B27" s="130" t="s">
        <v>355</v>
      </c>
      <c r="C27" s="57">
        <v>1</v>
      </c>
      <c r="D27" s="124" t="s">
        <v>37</v>
      </c>
      <c r="E27" s="57"/>
      <c r="F27" s="386">
        <f>+ROUND(C27*E27,2)</f>
        <v>0</v>
      </c>
      <c r="G27" s="126"/>
    </row>
    <row r="28" spans="1:7" ht="18.75" x14ac:dyDescent="0.3">
      <c r="A28" s="29" t="s">
        <v>356</v>
      </c>
      <c r="B28" s="130" t="s">
        <v>357</v>
      </c>
      <c r="C28" s="57">
        <v>1</v>
      </c>
      <c r="D28" s="124" t="s">
        <v>74</v>
      </c>
      <c r="E28" s="57"/>
      <c r="F28" s="386">
        <f>+C28*E28</f>
        <v>0</v>
      </c>
      <c r="G28" s="126"/>
    </row>
    <row r="29" spans="1:7" ht="18.75" x14ac:dyDescent="0.3">
      <c r="A29" s="29" t="s">
        <v>358</v>
      </c>
      <c r="B29" s="130" t="s">
        <v>359</v>
      </c>
      <c r="C29" s="57">
        <v>1</v>
      </c>
      <c r="D29" s="124" t="s">
        <v>74</v>
      </c>
      <c r="E29" s="57"/>
      <c r="F29" s="386">
        <f>+C29*E29</f>
        <v>0</v>
      </c>
      <c r="G29" s="126"/>
    </row>
    <row r="30" spans="1:7" ht="18.75" x14ac:dyDescent="0.3">
      <c r="A30" s="29" t="s">
        <v>360</v>
      </c>
      <c r="B30" s="130" t="s">
        <v>361</v>
      </c>
      <c r="C30" s="57">
        <v>1</v>
      </c>
      <c r="D30" s="124" t="s">
        <v>74</v>
      </c>
      <c r="E30" s="57"/>
      <c r="F30" s="386">
        <f>+C30*E30</f>
        <v>0</v>
      </c>
      <c r="G30" s="126"/>
    </row>
    <row r="31" spans="1:7" ht="18.75" x14ac:dyDescent="0.3">
      <c r="A31" s="29" t="s">
        <v>362</v>
      </c>
      <c r="B31" s="130" t="s">
        <v>105</v>
      </c>
      <c r="C31" s="57">
        <v>1</v>
      </c>
      <c r="D31" s="124" t="s">
        <v>74</v>
      </c>
      <c r="E31" s="57"/>
      <c r="F31" s="386">
        <f>+ROUND(C31*E31,2)</f>
        <v>0</v>
      </c>
      <c r="G31" s="132">
        <f>SUM(F12:F31)</f>
        <v>0</v>
      </c>
    </row>
    <row r="32" spans="1:7" ht="19.5" thickBot="1" x14ac:dyDescent="0.35">
      <c r="A32" s="29"/>
      <c r="B32" s="452"/>
      <c r="C32" s="134"/>
      <c r="D32" s="133"/>
      <c r="E32" s="386"/>
      <c r="F32" s="386"/>
      <c r="G32" s="132"/>
    </row>
    <row r="33" spans="1:7" ht="20.25" thickTop="1" thickBot="1" x14ac:dyDescent="0.35">
      <c r="A33" s="86"/>
      <c r="B33" s="453"/>
      <c r="C33" s="136"/>
      <c r="D33" s="137"/>
      <c r="E33" s="138"/>
      <c r="F33" s="139"/>
      <c r="G33" s="140">
        <f>+G31</f>
        <v>0</v>
      </c>
    </row>
    <row r="34" spans="1:7" ht="16.5" thickTop="1" x14ac:dyDescent="0.25">
      <c r="A34" s="141"/>
      <c r="B34" s="454"/>
      <c r="C34" s="134"/>
      <c r="D34" s="143"/>
      <c r="E34" s="430"/>
      <c r="F34" s="430"/>
      <c r="G34" s="145"/>
    </row>
    <row r="35" spans="1:7" ht="18.75" x14ac:dyDescent="0.3">
      <c r="A35" s="22" t="s">
        <v>31</v>
      </c>
      <c r="B35" s="111" t="s">
        <v>106</v>
      </c>
      <c r="C35" s="134"/>
      <c r="D35" s="143"/>
      <c r="E35" s="430"/>
      <c r="F35" s="430"/>
      <c r="G35" s="146"/>
    </row>
    <row r="36" spans="1:7" ht="18.75" x14ac:dyDescent="0.3">
      <c r="A36" s="29"/>
      <c r="B36" s="455"/>
      <c r="C36" s="431"/>
      <c r="D36" s="432"/>
      <c r="E36" s="433"/>
      <c r="F36" s="433"/>
      <c r="G36" s="146"/>
    </row>
    <row r="37" spans="1:7" ht="20.25" x14ac:dyDescent="0.3">
      <c r="A37" s="29" t="s">
        <v>363</v>
      </c>
      <c r="B37" s="456" t="s">
        <v>364</v>
      </c>
      <c r="C37" s="123">
        <v>1</v>
      </c>
      <c r="D37" s="124" t="s">
        <v>37</v>
      </c>
      <c r="E37" s="386"/>
      <c r="F37" s="386">
        <f t="shared" ref="F37:F86" si="1">+ROUND(C37*E37,2)</f>
        <v>0</v>
      </c>
      <c r="G37" s="146"/>
    </row>
    <row r="38" spans="1:7" ht="18.75" x14ac:dyDescent="0.3">
      <c r="A38" s="29" t="s">
        <v>365</v>
      </c>
      <c r="B38" s="130" t="s">
        <v>108</v>
      </c>
      <c r="C38" s="123">
        <v>1</v>
      </c>
      <c r="D38" s="124" t="s">
        <v>37</v>
      </c>
      <c r="E38" s="386"/>
      <c r="F38" s="386">
        <f t="shared" si="1"/>
        <v>0</v>
      </c>
      <c r="G38" s="146"/>
    </row>
    <row r="39" spans="1:7" ht="18.75" x14ac:dyDescent="0.3">
      <c r="A39" s="29" t="s">
        <v>366</v>
      </c>
      <c r="B39" s="130" t="s">
        <v>367</v>
      </c>
      <c r="C39" s="134">
        <v>2</v>
      </c>
      <c r="D39" s="143" t="s">
        <v>37</v>
      </c>
      <c r="E39" s="430"/>
      <c r="F39" s="386">
        <f t="shared" si="1"/>
        <v>0</v>
      </c>
      <c r="G39" s="146"/>
    </row>
    <row r="40" spans="1:7" ht="18.75" x14ac:dyDescent="0.3">
      <c r="A40" s="29" t="s">
        <v>368</v>
      </c>
      <c r="B40" s="30" t="s">
        <v>369</v>
      </c>
      <c r="C40" s="123">
        <v>1</v>
      </c>
      <c r="D40" s="124" t="s">
        <v>37</v>
      </c>
      <c r="E40" s="386"/>
      <c r="F40" s="386">
        <f t="shared" si="1"/>
        <v>0</v>
      </c>
      <c r="G40" s="146"/>
    </row>
    <row r="41" spans="1:7" ht="18.75" x14ac:dyDescent="0.3">
      <c r="A41" s="29" t="s">
        <v>370</v>
      </c>
      <c r="B41" s="30" t="s">
        <v>371</v>
      </c>
      <c r="C41" s="123">
        <v>2</v>
      </c>
      <c r="D41" s="124" t="s">
        <v>37</v>
      </c>
      <c r="E41" s="386"/>
      <c r="F41" s="386">
        <f t="shared" si="1"/>
        <v>0</v>
      </c>
      <c r="G41" s="146"/>
    </row>
    <row r="42" spans="1:7" ht="18.75" x14ac:dyDescent="0.3">
      <c r="A42" s="29" t="s">
        <v>372</v>
      </c>
      <c r="B42" s="30" t="s">
        <v>373</v>
      </c>
      <c r="C42" s="123">
        <v>1</v>
      </c>
      <c r="D42" s="124" t="s">
        <v>37</v>
      </c>
      <c r="E42" s="386"/>
      <c r="F42" s="386">
        <f t="shared" si="1"/>
        <v>0</v>
      </c>
      <c r="G42" s="146"/>
    </row>
    <row r="43" spans="1:7" ht="18.75" x14ac:dyDescent="0.3">
      <c r="A43" s="29" t="s">
        <v>374</v>
      </c>
      <c r="B43" s="30" t="s">
        <v>375</v>
      </c>
      <c r="C43" s="123">
        <v>2</v>
      </c>
      <c r="D43" s="124" t="s">
        <v>37</v>
      </c>
      <c r="E43" s="386"/>
      <c r="F43" s="386">
        <f t="shared" si="1"/>
        <v>0</v>
      </c>
      <c r="G43" s="146"/>
    </row>
    <row r="44" spans="1:7" ht="18.75" x14ac:dyDescent="0.3">
      <c r="A44" s="29" t="s">
        <v>376</v>
      </c>
      <c r="B44" s="30" t="s">
        <v>377</v>
      </c>
      <c r="C44" s="123">
        <v>1</v>
      </c>
      <c r="D44" s="124" t="s">
        <v>37</v>
      </c>
      <c r="E44" s="386"/>
      <c r="F44" s="386">
        <f t="shared" si="1"/>
        <v>0</v>
      </c>
      <c r="G44" s="146"/>
    </row>
    <row r="45" spans="1:7" ht="18.75" x14ac:dyDescent="0.3">
      <c r="A45" s="29" t="s">
        <v>378</v>
      </c>
      <c r="B45" s="30" t="s">
        <v>379</v>
      </c>
      <c r="C45" s="123">
        <v>2</v>
      </c>
      <c r="D45" s="124" t="s">
        <v>37</v>
      </c>
      <c r="E45" s="386"/>
      <c r="F45" s="386">
        <f t="shared" si="1"/>
        <v>0</v>
      </c>
      <c r="G45" s="146"/>
    </row>
    <row r="46" spans="1:7" ht="18.75" x14ac:dyDescent="0.3">
      <c r="A46" s="29" t="s">
        <v>380</v>
      </c>
      <c r="B46" s="30" t="s">
        <v>381</v>
      </c>
      <c r="C46" s="123">
        <v>700</v>
      </c>
      <c r="D46" s="124" t="s">
        <v>30</v>
      </c>
      <c r="E46" s="386"/>
      <c r="F46" s="386">
        <f t="shared" si="1"/>
        <v>0</v>
      </c>
      <c r="G46" s="146"/>
    </row>
    <row r="47" spans="1:7" ht="18.75" x14ac:dyDescent="0.3">
      <c r="A47" s="29" t="s">
        <v>382</v>
      </c>
      <c r="B47" s="30" t="s">
        <v>383</v>
      </c>
      <c r="C47" s="123">
        <v>2</v>
      </c>
      <c r="D47" s="124" t="s">
        <v>37</v>
      </c>
      <c r="E47" s="386"/>
      <c r="F47" s="386">
        <f t="shared" si="1"/>
        <v>0</v>
      </c>
      <c r="G47" s="146"/>
    </row>
    <row r="48" spans="1:7" ht="18.75" x14ac:dyDescent="0.3">
      <c r="A48" s="29" t="s">
        <v>384</v>
      </c>
      <c r="B48" s="30" t="s">
        <v>385</v>
      </c>
      <c r="C48" s="123">
        <v>3</v>
      </c>
      <c r="D48" s="124" t="s">
        <v>37</v>
      </c>
      <c r="E48" s="386"/>
      <c r="F48" s="386">
        <f t="shared" si="1"/>
        <v>0</v>
      </c>
      <c r="G48" s="146"/>
    </row>
    <row r="49" spans="1:7" ht="18.75" x14ac:dyDescent="0.3">
      <c r="A49" s="29" t="s">
        <v>386</v>
      </c>
      <c r="B49" s="30" t="s">
        <v>387</v>
      </c>
      <c r="C49" s="123">
        <v>3</v>
      </c>
      <c r="D49" s="124" t="s">
        <v>37</v>
      </c>
      <c r="E49" s="386"/>
      <c r="F49" s="386">
        <f t="shared" si="1"/>
        <v>0</v>
      </c>
      <c r="G49" s="146"/>
    </row>
    <row r="50" spans="1:7" ht="56.25" x14ac:dyDescent="0.3">
      <c r="A50" s="29" t="s">
        <v>388</v>
      </c>
      <c r="B50" s="30" t="s">
        <v>389</v>
      </c>
      <c r="C50" s="123">
        <v>1</v>
      </c>
      <c r="D50" s="124" t="s">
        <v>37</v>
      </c>
      <c r="E50" s="386"/>
      <c r="F50" s="386">
        <f t="shared" si="1"/>
        <v>0</v>
      </c>
      <c r="G50" s="146"/>
    </row>
    <row r="51" spans="1:7" ht="18.75" x14ac:dyDescent="0.3">
      <c r="A51" s="29" t="s">
        <v>390</v>
      </c>
      <c r="B51" s="30" t="s">
        <v>391</v>
      </c>
      <c r="C51" s="123">
        <v>2</v>
      </c>
      <c r="D51" s="124" t="s">
        <v>37</v>
      </c>
      <c r="E51" s="386"/>
      <c r="F51" s="386">
        <f t="shared" si="1"/>
        <v>0</v>
      </c>
      <c r="G51" s="146"/>
    </row>
    <row r="52" spans="1:7" ht="18.75" x14ac:dyDescent="0.3">
      <c r="A52" s="29" t="s">
        <v>392</v>
      </c>
      <c r="B52" s="30" t="s">
        <v>393</v>
      </c>
      <c r="C52" s="123">
        <v>50</v>
      </c>
      <c r="D52" s="124" t="s">
        <v>30</v>
      </c>
      <c r="E52" s="386"/>
      <c r="F52" s="386">
        <f t="shared" si="1"/>
        <v>0</v>
      </c>
      <c r="G52" s="146"/>
    </row>
    <row r="53" spans="1:7" ht="18.75" x14ac:dyDescent="0.3">
      <c r="A53" s="29" t="s">
        <v>394</v>
      </c>
      <c r="B53" s="30" t="s">
        <v>395</v>
      </c>
      <c r="C53" s="123">
        <v>35</v>
      </c>
      <c r="D53" s="124" t="s">
        <v>30</v>
      </c>
      <c r="E53" s="386"/>
      <c r="F53" s="386">
        <f t="shared" si="1"/>
        <v>0</v>
      </c>
      <c r="G53" s="146"/>
    </row>
    <row r="54" spans="1:7" ht="18.75" x14ac:dyDescent="0.3">
      <c r="A54" s="29">
        <v>2.1800000000000002</v>
      </c>
      <c r="B54" s="30" t="s">
        <v>396</v>
      </c>
      <c r="C54" s="123">
        <v>3</v>
      </c>
      <c r="D54" s="124" t="s">
        <v>30</v>
      </c>
      <c r="E54" s="386"/>
      <c r="F54" s="386">
        <f t="shared" si="1"/>
        <v>0</v>
      </c>
      <c r="G54" s="146"/>
    </row>
    <row r="55" spans="1:7" ht="37.5" x14ac:dyDescent="0.3">
      <c r="A55" s="29" t="s">
        <v>397</v>
      </c>
      <c r="B55" s="30" t="s">
        <v>398</v>
      </c>
      <c r="C55" s="123">
        <v>1</v>
      </c>
      <c r="D55" s="124" t="s">
        <v>74</v>
      </c>
      <c r="E55" s="386"/>
      <c r="F55" s="386">
        <f>+ROUND(C55*E55,2)</f>
        <v>0</v>
      </c>
      <c r="G55" s="146"/>
    </row>
    <row r="56" spans="1:7" ht="18.75" x14ac:dyDescent="0.3">
      <c r="A56" s="29" t="s">
        <v>399</v>
      </c>
      <c r="B56" s="30" t="s">
        <v>400</v>
      </c>
      <c r="C56" s="123">
        <v>1</v>
      </c>
      <c r="D56" s="124" t="s">
        <v>74</v>
      </c>
      <c r="E56" s="386"/>
      <c r="F56" s="386">
        <f>+ROUND(C56*E56,2)</f>
        <v>0</v>
      </c>
      <c r="G56" s="146"/>
    </row>
    <row r="57" spans="1:7" ht="37.5" x14ac:dyDescent="0.3">
      <c r="A57" s="29" t="s">
        <v>401</v>
      </c>
      <c r="B57" s="30" t="s">
        <v>402</v>
      </c>
      <c r="C57" s="123">
        <v>1</v>
      </c>
      <c r="D57" s="124"/>
      <c r="E57" s="386"/>
      <c r="F57" s="386">
        <f>+ROUND(C57*E57,2)</f>
        <v>0</v>
      </c>
      <c r="G57" s="146"/>
    </row>
    <row r="58" spans="1:7" ht="18.75" x14ac:dyDescent="0.3">
      <c r="A58" s="29" t="s">
        <v>403</v>
      </c>
      <c r="B58" s="30" t="s">
        <v>105</v>
      </c>
      <c r="C58" s="123">
        <v>1</v>
      </c>
      <c r="D58" s="124" t="s">
        <v>74</v>
      </c>
      <c r="E58" s="386"/>
      <c r="F58" s="386">
        <f>+ROUND(C58*E58,2)</f>
        <v>0</v>
      </c>
      <c r="G58" s="146">
        <f>+SUM(F35:F58)</f>
        <v>0</v>
      </c>
    </row>
    <row r="59" spans="1:7" ht="19.5" thickBot="1" x14ac:dyDescent="0.35">
      <c r="A59" s="29"/>
      <c r="B59" s="455"/>
      <c r="C59" s="434"/>
      <c r="D59" s="435"/>
      <c r="E59" s="436"/>
      <c r="F59" s="437"/>
      <c r="G59" s="152"/>
    </row>
    <row r="60" spans="1:7" ht="20.25" thickTop="1" thickBot="1" x14ac:dyDescent="0.35">
      <c r="A60" s="86"/>
      <c r="B60" s="457"/>
      <c r="C60" s="153"/>
      <c r="D60" s="154"/>
      <c r="E60" s="138"/>
      <c r="F60" s="438"/>
      <c r="G60" s="140">
        <f>+G58</f>
        <v>0</v>
      </c>
    </row>
    <row r="61" spans="1:7" ht="19.5" thickTop="1" x14ac:dyDescent="0.3">
      <c r="A61" s="22" t="s">
        <v>33</v>
      </c>
      <c r="B61" s="111" t="s">
        <v>132</v>
      </c>
      <c r="C61" s="439"/>
      <c r="D61" s="124"/>
      <c r="E61" s="386"/>
      <c r="F61" s="386"/>
      <c r="G61" s="152"/>
    </row>
    <row r="62" spans="1:7" ht="18.75" x14ac:dyDescent="0.3">
      <c r="A62" s="22"/>
      <c r="B62" s="111"/>
      <c r="C62" s="439"/>
      <c r="D62" s="124"/>
      <c r="E62" s="386"/>
      <c r="F62" s="386"/>
      <c r="G62" s="152"/>
    </row>
    <row r="63" spans="1:7" ht="93.75" x14ac:dyDescent="0.3">
      <c r="A63" s="29" t="s">
        <v>404</v>
      </c>
      <c r="B63" s="30" t="s">
        <v>405</v>
      </c>
      <c r="C63" s="439">
        <v>1</v>
      </c>
      <c r="D63" s="124" t="s">
        <v>37</v>
      </c>
      <c r="E63" s="386"/>
      <c r="F63" s="386">
        <f t="shared" si="1"/>
        <v>0</v>
      </c>
      <c r="G63" s="152"/>
    </row>
    <row r="64" spans="1:7" ht="37.5" x14ac:dyDescent="0.3">
      <c r="A64" s="29" t="s">
        <v>406</v>
      </c>
      <c r="B64" s="30" t="s">
        <v>407</v>
      </c>
      <c r="C64" s="439">
        <v>1</v>
      </c>
      <c r="D64" s="124" t="s">
        <v>37</v>
      </c>
      <c r="E64" s="386"/>
      <c r="F64" s="386">
        <f t="shared" si="1"/>
        <v>0</v>
      </c>
      <c r="G64" s="152"/>
    </row>
    <row r="65" spans="1:7" ht="18.75" x14ac:dyDescent="0.3">
      <c r="A65" s="29" t="s">
        <v>408</v>
      </c>
      <c r="B65" s="30" t="s">
        <v>409</v>
      </c>
      <c r="C65" s="440">
        <v>2</v>
      </c>
      <c r="D65" s="158" t="s">
        <v>37</v>
      </c>
      <c r="E65" s="441"/>
      <c r="F65" s="386">
        <f t="shared" si="1"/>
        <v>0</v>
      </c>
      <c r="G65" s="159"/>
    </row>
    <row r="66" spans="1:7" ht="18.75" x14ac:dyDescent="0.3">
      <c r="A66" s="29" t="s">
        <v>410</v>
      </c>
      <c r="B66" s="30" t="s">
        <v>411</v>
      </c>
      <c r="C66" s="440">
        <v>1</v>
      </c>
      <c r="D66" s="158" t="s">
        <v>37</v>
      </c>
      <c r="E66" s="441"/>
      <c r="F66" s="386">
        <f t="shared" si="1"/>
        <v>0</v>
      </c>
      <c r="G66" s="159"/>
    </row>
    <row r="67" spans="1:7" ht="18.75" x14ac:dyDescent="0.3">
      <c r="A67" s="29" t="s">
        <v>412</v>
      </c>
      <c r="B67" s="30" t="s">
        <v>413</v>
      </c>
      <c r="C67" s="440">
        <v>2</v>
      </c>
      <c r="D67" s="158" t="s">
        <v>37</v>
      </c>
      <c r="E67" s="441"/>
      <c r="F67" s="386">
        <f t="shared" si="1"/>
        <v>0</v>
      </c>
      <c r="G67" s="159"/>
    </row>
    <row r="68" spans="1:7" ht="18.75" x14ac:dyDescent="0.3">
      <c r="A68" s="29" t="s">
        <v>414</v>
      </c>
      <c r="B68" s="30" t="s">
        <v>415</v>
      </c>
      <c r="C68" s="440">
        <v>20</v>
      </c>
      <c r="D68" s="158" t="s">
        <v>30</v>
      </c>
      <c r="E68" s="441"/>
      <c r="F68" s="386">
        <f t="shared" si="1"/>
        <v>0</v>
      </c>
      <c r="G68" s="159"/>
    </row>
    <row r="69" spans="1:7" ht="18.75" x14ac:dyDescent="0.3">
      <c r="A69" s="29" t="s">
        <v>416</v>
      </c>
      <c r="B69" s="458" t="s">
        <v>417</v>
      </c>
      <c r="C69" s="439">
        <v>15</v>
      </c>
      <c r="D69" s="124" t="s">
        <v>30</v>
      </c>
      <c r="E69" s="386"/>
      <c r="F69" s="386">
        <f t="shared" si="1"/>
        <v>0</v>
      </c>
      <c r="G69" s="152"/>
    </row>
    <row r="70" spans="1:7" ht="18.75" x14ac:dyDescent="0.3">
      <c r="A70" s="29" t="s">
        <v>418</v>
      </c>
      <c r="B70" s="458" t="s">
        <v>419</v>
      </c>
      <c r="C70" s="439">
        <v>2</v>
      </c>
      <c r="D70" s="124" t="s">
        <v>37</v>
      </c>
      <c r="E70" s="386"/>
      <c r="F70" s="386">
        <f t="shared" si="1"/>
        <v>0</v>
      </c>
      <c r="G70" s="152"/>
    </row>
    <row r="71" spans="1:7" ht="18.75" x14ac:dyDescent="0.3">
      <c r="A71" s="29" t="s">
        <v>420</v>
      </c>
      <c r="B71" s="458" t="s">
        <v>421</v>
      </c>
      <c r="C71" s="439">
        <v>2</v>
      </c>
      <c r="D71" s="124" t="s">
        <v>37</v>
      </c>
      <c r="E71" s="386"/>
      <c r="F71" s="386">
        <f t="shared" si="1"/>
        <v>0</v>
      </c>
      <c r="G71" s="152"/>
    </row>
    <row r="72" spans="1:7" ht="18.75" x14ac:dyDescent="0.3">
      <c r="A72" s="29" t="s">
        <v>422</v>
      </c>
      <c r="B72" s="458" t="s">
        <v>423</v>
      </c>
      <c r="C72" s="439">
        <v>4</v>
      </c>
      <c r="D72" s="124" t="s">
        <v>37</v>
      </c>
      <c r="E72" s="386"/>
      <c r="F72" s="386">
        <f t="shared" si="1"/>
        <v>0</v>
      </c>
      <c r="G72" s="152"/>
    </row>
    <row r="73" spans="1:7" ht="18.75" x14ac:dyDescent="0.3">
      <c r="A73" s="29" t="s">
        <v>424</v>
      </c>
      <c r="B73" s="458" t="s">
        <v>425</v>
      </c>
      <c r="C73" s="439">
        <v>2</v>
      </c>
      <c r="D73" s="124" t="s">
        <v>37</v>
      </c>
      <c r="E73" s="386"/>
      <c r="F73" s="386">
        <f t="shared" si="1"/>
        <v>0</v>
      </c>
      <c r="G73" s="152"/>
    </row>
    <row r="74" spans="1:7" ht="18.75" x14ac:dyDescent="0.3">
      <c r="A74" s="29" t="s">
        <v>426</v>
      </c>
      <c r="B74" s="459" t="s">
        <v>427</v>
      </c>
      <c r="C74" s="439">
        <v>1</v>
      </c>
      <c r="D74" s="124" t="s">
        <v>37</v>
      </c>
      <c r="E74" s="386"/>
      <c r="F74" s="386">
        <f t="shared" si="1"/>
        <v>0</v>
      </c>
      <c r="G74" s="152"/>
    </row>
    <row r="75" spans="1:7" ht="18.75" x14ac:dyDescent="0.3">
      <c r="A75" s="29">
        <v>3.13</v>
      </c>
      <c r="B75" s="459" t="s">
        <v>423</v>
      </c>
      <c r="C75" s="439">
        <v>4</v>
      </c>
      <c r="D75" s="124" t="s">
        <v>37</v>
      </c>
      <c r="E75" s="386"/>
      <c r="F75" s="386">
        <f t="shared" si="1"/>
        <v>0</v>
      </c>
      <c r="G75" s="152"/>
    </row>
    <row r="76" spans="1:7" ht="18.75" x14ac:dyDescent="0.3">
      <c r="A76" s="29" t="s">
        <v>428</v>
      </c>
      <c r="B76" s="30" t="s">
        <v>429</v>
      </c>
      <c r="C76" s="439">
        <v>200</v>
      </c>
      <c r="D76" s="124" t="s">
        <v>30</v>
      </c>
      <c r="E76" s="386"/>
      <c r="F76" s="386">
        <f t="shared" si="1"/>
        <v>0</v>
      </c>
      <c r="G76" s="152"/>
    </row>
    <row r="77" spans="1:7" ht="18.75" x14ac:dyDescent="0.3">
      <c r="A77" s="29" t="s">
        <v>430</v>
      </c>
      <c r="B77" s="30" t="s">
        <v>431</v>
      </c>
      <c r="C77" s="439">
        <v>100</v>
      </c>
      <c r="D77" s="124" t="s">
        <v>30</v>
      </c>
      <c r="E77" s="386"/>
      <c r="F77" s="386">
        <f t="shared" si="1"/>
        <v>0</v>
      </c>
      <c r="G77" s="152"/>
    </row>
    <row r="78" spans="1:7" ht="18.75" x14ac:dyDescent="0.3">
      <c r="A78" s="29">
        <v>3.16</v>
      </c>
      <c r="B78" s="30" t="s">
        <v>432</v>
      </c>
      <c r="C78" s="439">
        <v>50</v>
      </c>
      <c r="D78" s="124" t="s">
        <v>30</v>
      </c>
      <c r="E78" s="386"/>
      <c r="F78" s="386">
        <f t="shared" si="1"/>
        <v>0</v>
      </c>
      <c r="G78" s="152"/>
    </row>
    <row r="79" spans="1:7" ht="37.5" x14ac:dyDescent="0.3">
      <c r="A79" s="29">
        <v>3.17</v>
      </c>
      <c r="B79" s="30" t="s">
        <v>433</v>
      </c>
      <c r="C79" s="439">
        <v>200</v>
      </c>
      <c r="D79" s="124" t="s">
        <v>30</v>
      </c>
      <c r="E79" s="386"/>
      <c r="F79" s="386">
        <f t="shared" si="1"/>
        <v>0</v>
      </c>
      <c r="G79" s="152"/>
    </row>
    <row r="80" spans="1:7" ht="37.5" x14ac:dyDescent="0.3">
      <c r="A80" s="29">
        <v>3.18</v>
      </c>
      <c r="B80" s="30" t="s">
        <v>434</v>
      </c>
      <c r="C80" s="439">
        <v>175</v>
      </c>
      <c r="D80" s="124" t="s">
        <v>30</v>
      </c>
      <c r="E80" s="386"/>
      <c r="F80" s="386">
        <f t="shared" si="1"/>
        <v>0</v>
      </c>
      <c r="G80" s="152"/>
    </row>
    <row r="81" spans="1:7" ht="18.75" x14ac:dyDescent="0.3">
      <c r="A81" s="29" t="s">
        <v>435</v>
      </c>
      <c r="B81" s="30" t="s">
        <v>436</v>
      </c>
      <c r="C81" s="439">
        <v>1</v>
      </c>
      <c r="D81" s="124" t="s">
        <v>37</v>
      </c>
      <c r="E81" s="386"/>
      <c r="F81" s="386">
        <f t="shared" si="1"/>
        <v>0</v>
      </c>
      <c r="G81" s="152"/>
    </row>
    <row r="82" spans="1:7" ht="18.75" x14ac:dyDescent="0.3">
      <c r="A82" s="29" t="s">
        <v>437</v>
      </c>
      <c r="B82" s="30" t="s">
        <v>438</v>
      </c>
      <c r="C82" s="439">
        <v>1</v>
      </c>
      <c r="D82" s="124" t="s">
        <v>37</v>
      </c>
      <c r="E82" s="386"/>
      <c r="F82" s="386">
        <f t="shared" si="1"/>
        <v>0</v>
      </c>
      <c r="G82" s="152"/>
    </row>
    <row r="83" spans="1:7" ht="18.75" x14ac:dyDescent="0.3">
      <c r="A83" s="29">
        <v>3.21</v>
      </c>
      <c r="B83" s="30" t="s">
        <v>439</v>
      </c>
      <c r="C83" s="439">
        <v>1</v>
      </c>
      <c r="D83" s="124" t="s">
        <v>37</v>
      </c>
      <c r="E83" s="386"/>
      <c r="F83" s="386">
        <f t="shared" si="1"/>
        <v>0</v>
      </c>
      <c r="G83" s="152"/>
    </row>
    <row r="84" spans="1:7" ht="18.75" x14ac:dyDescent="0.3">
      <c r="A84" s="29">
        <v>3.22</v>
      </c>
      <c r="B84" s="30" t="s">
        <v>440</v>
      </c>
      <c r="C84" s="439">
        <v>1</v>
      </c>
      <c r="D84" s="124" t="s">
        <v>74</v>
      </c>
      <c r="E84" s="386"/>
      <c r="F84" s="386">
        <f t="shared" si="1"/>
        <v>0</v>
      </c>
      <c r="G84" s="152"/>
    </row>
    <row r="85" spans="1:7" ht="37.5" x14ac:dyDescent="0.3">
      <c r="A85" s="29" t="s">
        <v>441</v>
      </c>
      <c r="B85" s="30" t="s">
        <v>442</v>
      </c>
      <c r="C85" s="439">
        <v>1</v>
      </c>
      <c r="D85" s="124" t="s">
        <v>74</v>
      </c>
      <c r="E85" s="386"/>
      <c r="F85" s="386">
        <f t="shared" si="1"/>
        <v>0</v>
      </c>
      <c r="G85" s="152"/>
    </row>
    <row r="86" spans="1:7" ht="18.75" x14ac:dyDescent="0.3">
      <c r="A86" s="29" t="s">
        <v>150</v>
      </c>
      <c r="B86" s="30" t="s">
        <v>105</v>
      </c>
      <c r="C86" s="439">
        <v>1</v>
      </c>
      <c r="D86" s="124" t="s">
        <v>74</v>
      </c>
      <c r="E86" s="386"/>
      <c r="F86" s="386">
        <f t="shared" si="1"/>
        <v>0</v>
      </c>
      <c r="G86" s="442">
        <f>+SUM(F63:F86)</f>
        <v>0</v>
      </c>
    </row>
    <row r="87" spans="1:7" ht="19.5" thickBot="1" x14ac:dyDescent="0.35">
      <c r="A87" s="29"/>
      <c r="B87" s="147"/>
      <c r="C87" s="439"/>
      <c r="D87" s="124"/>
      <c r="E87" s="386"/>
      <c r="F87" s="151"/>
      <c r="G87" s="152"/>
    </row>
    <row r="88" spans="1:7" ht="20.25" thickTop="1" thickBot="1" x14ac:dyDescent="0.35">
      <c r="A88" s="86"/>
      <c r="B88" s="154"/>
      <c r="C88" s="153"/>
      <c r="D88" s="41"/>
      <c r="E88" s="443"/>
      <c r="F88" s="139" t="s">
        <v>219</v>
      </c>
      <c r="G88" s="444">
        <f>+G86</f>
        <v>0</v>
      </c>
    </row>
    <row r="89" spans="1:7" ht="20.25" thickTop="1" thickBot="1" x14ac:dyDescent="0.35">
      <c r="A89" s="86"/>
      <c r="B89" s="154" t="s">
        <v>157</v>
      </c>
      <c r="C89" s="153"/>
      <c r="D89" s="41"/>
      <c r="E89" s="443"/>
      <c r="F89" s="139" t="s">
        <v>219</v>
      </c>
      <c r="G89" s="444">
        <f>G86+G60+G33</f>
        <v>0</v>
      </c>
    </row>
    <row r="90" spans="1:7" ht="20.25" thickTop="1" thickBot="1" x14ac:dyDescent="0.35">
      <c r="A90" s="86"/>
      <c r="B90" s="46" t="s">
        <v>45</v>
      </c>
      <c r="C90" s="153"/>
      <c r="D90" s="41"/>
      <c r="E90" s="443"/>
      <c r="F90" s="139" t="s">
        <v>219</v>
      </c>
      <c r="G90" s="140">
        <f>+G89</f>
        <v>0</v>
      </c>
    </row>
    <row r="91" spans="1:7" ht="19.5" thickTop="1" x14ac:dyDescent="0.3">
      <c r="A91" s="161"/>
      <c r="B91" s="23"/>
      <c r="C91" s="162"/>
      <c r="D91" s="163"/>
      <c r="E91" s="164"/>
      <c r="F91" s="165"/>
      <c r="G91" s="445"/>
    </row>
    <row r="92" spans="1:7" ht="18.75" x14ac:dyDescent="0.3">
      <c r="A92" s="95"/>
      <c r="B92" s="23" t="s">
        <v>158</v>
      </c>
      <c r="C92" s="167"/>
      <c r="D92" s="168">
        <v>0.1</v>
      </c>
      <c r="E92" s="23"/>
      <c r="F92" s="386">
        <f>ROUND(G90*D92,2)</f>
        <v>0</v>
      </c>
      <c r="G92" s="446"/>
    </row>
    <row r="93" spans="1:7" ht="18.75" x14ac:dyDescent="0.3">
      <c r="A93" s="95"/>
      <c r="B93" s="23" t="s">
        <v>47</v>
      </c>
      <c r="C93" s="167"/>
      <c r="D93" s="170">
        <v>2.5000000000000001E-2</v>
      </c>
      <c r="E93" s="23"/>
      <c r="F93" s="386">
        <f>ROUND(G90*D93,2)</f>
        <v>0</v>
      </c>
      <c r="G93" s="446"/>
    </row>
    <row r="94" spans="1:7" ht="18.75" x14ac:dyDescent="0.3">
      <c r="A94" s="29"/>
      <c r="B94" s="23" t="s">
        <v>48</v>
      </c>
      <c r="C94" s="23"/>
      <c r="D94" s="170">
        <v>3.5000000000000003E-2</v>
      </c>
      <c r="E94" s="23"/>
      <c r="F94" s="386">
        <f>ROUND(G90*D94,2)</f>
        <v>0</v>
      </c>
      <c r="G94" s="126"/>
    </row>
    <row r="95" spans="1:7" ht="18.75" x14ac:dyDescent="0.3">
      <c r="A95" s="29"/>
      <c r="B95" s="23" t="s">
        <v>49</v>
      </c>
      <c r="C95" s="23"/>
      <c r="D95" s="170">
        <v>5.3499999999999999E-2</v>
      </c>
      <c r="E95" s="23"/>
      <c r="F95" s="447">
        <f>ROUND(G90*D95,2)</f>
        <v>0</v>
      </c>
      <c r="G95" s="126"/>
    </row>
    <row r="96" spans="1:7" ht="18.75" x14ac:dyDescent="0.3">
      <c r="A96" s="172"/>
      <c r="B96" s="23" t="s">
        <v>50</v>
      </c>
      <c r="C96" s="23"/>
      <c r="D96" s="168">
        <v>0.01</v>
      </c>
      <c r="E96" s="23"/>
      <c r="F96" s="386">
        <f>ROUND(G90*D96,2)</f>
        <v>0</v>
      </c>
      <c r="G96" s="126"/>
    </row>
    <row r="97" spans="1:7" ht="18.75" x14ac:dyDescent="0.3">
      <c r="A97" s="172"/>
      <c r="B97" s="23" t="s">
        <v>159</v>
      </c>
      <c r="C97" s="23"/>
      <c r="D97" s="168">
        <v>0.05</v>
      </c>
      <c r="E97" s="23"/>
      <c r="F97" s="386">
        <f>ROUND(G90*D97,2)</f>
        <v>0</v>
      </c>
      <c r="G97" s="126"/>
    </row>
    <row r="98" spans="1:7" ht="18.75" x14ac:dyDescent="0.3">
      <c r="A98" s="95"/>
      <c r="B98" s="23"/>
      <c r="C98" s="23"/>
      <c r="D98" s="56"/>
      <c r="E98" s="23"/>
      <c r="F98" s="386"/>
      <c r="G98" s="126"/>
    </row>
    <row r="99" spans="1:7" ht="19.5" thickBot="1" x14ac:dyDescent="0.35">
      <c r="A99" s="95"/>
      <c r="B99" s="173"/>
      <c r="C99" s="23"/>
      <c r="D99" s="23"/>
      <c r="E99" s="23"/>
      <c r="F99" s="23"/>
      <c r="G99" s="174"/>
    </row>
    <row r="100" spans="1:7" ht="20.25" thickTop="1" thickBot="1" x14ac:dyDescent="0.35">
      <c r="A100" s="175"/>
      <c r="B100" s="176" t="s">
        <v>52</v>
      </c>
      <c r="C100" s="176"/>
      <c r="D100" s="176"/>
      <c r="E100" s="176"/>
      <c r="F100" s="176"/>
      <c r="G100" s="444">
        <f>SUM(F92:F98)</f>
        <v>0</v>
      </c>
    </row>
    <row r="101" spans="1:7" ht="19.5" thickTop="1" x14ac:dyDescent="0.3">
      <c r="A101" s="95"/>
      <c r="B101" s="448" t="s">
        <v>160</v>
      </c>
      <c r="C101" s="173"/>
      <c r="D101" s="173"/>
      <c r="E101" s="173"/>
      <c r="F101" s="173"/>
      <c r="G101" s="177">
        <f>+G90+G100</f>
        <v>0</v>
      </c>
    </row>
    <row r="102" spans="1:7" ht="37.5" x14ac:dyDescent="0.3">
      <c r="A102" s="95"/>
      <c r="B102" s="178" t="s">
        <v>54</v>
      </c>
      <c r="C102" s="68"/>
      <c r="D102" s="179">
        <v>0.03</v>
      </c>
      <c r="E102" s="68"/>
      <c r="F102" s="68"/>
      <c r="G102" s="228">
        <f>ROUND(G100*D102,2)</f>
        <v>0</v>
      </c>
    </row>
    <row r="103" spans="1:7" ht="18.75" x14ac:dyDescent="0.3">
      <c r="A103" s="95"/>
      <c r="B103" s="74" t="s">
        <v>55</v>
      </c>
      <c r="C103" s="68"/>
      <c r="D103" s="179">
        <v>0.06</v>
      </c>
      <c r="E103" s="68"/>
      <c r="F103" s="68"/>
      <c r="G103" s="228">
        <f>ROUND(G90*D103,2)</f>
        <v>0</v>
      </c>
    </row>
    <row r="104" spans="1:7" ht="18.75" x14ac:dyDescent="0.3">
      <c r="A104" s="95"/>
      <c r="B104" s="68" t="s">
        <v>56</v>
      </c>
      <c r="C104" s="181"/>
      <c r="D104" s="179">
        <v>0.05</v>
      </c>
      <c r="E104" s="181"/>
      <c r="F104" s="181"/>
      <c r="G104" s="228">
        <f>ROUND(G101*D104,2)</f>
        <v>0</v>
      </c>
    </row>
    <row r="105" spans="1:7" ht="19.5" thickBot="1" x14ac:dyDescent="0.35">
      <c r="A105" s="182"/>
      <c r="B105" s="231" t="s">
        <v>57</v>
      </c>
      <c r="C105" s="183"/>
      <c r="D105" s="183"/>
      <c r="E105" s="183"/>
      <c r="F105" s="183"/>
      <c r="G105" s="184">
        <f>SUM(G101:G104)</f>
        <v>0</v>
      </c>
    </row>
    <row r="106" spans="1:7" ht="19.5" thickTop="1" x14ac:dyDescent="0.3">
      <c r="A106" s="185"/>
      <c r="B106" s="185"/>
      <c r="C106" s="186"/>
      <c r="D106" s="186"/>
      <c r="E106" s="186"/>
      <c r="F106" s="186"/>
      <c r="G106" s="186"/>
    </row>
    <row r="107" spans="1:7" ht="18.75" x14ac:dyDescent="0.3">
      <c r="A107" s="186"/>
      <c r="B107" s="82" t="s">
        <v>58</v>
      </c>
      <c r="C107" s="82"/>
      <c r="D107" s="82"/>
      <c r="E107" s="449"/>
      <c r="F107" s="82"/>
      <c r="G107" s="186"/>
    </row>
    <row r="108" spans="1:7" ht="18.75" x14ac:dyDescent="0.3">
      <c r="A108" s="186"/>
      <c r="B108" s="82"/>
      <c r="C108" s="82"/>
      <c r="D108" s="82"/>
      <c r="E108" s="82"/>
      <c r="F108" s="82"/>
      <c r="G108" s="186"/>
    </row>
    <row r="109" spans="1:7" ht="18.75" x14ac:dyDescent="0.3">
      <c r="A109" s="186"/>
      <c r="B109" s="82" t="s">
        <v>161</v>
      </c>
      <c r="C109" s="82"/>
      <c r="D109" s="82"/>
      <c r="E109" s="82" t="s">
        <v>60</v>
      </c>
      <c r="F109" s="82"/>
      <c r="G109" s="186"/>
    </row>
    <row r="110" spans="1:7" ht="18.75" x14ac:dyDescent="0.3">
      <c r="A110" s="186"/>
      <c r="B110" s="83"/>
      <c r="C110" s="82"/>
      <c r="D110" s="82"/>
      <c r="E110" s="83"/>
      <c r="F110" s="82"/>
      <c r="G110" s="186"/>
    </row>
    <row r="111" spans="1:7" ht="18.75" x14ac:dyDescent="0.3">
      <c r="A111" s="186"/>
      <c r="B111" s="83"/>
      <c r="C111" s="82"/>
      <c r="D111" s="82"/>
      <c r="E111" s="83"/>
      <c r="F111" s="82"/>
      <c r="G111" s="186"/>
    </row>
    <row r="112" spans="1:7" ht="18.75" x14ac:dyDescent="0.3">
      <c r="A112" s="186"/>
      <c r="B112" s="82"/>
      <c r="C112" s="82"/>
      <c r="D112" s="82"/>
      <c r="E112" s="82"/>
      <c r="F112" s="82"/>
      <c r="G112" s="186"/>
    </row>
    <row r="113" spans="1:7" ht="18.75" x14ac:dyDescent="0.3">
      <c r="A113" s="186"/>
      <c r="B113" s="82" t="s">
        <v>59</v>
      </c>
      <c r="C113" s="82"/>
      <c r="D113" s="82"/>
      <c r="E113" s="84" t="s">
        <v>61</v>
      </c>
      <c r="F113" s="449"/>
      <c r="G113" s="112"/>
    </row>
    <row r="114" spans="1:7" ht="18.75" x14ac:dyDescent="0.3">
      <c r="A114" s="186"/>
      <c r="B114" s="450" t="s">
        <v>443</v>
      </c>
      <c r="C114" s="82"/>
      <c r="D114" s="82"/>
      <c r="E114" s="450" t="s">
        <v>443</v>
      </c>
      <c r="F114" s="449"/>
      <c r="G114" s="112"/>
    </row>
    <row r="115" spans="1:7" ht="18.75" x14ac:dyDescent="0.3">
      <c r="A115" s="186"/>
      <c r="B115" s="83"/>
      <c r="C115" s="82"/>
      <c r="D115" s="82"/>
      <c r="E115" s="83"/>
      <c r="F115" s="449"/>
      <c r="G115" s="112"/>
    </row>
    <row r="116" spans="1:7" ht="18.75" x14ac:dyDescent="0.3">
      <c r="A116" s="186"/>
      <c r="B116" s="83" t="s">
        <v>444</v>
      </c>
      <c r="C116" s="82"/>
      <c r="D116" s="82"/>
      <c r="E116" s="83" t="s">
        <v>445</v>
      </c>
      <c r="F116" s="449"/>
      <c r="G116" s="112"/>
    </row>
    <row r="117" spans="1:7" ht="18.75" x14ac:dyDescent="0.3">
      <c r="A117" s="186"/>
      <c r="B117" s="82"/>
      <c r="C117" s="82"/>
      <c r="D117" s="82"/>
      <c r="E117" s="83"/>
      <c r="F117" s="449"/>
      <c r="G117" s="112"/>
    </row>
    <row r="118" spans="1:7" ht="18.75" x14ac:dyDescent="0.3">
      <c r="A118" s="186"/>
      <c r="B118" s="82"/>
      <c r="C118" s="82"/>
      <c r="D118" s="82"/>
      <c r="E118" s="82"/>
      <c r="F118" s="82"/>
      <c r="G118" s="186"/>
    </row>
    <row r="119" spans="1:7" ht="18.75" x14ac:dyDescent="0.3">
      <c r="A119" s="186"/>
      <c r="B119" s="188" t="s">
        <v>162</v>
      </c>
      <c r="C119" s="451"/>
      <c r="D119" s="451"/>
      <c r="E119" s="451"/>
      <c r="F119" s="82"/>
      <c r="G119" s="186"/>
    </row>
    <row r="120" spans="1:7" ht="18.75" x14ac:dyDescent="0.3">
      <c r="A120" s="186"/>
      <c r="B120" s="188" t="s">
        <v>164</v>
      </c>
      <c r="C120" s="189"/>
      <c r="D120" s="189"/>
      <c r="E120" s="189"/>
      <c r="F120" s="82"/>
      <c r="G120" s="186"/>
    </row>
    <row r="121" spans="1:7" ht="18.75" x14ac:dyDescent="0.3">
      <c r="A121" s="81"/>
      <c r="B121" s="188"/>
      <c r="C121" s="451"/>
      <c r="D121" s="451"/>
      <c r="E121" s="451"/>
      <c r="F121" s="105"/>
      <c r="G121" s="81"/>
    </row>
    <row r="122" spans="1:7" ht="18.75" x14ac:dyDescent="0.3">
      <c r="A122" s="81"/>
      <c r="B122" s="188"/>
      <c r="C122" s="188"/>
      <c r="D122" s="188"/>
      <c r="E122" s="188"/>
      <c r="F122" s="105"/>
      <c r="G122" s="81"/>
    </row>
    <row r="123" spans="1:7" ht="18.75" x14ac:dyDescent="0.3">
      <c r="A123" s="11" t="s">
        <v>15</v>
      </c>
      <c r="B123" s="11"/>
      <c r="C123" s="11"/>
      <c r="D123" s="11"/>
      <c r="E123" s="11"/>
      <c r="F123" s="11"/>
      <c r="G123" s="11"/>
    </row>
    <row r="124" spans="1:7" ht="18.75" x14ac:dyDescent="0.3">
      <c r="A124" s="11" t="s">
        <v>16</v>
      </c>
      <c r="B124" s="11"/>
      <c r="C124" s="11"/>
      <c r="D124" s="11"/>
      <c r="E124" s="11"/>
      <c r="F124" s="11"/>
      <c r="G124" s="11"/>
    </row>
    <row r="125" spans="1:7" ht="18.75" x14ac:dyDescent="0.3">
      <c r="A125" s="11"/>
      <c r="B125" s="11"/>
      <c r="C125" s="11"/>
      <c r="D125" s="11"/>
      <c r="E125" s="11"/>
      <c r="F125" s="11"/>
      <c r="G125" s="11"/>
    </row>
    <row r="126" spans="1:7" ht="65.25" customHeight="1" x14ac:dyDescent="0.25">
      <c r="A126" s="13" t="s">
        <v>447</v>
      </c>
      <c r="B126" s="85"/>
      <c r="C126" s="85"/>
      <c r="D126" s="85"/>
      <c r="E126" s="85"/>
      <c r="F126" s="85"/>
      <c r="G126" s="85"/>
    </row>
    <row r="127" spans="1:7" ht="18.75" thickBot="1" x14ac:dyDescent="0.3">
      <c r="A127" s="13"/>
      <c r="B127" s="14"/>
      <c r="C127" s="14"/>
      <c r="D127" s="14"/>
      <c r="E127" s="14"/>
      <c r="F127" s="14"/>
      <c r="G127" s="14"/>
    </row>
    <row r="128" spans="1:7" ht="20.25" thickTop="1" thickBot="1" x14ac:dyDescent="0.3">
      <c r="A128" s="15" t="s">
        <v>21</v>
      </c>
      <c r="B128" s="16" t="s">
        <v>22</v>
      </c>
      <c r="C128" s="16" t="s">
        <v>23</v>
      </c>
      <c r="D128" s="16" t="s">
        <v>24</v>
      </c>
      <c r="E128" s="16" t="s">
        <v>25</v>
      </c>
      <c r="F128" s="16" t="s">
        <v>26</v>
      </c>
      <c r="G128" s="17" t="s">
        <v>27</v>
      </c>
    </row>
    <row r="129" spans="1:7" ht="19.5" thickTop="1" x14ac:dyDescent="0.3">
      <c r="A129" s="18"/>
      <c r="B129" s="19"/>
      <c r="C129" s="20"/>
      <c r="D129" s="20"/>
      <c r="E129" s="20"/>
      <c r="F129" s="20"/>
      <c r="G129" s="21"/>
    </row>
    <row r="130" spans="1:7" ht="18.75" x14ac:dyDescent="0.3">
      <c r="A130" s="22"/>
      <c r="B130" s="19" t="s">
        <v>448</v>
      </c>
      <c r="C130" s="20"/>
      <c r="D130" s="20"/>
      <c r="E130" s="20"/>
      <c r="F130" s="20"/>
      <c r="G130" s="21"/>
    </row>
    <row r="131" spans="1:7" ht="18.75" x14ac:dyDescent="0.3">
      <c r="A131" s="22"/>
      <c r="B131" s="19" t="s">
        <v>449</v>
      </c>
      <c r="C131" s="20"/>
      <c r="D131" s="20"/>
      <c r="E131" s="20"/>
      <c r="F131" s="20"/>
      <c r="G131" s="21"/>
    </row>
    <row r="132" spans="1:7" ht="18.75" x14ac:dyDescent="0.3">
      <c r="A132" s="22"/>
      <c r="B132" s="19"/>
      <c r="C132" s="24"/>
      <c r="D132" s="25"/>
      <c r="E132" s="26"/>
      <c r="F132" s="27"/>
      <c r="G132" s="21"/>
    </row>
    <row r="133" spans="1:7" ht="18.75" x14ac:dyDescent="0.3">
      <c r="A133" s="29" t="s">
        <v>28</v>
      </c>
      <c r="B133" s="30" t="s">
        <v>450</v>
      </c>
      <c r="C133" s="31">
        <v>1</v>
      </c>
      <c r="D133" s="32" t="s">
        <v>74</v>
      </c>
      <c r="E133" s="33"/>
      <c r="F133" s="33"/>
      <c r="G133" s="61"/>
    </row>
    <row r="134" spans="1:7" ht="18.75" x14ac:dyDescent="0.3">
      <c r="A134" s="29"/>
      <c r="B134" s="30"/>
      <c r="C134" s="33"/>
      <c r="D134" s="32"/>
      <c r="E134" s="33"/>
      <c r="F134" s="33"/>
      <c r="G134" s="461"/>
    </row>
    <row r="135" spans="1:7" ht="18.75" x14ac:dyDescent="0.3">
      <c r="A135" s="29"/>
      <c r="B135" s="30" t="s">
        <v>451</v>
      </c>
      <c r="C135" s="31"/>
      <c r="D135" s="32"/>
      <c r="E135" s="33"/>
      <c r="F135" s="33"/>
      <c r="G135" s="61"/>
    </row>
    <row r="136" spans="1:7" ht="18.75" x14ac:dyDescent="0.3">
      <c r="A136" s="29"/>
      <c r="B136" s="30"/>
      <c r="C136" s="33"/>
      <c r="D136" s="32"/>
      <c r="E136" s="33"/>
      <c r="F136" s="33"/>
      <c r="G136" s="461"/>
    </row>
    <row r="137" spans="1:7" ht="18.75" x14ac:dyDescent="0.3">
      <c r="A137" s="29" t="s">
        <v>31</v>
      </c>
      <c r="B137" s="30" t="s">
        <v>452</v>
      </c>
      <c r="C137" s="33">
        <v>1</v>
      </c>
      <c r="D137" s="32" t="s">
        <v>74</v>
      </c>
      <c r="E137" s="33"/>
      <c r="F137" s="33"/>
      <c r="G137" s="61"/>
    </row>
    <row r="138" spans="1:7" ht="18.75" x14ac:dyDescent="0.3">
      <c r="A138" s="29"/>
      <c r="B138" s="30"/>
      <c r="C138" s="33"/>
      <c r="D138" s="32"/>
      <c r="E138" s="33"/>
      <c r="F138" s="33"/>
      <c r="G138" s="461"/>
    </row>
    <row r="139" spans="1:7" ht="18.75" x14ac:dyDescent="0.3">
      <c r="A139" s="29"/>
      <c r="B139" s="37"/>
      <c r="C139" s="39"/>
      <c r="D139" s="38"/>
      <c r="E139" s="39"/>
      <c r="F139" s="33"/>
      <c r="G139" s="34"/>
    </row>
    <row r="140" spans="1:7" ht="19.5" thickBot="1" x14ac:dyDescent="0.35">
      <c r="A140" s="29" t="s">
        <v>72</v>
      </c>
      <c r="B140" s="23" t="s">
        <v>73</v>
      </c>
      <c r="C140" s="57">
        <v>1</v>
      </c>
      <c r="D140" s="32" t="s">
        <v>74</v>
      </c>
      <c r="E140" s="57"/>
      <c r="F140" s="33"/>
      <c r="G140" s="34"/>
    </row>
    <row r="141" spans="1:7" ht="21.75" thickTop="1" thickBot="1" x14ac:dyDescent="0.35">
      <c r="A141" s="86"/>
      <c r="B141" s="46" t="s">
        <v>173</v>
      </c>
      <c r="C141" s="87"/>
      <c r="D141" s="88"/>
      <c r="E141" s="88"/>
      <c r="F141" s="87"/>
      <c r="G141" s="49"/>
    </row>
    <row r="142" spans="1:7" ht="19.5" thickTop="1" x14ac:dyDescent="0.3">
      <c r="A142" s="89"/>
      <c r="B142" s="90"/>
      <c r="C142" s="91"/>
      <c r="D142" s="92"/>
      <c r="E142" s="93"/>
      <c r="F142" s="93"/>
      <c r="G142" s="462"/>
    </row>
    <row r="143" spans="1:7" ht="18.75" x14ac:dyDescent="0.3">
      <c r="A143" s="95"/>
      <c r="B143" s="23" t="s">
        <v>46</v>
      </c>
      <c r="C143" s="39"/>
      <c r="D143" s="56">
        <v>0.1</v>
      </c>
      <c r="E143" s="57"/>
      <c r="F143" s="463"/>
      <c r="G143" s="461"/>
    </row>
    <row r="144" spans="1:7" ht="18.75" x14ac:dyDescent="0.3">
      <c r="A144" s="29"/>
      <c r="B144" s="23" t="s">
        <v>47</v>
      </c>
      <c r="C144" s="39"/>
      <c r="D144" s="60">
        <v>2.5000000000000001E-2</v>
      </c>
      <c r="E144" s="57"/>
      <c r="F144" s="463"/>
      <c r="G144" s="461"/>
    </row>
    <row r="145" spans="1:7" ht="18.75" x14ac:dyDescent="0.3">
      <c r="A145" s="95"/>
      <c r="B145" s="23" t="s">
        <v>48</v>
      </c>
      <c r="C145" s="57"/>
      <c r="D145" s="56">
        <v>3.5000000000000003E-2</v>
      </c>
      <c r="E145" s="57"/>
      <c r="F145" s="463"/>
      <c r="G145" s="61"/>
    </row>
    <row r="146" spans="1:7" ht="18.75" x14ac:dyDescent="0.3">
      <c r="A146" s="95"/>
      <c r="B146" s="23" t="s">
        <v>49</v>
      </c>
      <c r="C146" s="57"/>
      <c r="D146" s="56">
        <v>5.3499999999999999E-2</v>
      </c>
      <c r="E146" s="57"/>
      <c r="F146" s="463"/>
      <c r="G146" s="61"/>
    </row>
    <row r="147" spans="1:7" ht="18.75" x14ac:dyDescent="0.3">
      <c r="A147" s="95"/>
      <c r="B147" s="23" t="s">
        <v>50</v>
      </c>
      <c r="C147" s="57"/>
      <c r="D147" s="56">
        <v>0.01</v>
      </c>
      <c r="E147" s="57"/>
      <c r="F147" s="463"/>
      <c r="G147" s="61"/>
    </row>
    <row r="148" spans="1:7" ht="18.75" x14ac:dyDescent="0.3">
      <c r="A148" s="95"/>
      <c r="B148" s="23" t="s">
        <v>51</v>
      </c>
      <c r="C148" s="57"/>
      <c r="D148" s="56">
        <v>0.05</v>
      </c>
      <c r="E148" s="57"/>
      <c r="F148" s="463"/>
      <c r="G148" s="61"/>
    </row>
    <row r="149" spans="1:7" ht="19.5" thickBot="1" x14ac:dyDescent="0.35">
      <c r="A149" s="195"/>
      <c r="B149" s="64"/>
      <c r="C149" s="65"/>
      <c r="D149" s="65"/>
      <c r="E149" s="65"/>
      <c r="F149" s="65"/>
      <c r="G149" s="66"/>
    </row>
    <row r="150" spans="1:7" ht="21.75" thickTop="1" thickBot="1" x14ac:dyDescent="0.35">
      <c r="A150" s="86"/>
      <c r="B150" s="46" t="s">
        <v>52</v>
      </c>
      <c r="C150" s="42"/>
      <c r="D150" s="43"/>
      <c r="E150" s="44"/>
      <c r="F150" s="44"/>
      <c r="G150" s="49"/>
    </row>
    <row r="151" spans="1:7" ht="21.75" thickTop="1" thickBot="1" x14ac:dyDescent="0.35">
      <c r="A151" s="86"/>
      <c r="B151" s="46" t="s">
        <v>53</v>
      </c>
      <c r="C151" s="42"/>
      <c r="D151" s="43"/>
      <c r="E151" s="44"/>
      <c r="F151" s="44"/>
      <c r="G151" s="49"/>
    </row>
    <row r="152" spans="1:7" ht="38.25" thickTop="1" x14ac:dyDescent="0.3">
      <c r="A152" s="95"/>
      <c r="B152" s="74" t="s">
        <v>54</v>
      </c>
      <c r="C152" s="69"/>
      <c r="D152" s="75">
        <v>0.03</v>
      </c>
      <c r="E152" s="69"/>
      <c r="F152" s="69"/>
      <c r="G152" s="70"/>
    </row>
    <row r="153" spans="1:7" ht="20.25" x14ac:dyDescent="0.3">
      <c r="A153" s="95"/>
      <c r="B153" s="102" t="s">
        <v>55</v>
      </c>
      <c r="C153" s="68"/>
      <c r="D153" s="76">
        <v>0.06</v>
      </c>
      <c r="E153" s="69"/>
      <c r="F153" s="69"/>
      <c r="G153" s="70"/>
    </row>
    <row r="154" spans="1:7" ht="20.25" x14ac:dyDescent="0.3">
      <c r="A154" s="95"/>
      <c r="B154" s="68" t="s">
        <v>56</v>
      </c>
      <c r="C154" s="69"/>
      <c r="D154" s="76">
        <v>0.05</v>
      </c>
      <c r="E154" s="69"/>
      <c r="F154" s="69"/>
      <c r="G154" s="70"/>
    </row>
    <row r="155" spans="1:7" ht="21" thickBot="1" x14ac:dyDescent="0.35">
      <c r="A155" s="95"/>
      <c r="B155" s="23"/>
      <c r="C155" s="57"/>
      <c r="D155" s="103"/>
      <c r="E155" s="57"/>
      <c r="F155" s="57"/>
      <c r="G155" s="104"/>
    </row>
    <row r="156" spans="1:7" ht="21.75" thickTop="1" thickBot="1" x14ac:dyDescent="0.35">
      <c r="A156" s="86"/>
      <c r="B156" s="46" t="s">
        <v>57</v>
      </c>
      <c r="C156" s="87"/>
      <c r="D156" s="88"/>
      <c r="E156" s="88"/>
      <c r="F156" s="87"/>
      <c r="G156" s="49"/>
    </row>
    <row r="157" spans="1:7" ht="15.75" thickTop="1" x14ac:dyDescent="0.25">
      <c r="A157" s="105"/>
      <c r="B157" s="105"/>
      <c r="C157" s="105"/>
      <c r="D157" s="105"/>
      <c r="E157" s="105"/>
      <c r="F157" s="105"/>
      <c r="G157" s="105"/>
    </row>
    <row r="158" spans="1:7" ht="18.75" x14ac:dyDescent="0.3">
      <c r="A158" s="105"/>
      <c r="B158" s="82" t="s">
        <v>58</v>
      </c>
      <c r="C158" s="82"/>
      <c r="D158" s="82"/>
      <c r="E158" s="82" t="s">
        <v>59</v>
      </c>
      <c r="F158" s="82"/>
      <c r="G158" s="82"/>
    </row>
    <row r="159" spans="1:7" ht="18.75" x14ac:dyDescent="0.3">
      <c r="A159" s="105"/>
      <c r="B159" s="82"/>
      <c r="C159" s="82"/>
      <c r="D159" s="82"/>
      <c r="E159" s="82"/>
      <c r="F159" s="82"/>
      <c r="G159" s="82"/>
    </row>
    <row r="160" spans="1:7" ht="18.75" x14ac:dyDescent="0.3">
      <c r="A160" s="105"/>
      <c r="B160" s="82"/>
      <c r="C160" s="82"/>
      <c r="D160" s="82"/>
      <c r="E160" s="82"/>
      <c r="F160" s="82"/>
      <c r="G160" s="82"/>
    </row>
    <row r="161" spans="1:7" ht="18.75" x14ac:dyDescent="0.3">
      <c r="A161" s="105"/>
      <c r="B161" s="82" t="s">
        <v>60</v>
      </c>
      <c r="C161" s="82"/>
      <c r="D161" s="82"/>
      <c r="E161" s="82" t="s">
        <v>60</v>
      </c>
      <c r="F161" s="82"/>
      <c r="G161" s="82"/>
    </row>
    <row r="162" spans="1:7" ht="18.75" x14ac:dyDescent="0.3">
      <c r="A162" s="105"/>
      <c r="B162" s="107"/>
      <c r="C162" s="82"/>
      <c r="D162" s="82"/>
      <c r="E162" s="107"/>
      <c r="F162" s="82"/>
      <c r="G162" s="82"/>
    </row>
    <row r="163" spans="1:7" ht="18.75" x14ac:dyDescent="0.3">
      <c r="A163" s="105"/>
      <c r="B163" s="83"/>
      <c r="C163" s="82"/>
      <c r="D163" s="82"/>
      <c r="E163" s="83"/>
      <c r="F163" s="82"/>
      <c r="G163" s="82"/>
    </row>
    <row r="164" spans="1:7" ht="18.75" x14ac:dyDescent="0.3">
      <c r="A164" s="105"/>
      <c r="B164" s="82"/>
      <c r="C164" s="82"/>
      <c r="D164" s="82"/>
      <c r="E164" s="82"/>
      <c r="F164" s="82"/>
      <c r="G164" s="82"/>
    </row>
    <row r="165" spans="1:7" ht="18.75" x14ac:dyDescent="0.3">
      <c r="A165" s="105"/>
      <c r="B165" s="82"/>
      <c r="C165" s="82"/>
      <c r="D165" s="82"/>
      <c r="E165" s="82"/>
      <c r="F165" s="82"/>
      <c r="G165" s="82"/>
    </row>
    <row r="166" spans="1:7" ht="18.75" x14ac:dyDescent="0.3">
      <c r="A166" s="105"/>
      <c r="B166" s="84" t="s">
        <v>61</v>
      </c>
      <c r="C166" s="82"/>
      <c r="D166" s="82"/>
      <c r="E166" s="84" t="s">
        <v>76</v>
      </c>
      <c r="F166" s="82"/>
      <c r="G166" s="82"/>
    </row>
    <row r="167" spans="1:7" ht="18.75" x14ac:dyDescent="0.3">
      <c r="A167" s="105"/>
      <c r="B167" s="82"/>
      <c r="C167" s="82"/>
      <c r="D167" s="82"/>
      <c r="E167" s="82"/>
      <c r="F167" s="82"/>
      <c r="G167" s="82"/>
    </row>
    <row r="168" spans="1:7" ht="18.75" x14ac:dyDescent="0.3">
      <c r="A168" s="105"/>
      <c r="B168" s="82"/>
      <c r="C168" s="82"/>
      <c r="D168" s="82"/>
      <c r="E168" s="82"/>
      <c r="F168" s="82"/>
      <c r="G168" s="82"/>
    </row>
    <row r="169" spans="1:7" ht="18.75" x14ac:dyDescent="0.3">
      <c r="A169" s="105"/>
      <c r="B169" s="82" t="s">
        <v>60</v>
      </c>
      <c r="C169" s="82"/>
      <c r="D169" s="82"/>
      <c r="E169" s="82" t="s">
        <v>60</v>
      </c>
      <c r="F169" s="82"/>
      <c r="G169" s="82"/>
    </row>
    <row r="170" spans="1:7" ht="18.75" x14ac:dyDescent="0.3">
      <c r="A170" s="105"/>
      <c r="B170" s="107"/>
      <c r="C170" s="82"/>
      <c r="D170" s="82"/>
      <c r="E170" s="108"/>
      <c r="F170" s="82"/>
      <c r="G170" s="82"/>
    </row>
    <row r="171" spans="1:7" ht="18.75" x14ac:dyDescent="0.3">
      <c r="A171" s="105"/>
      <c r="B171" s="82"/>
      <c r="C171" s="82"/>
      <c r="D171" s="82"/>
      <c r="E171" s="82"/>
      <c r="F171" s="82"/>
      <c r="G171" s="82"/>
    </row>
  </sheetData>
  <mergeCells count="14">
    <mergeCell ref="A126:G126"/>
    <mergeCell ref="A127:G127"/>
    <mergeCell ref="B120:E120"/>
    <mergeCell ref="B121:E121"/>
    <mergeCell ref="B122:E122"/>
    <mergeCell ref="A123:G123"/>
    <mergeCell ref="A124:G124"/>
    <mergeCell ref="A125:G125"/>
    <mergeCell ref="A2:G2"/>
    <mergeCell ref="A3:G3"/>
    <mergeCell ref="A5:G5"/>
    <mergeCell ref="A6:G6"/>
    <mergeCell ref="A7:G7"/>
    <mergeCell ref="B119:E1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27"/>
  <sheetViews>
    <sheetView workbookViewId="0">
      <selection activeCell="A5" sqref="A5:G5"/>
    </sheetView>
  </sheetViews>
  <sheetFormatPr baseColWidth="10" defaultRowHeight="15" x14ac:dyDescent="0.25"/>
  <cols>
    <col min="2" max="2" width="55.85546875" customWidth="1"/>
    <col min="3" max="3" width="14" customWidth="1"/>
    <col min="5" max="5" width="17.5703125" customWidth="1"/>
    <col min="6" max="6" width="17.42578125" customWidth="1"/>
    <col min="7" max="7" width="17.140625" customWidth="1"/>
  </cols>
  <sheetData>
    <row r="1" spans="1:7" ht="20.25" x14ac:dyDescent="0.3">
      <c r="A1" s="464" t="s">
        <v>77</v>
      </c>
      <c r="B1" s="464"/>
      <c r="C1" s="464"/>
      <c r="D1" s="464"/>
      <c r="E1" s="464"/>
      <c r="F1" s="464"/>
      <c r="G1" s="464"/>
    </row>
    <row r="2" spans="1:7" ht="20.25" x14ac:dyDescent="0.3">
      <c r="A2" s="465" t="s">
        <v>16</v>
      </c>
      <c r="B2" s="465"/>
      <c r="C2" s="465"/>
      <c r="D2" s="465"/>
      <c r="E2" s="465"/>
      <c r="F2" s="465"/>
      <c r="G2" s="465"/>
    </row>
    <row r="3" spans="1:7" ht="20.25" x14ac:dyDescent="0.3">
      <c r="A3" s="466"/>
      <c r="B3" s="466"/>
      <c r="C3" s="466"/>
      <c r="D3" s="466"/>
      <c r="E3" s="466"/>
      <c r="F3" s="466"/>
      <c r="G3" s="466"/>
    </row>
    <row r="4" spans="1:7" ht="20.25" x14ac:dyDescent="0.3">
      <c r="A4" s="191"/>
      <c r="B4" s="191"/>
      <c r="C4" s="467"/>
      <c r="D4" s="105"/>
      <c r="E4" s="105"/>
      <c r="F4" s="468" t="s">
        <v>453</v>
      </c>
      <c r="G4" s="469"/>
    </row>
    <row r="5" spans="1:7" ht="54.75" customHeight="1" x14ac:dyDescent="0.25">
      <c r="A5" s="237" t="s">
        <v>454</v>
      </c>
      <c r="B5" s="237"/>
      <c r="C5" s="237"/>
      <c r="D5" s="237"/>
      <c r="E5" s="237"/>
      <c r="F5" s="237"/>
      <c r="G5" s="237"/>
    </row>
    <row r="6" spans="1:7" ht="16.5" thickBot="1" x14ac:dyDescent="0.3">
      <c r="A6" s="470"/>
      <c r="B6" s="471"/>
      <c r="C6" s="471"/>
      <c r="D6" s="471"/>
      <c r="E6" s="471"/>
      <c r="F6" s="471"/>
      <c r="G6" s="471"/>
    </row>
    <row r="7" spans="1:7" ht="20.25" thickTop="1" thickBot="1" x14ac:dyDescent="0.3">
      <c r="A7" s="472" t="s">
        <v>21</v>
      </c>
      <c r="B7" s="473" t="s">
        <v>22</v>
      </c>
      <c r="C7" s="473" t="s">
        <v>23</v>
      </c>
      <c r="D7" s="473" t="s">
        <v>24</v>
      </c>
      <c r="E7" s="474" t="s">
        <v>25</v>
      </c>
      <c r="F7" s="473" t="s">
        <v>26</v>
      </c>
      <c r="G7" s="475" t="s">
        <v>27</v>
      </c>
    </row>
    <row r="8" spans="1:7" ht="21" thickTop="1" x14ac:dyDescent="0.25">
      <c r="A8" s="476"/>
      <c r="B8" s="477"/>
      <c r="C8" s="477"/>
      <c r="D8" s="477"/>
      <c r="E8" s="478"/>
      <c r="F8" s="477"/>
      <c r="G8" s="479"/>
    </row>
    <row r="9" spans="1:7" ht="18.75" x14ac:dyDescent="0.3">
      <c r="A9" s="480" t="s">
        <v>28</v>
      </c>
      <c r="B9" s="481" t="s">
        <v>224</v>
      </c>
      <c r="C9" s="158"/>
      <c r="D9" s="482"/>
      <c r="E9" s="483"/>
      <c r="F9" s="482"/>
      <c r="G9" s="484"/>
    </row>
    <row r="10" spans="1:7" ht="20.25" x14ac:dyDescent="0.3">
      <c r="A10" s="485" t="s">
        <v>80</v>
      </c>
      <c r="B10" s="482" t="s">
        <v>455</v>
      </c>
      <c r="C10" s="33">
        <v>1247.2</v>
      </c>
      <c r="D10" s="158" t="s">
        <v>226</v>
      </c>
      <c r="E10" s="486"/>
      <c r="F10" s="441">
        <f>ROUND(C10*E10,2)</f>
        <v>0</v>
      </c>
      <c r="G10" s="487"/>
    </row>
    <row r="11" spans="1:7" ht="20.25" x14ac:dyDescent="0.3">
      <c r="A11" s="485" t="s">
        <v>82</v>
      </c>
      <c r="B11" s="482" t="s">
        <v>456</v>
      </c>
      <c r="C11" s="488">
        <v>1</v>
      </c>
      <c r="D11" s="158" t="s">
        <v>74</v>
      </c>
      <c r="E11" s="486"/>
      <c r="F11" s="441">
        <f>ROUND(C11*E11,2)</f>
        <v>0</v>
      </c>
      <c r="G11" s="487">
        <f>SUM(F10:F11)</f>
        <v>0</v>
      </c>
    </row>
    <row r="12" spans="1:7" ht="20.25" x14ac:dyDescent="0.3">
      <c r="A12" s="480"/>
      <c r="B12" s="481"/>
      <c r="C12" s="489"/>
      <c r="D12" s="477"/>
      <c r="E12" s="478"/>
      <c r="F12" s="477"/>
      <c r="G12" s="490"/>
    </row>
    <row r="13" spans="1:7" ht="20.25" x14ac:dyDescent="0.3">
      <c r="A13" s="480" t="s">
        <v>31</v>
      </c>
      <c r="B13" s="481" t="s">
        <v>227</v>
      </c>
      <c r="C13" s="489"/>
      <c r="D13" s="482"/>
      <c r="E13" s="483"/>
      <c r="F13" s="482"/>
      <c r="G13" s="491"/>
    </row>
    <row r="14" spans="1:7" ht="37.5" x14ac:dyDescent="0.3">
      <c r="A14" s="29" t="s">
        <v>107</v>
      </c>
      <c r="B14" s="492" t="s">
        <v>457</v>
      </c>
      <c r="C14" s="167">
        <v>731.44</v>
      </c>
      <c r="D14" s="124" t="s">
        <v>229</v>
      </c>
      <c r="E14" s="493"/>
      <c r="F14" s="151">
        <f>ROUND(C14*E14,2)</f>
        <v>0</v>
      </c>
      <c r="G14" s="494"/>
    </row>
    <row r="15" spans="1:7" ht="20.25" x14ac:dyDescent="0.3">
      <c r="A15" s="485" t="s">
        <v>193</v>
      </c>
      <c r="B15" s="482" t="s">
        <v>458</v>
      </c>
      <c r="C15" s="489">
        <v>34.64</v>
      </c>
      <c r="D15" s="158" t="s">
        <v>229</v>
      </c>
      <c r="E15" s="486"/>
      <c r="F15" s="441">
        <f>ROUND(C15*E15,2)</f>
        <v>0</v>
      </c>
      <c r="G15" s="491"/>
    </row>
    <row r="16" spans="1:7" ht="20.25" x14ac:dyDescent="0.3">
      <c r="A16" s="29" t="s">
        <v>109</v>
      </c>
      <c r="B16" s="482" t="s">
        <v>459</v>
      </c>
      <c r="C16" s="489">
        <v>690.59</v>
      </c>
      <c r="D16" s="158" t="s">
        <v>229</v>
      </c>
      <c r="E16" s="486"/>
      <c r="F16" s="441">
        <f>ROUND(C16*E16,2)</f>
        <v>0</v>
      </c>
      <c r="G16" s="487"/>
    </row>
    <row r="17" spans="1:7" ht="20.25" x14ac:dyDescent="0.3">
      <c r="A17" s="485" t="s">
        <v>111</v>
      </c>
      <c r="B17" s="23" t="s">
        <v>460</v>
      </c>
      <c r="C17" s="489">
        <v>258.56</v>
      </c>
      <c r="D17" s="158" t="s">
        <v>229</v>
      </c>
      <c r="E17" s="32"/>
      <c r="F17" s="441">
        <f>ROUND(C17*E17,2)</f>
        <v>0</v>
      </c>
      <c r="G17" s="487"/>
    </row>
    <row r="18" spans="1:7" ht="20.25" x14ac:dyDescent="0.3">
      <c r="A18" s="485" t="s">
        <v>113</v>
      </c>
      <c r="B18" s="482" t="s">
        <v>461</v>
      </c>
      <c r="C18" s="489">
        <v>309.62</v>
      </c>
      <c r="D18" s="32" t="s">
        <v>229</v>
      </c>
      <c r="E18" s="495"/>
      <c r="F18" s="496">
        <f>ROUND(C18*E18,2)</f>
        <v>0</v>
      </c>
      <c r="G18" s="497">
        <f>SUM(F14:F18)</f>
        <v>0</v>
      </c>
    </row>
    <row r="19" spans="1:7" ht="20.25" x14ac:dyDescent="0.3">
      <c r="A19" s="29"/>
      <c r="B19" s="482"/>
      <c r="C19" s="486"/>
      <c r="D19" s="158"/>
      <c r="E19" s="486"/>
      <c r="F19" s="441"/>
      <c r="G19" s="487"/>
    </row>
    <row r="20" spans="1:7" ht="20.25" x14ac:dyDescent="0.3">
      <c r="A20" s="480" t="s">
        <v>33</v>
      </c>
      <c r="B20" s="498" t="s">
        <v>462</v>
      </c>
      <c r="C20" s="489"/>
      <c r="D20" s="158"/>
      <c r="E20" s="499"/>
      <c r="F20" s="441"/>
      <c r="G20" s="487"/>
    </row>
    <row r="21" spans="1:7" ht="20.25" x14ac:dyDescent="0.3">
      <c r="A21" s="480" t="s">
        <v>133</v>
      </c>
      <c r="B21" s="498" t="s">
        <v>235</v>
      </c>
      <c r="C21" s="489"/>
      <c r="D21" s="158"/>
      <c r="E21" s="499"/>
      <c r="F21" s="441"/>
      <c r="G21" s="487"/>
    </row>
    <row r="22" spans="1:7" ht="20.25" x14ac:dyDescent="0.3">
      <c r="A22" s="485" t="s">
        <v>236</v>
      </c>
      <c r="B22" s="500" t="s">
        <v>463</v>
      </c>
      <c r="C22" s="489">
        <v>1126.93</v>
      </c>
      <c r="D22" s="158" t="s">
        <v>226</v>
      </c>
      <c r="E22" s="501"/>
      <c r="F22" s="441">
        <f>C22*E22</f>
        <v>0</v>
      </c>
      <c r="G22" s="487"/>
    </row>
    <row r="23" spans="1:7" ht="20.25" x14ac:dyDescent="0.3">
      <c r="A23" s="485" t="s">
        <v>464</v>
      </c>
      <c r="B23" s="500" t="s">
        <v>465</v>
      </c>
      <c r="C23" s="489">
        <v>137.83000000000001</v>
      </c>
      <c r="D23" s="158" t="s">
        <v>226</v>
      </c>
      <c r="E23" s="501"/>
      <c r="F23" s="441">
        <f>C23*E23</f>
        <v>0</v>
      </c>
      <c r="G23" s="487"/>
    </row>
    <row r="24" spans="1:7" ht="20.25" x14ac:dyDescent="0.3">
      <c r="A24" s="480" t="s">
        <v>135</v>
      </c>
      <c r="B24" s="498" t="s">
        <v>466</v>
      </c>
      <c r="C24" s="489"/>
      <c r="D24" s="158"/>
      <c r="E24" s="501"/>
      <c r="F24" s="441"/>
      <c r="G24" s="487"/>
    </row>
    <row r="25" spans="1:7" ht="20.25" x14ac:dyDescent="0.3">
      <c r="A25" s="485" t="s">
        <v>239</v>
      </c>
      <c r="B25" s="500" t="s">
        <v>467</v>
      </c>
      <c r="C25" s="489">
        <v>1</v>
      </c>
      <c r="D25" s="158" t="s">
        <v>37</v>
      </c>
      <c r="E25" s="501"/>
      <c r="F25" s="441">
        <f>C25*E25</f>
        <v>0</v>
      </c>
      <c r="G25" s="487"/>
    </row>
    <row r="26" spans="1:7" ht="20.25" x14ac:dyDescent="0.3">
      <c r="A26" s="480" t="s">
        <v>137</v>
      </c>
      <c r="B26" s="498" t="s">
        <v>468</v>
      </c>
      <c r="C26" s="489"/>
      <c r="D26" s="158"/>
      <c r="E26" s="499"/>
      <c r="F26" s="441"/>
      <c r="G26" s="487"/>
    </row>
    <row r="27" spans="1:7" ht="20.25" x14ac:dyDescent="0.3">
      <c r="A27" s="485" t="s">
        <v>244</v>
      </c>
      <c r="B27" s="502" t="s">
        <v>469</v>
      </c>
      <c r="C27" s="489">
        <v>2</v>
      </c>
      <c r="D27" s="158" t="s">
        <v>37</v>
      </c>
      <c r="E27" s="501"/>
      <c r="F27" s="441">
        <f>C27*E27</f>
        <v>0</v>
      </c>
      <c r="G27" s="487"/>
    </row>
    <row r="28" spans="1:7" ht="20.25" x14ac:dyDescent="0.3">
      <c r="A28" s="485" t="s">
        <v>470</v>
      </c>
      <c r="B28" s="502" t="s">
        <v>471</v>
      </c>
      <c r="C28" s="489">
        <v>6</v>
      </c>
      <c r="D28" s="158" t="s">
        <v>37</v>
      </c>
      <c r="E28" s="501"/>
      <c r="F28" s="441">
        <f>C28*E28</f>
        <v>0</v>
      </c>
      <c r="G28" s="487"/>
    </row>
    <row r="29" spans="1:7" ht="20.25" x14ac:dyDescent="0.3">
      <c r="A29" s="480" t="s">
        <v>139</v>
      </c>
      <c r="B29" s="498" t="s">
        <v>238</v>
      </c>
      <c r="C29" s="489"/>
      <c r="D29" s="158"/>
      <c r="E29" s="499"/>
      <c r="F29" s="441"/>
      <c r="G29" s="487"/>
    </row>
    <row r="30" spans="1:7" ht="20.25" x14ac:dyDescent="0.3">
      <c r="A30" s="503" t="s">
        <v>472</v>
      </c>
      <c r="B30" s="500" t="s">
        <v>473</v>
      </c>
      <c r="C30" s="489">
        <v>1</v>
      </c>
      <c r="D30" s="158" t="s">
        <v>37</v>
      </c>
      <c r="E30" s="501"/>
      <c r="F30" s="441">
        <f>C30*E30</f>
        <v>0</v>
      </c>
      <c r="G30" s="487"/>
    </row>
    <row r="31" spans="1:7" ht="20.25" x14ac:dyDescent="0.3">
      <c r="A31" s="503" t="s">
        <v>474</v>
      </c>
      <c r="B31" s="500" t="s">
        <v>475</v>
      </c>
      <c r="C31" s="489">
        <v>2</v>
      </c>
      <c r="D31" s="158" t="s">
        <v>37</v>
      </c>
      <c r="E31" s="501"/>
      <c r="F31" s="441">
        <f>C31*E31</f>
        <v>0</v>
      </c>
      <c r="G31" s="487"/>
    </row>
    <row r="32" spans="1:7" ht="20.25" x14ac:dyDescent="0.3">
      <c r="A32" s="503" t="s">
        <v>476</v>
      </c>
      <c r="B32" s="500" t="s">
        <v>477</v>
      </c>
      <c r="C32" s="489">
        <v>3</v>
      </c>
      <c r="D32" s="158" t="s">
        <v>37</v>
      </c>
      <c r="E32" s="501"/>
      <c r="F32" s="441">
        <f>C32*E32</f>
        <v>0</v>
      </c>
      <c r="G32" s="487"/>
    </row>
    <row r="33" spans="1:7" ht="20.25" x14ac:dyDescent="0.3">
      <c r="A33" s="503" t="s">
        <v>478</v>
      </c>
      <c r="B33" s="500" t="s">
        <v>479</v>
      </c>
      <c r="C33" s="489">
        <v>2</v>
      </c>
      <c r="D33" s="158" t="s">
        <v>37</v>
      </c>
      <c r="E33" s="501"/>
      <c r="F33" s="441">
        <f>C33*E33</f>
        <v>0</v>
      </c>
      <c r="G33" s="487"/>
    </row>
    <row r="34" spans="1:7" ht="20.25" x14ac:dyDescent="0.3">
      <c r="A34" s="504" t="s">
        <v>141</v>
      </c>
      <c r="B34" s="498" t="s">
        <v>480</v>
      </c>
      <c r="C34" s="489"/>
      <c r="D34" s="158"/>
      <c r="E34" s="501"/>
      <c r="F34" s="441"/>
      <c r="G34" s="487"/>
    </row>
    <row r="35" spans="1:7" ht="20.25" x14ac:dyDescent="0.3">
      <c r="A35" s="485" t="s">
        <v>481</v>
      </c>
      <c r="B35" s="502" t="s">
        <v>482</v>
      </c>
      <c r="C35" s="489">
        <v>3</v>
      </c>
      <c r="D35" s="158" t="s">
        <v>37</v>
      </c>
      <c r="E35" s="501"/>
      <c r="F35" s="441">
        <f>ROUND(C35*E35,2)</f>
        <v>0</v>
      </c>
      <c r="G35" s="487"/>
    </row>
    <row r="36" spans="1:7" ht="20.25" x14ac:dyDescent="0.3">
      <c r="A36" s="485" t="s">
        <v>483</v>
      </c>
      <c r="B36" s="502" t="s">
        <v>484</v>
      </c>
      <c r="C36" s="489">
        <v>1</v>
      </c>
      <c r="D36" s="158" t="s">
        <v>37</v>
      </c>
      <c r="E36" s="501"/>
      <c r="F36" s="441">
        <f>ROUND(C36*E36,2)</f>
        <v>0</v>
      </c>
      <c r="G36" s="487"/>
    </row>
    <row r="37" spans="1:7" ht="20.25" x14ac:dyDescent="0.3">
      <c r="A37" s="480" t="s">
        <v>143</v>
      </c>
      <c r="B37" s="505" t="s">
        <v>485</v>
      </c>
      <c r="C37" s="489"/>
      <c r="D37" s="158"/>
      <c r="E37" s="501"/>
      <c r="F37" s="441"/>
      <c r="G37" s="487"/>
    </row>
    <row r="38" spans="1:7" ht="20.25" x14ac:dyDescent="0.3">
      <c r="A38" s="485" t="s">
        <v>486</v>
      </c>
      <c r="B38" s="502" t="s">
        <v>487</v>
      </c>
      <c r="C38" s="489">
        <v>12</v>
      </c>
      <c r="D38" s="158" t="s">
        <v>37</v>
      </c>
      <c r="E38" s="501"/>
      <c r="F38" s="441">
        <f>C38*E38</f>
        <v>0</v>
      </c>
      <c r="G38" s="487"/>
    </row>
    <row r="39" spans="1:7" ht="20.25" x14ac:dyDescent="0.3">
      <c r="A39" s="480" t="s">
        <v>145</v>
      </c>
      <c r="B39" s="505" t="s">
        <v>488</v>
      </c>
      <c r="C39" s="489"/>
      <c r="D39" s="158"/>
      <c r="E39" s="501"/>
      <c r="F39" s="441"/>
      <c r="G39" s="487"/>
    </row>
    <row r="40" spans="1:7" ht="20.25" x14ac:dyDescent="0.3">
      <c r="A40" s="485" t="s">
        <v>489</v>
      </c>
      <c r="B40" s="502" t="s">
        <v>490</v>
      </c>
      <c r="C40" s="489">
        <v>1</v>
      </c>
      <c r="D40" s="158" t="s">
        <v>37</v>
      </c>
      <c r="E40" s="501"/>
      <c r="F40" s="441">
        <f>C40*E40</f>
        <v>0</v>
      </c>
      <c r="G40" s="487"/>
    </row>
    <row r="41" spans="1:7" ht="20.25" x14ac:dyDescent="0.3">
      <c r="A41" s="480" t="s">
        <v>147</v>
      </c>
      <c r="B41" s="505" t="s">
        <v>243</v>
      </c>
      <c r="C41" s="489"/>
      <c r="D41" s="158"/>
      <c r="E41" s="501"/>
      <c r="F41" s="441"/>
      <c r="G41" s="487"/>
    </row>
    <row r="42" spans="1:7" ht="20.25" x14ac:dyDescent="0.3">
      <c r="A42" s="485" t="s">
        <v>491</v>
      </c>
      <c r="B42" s="502" t="s">
        <v>492</v>
      </c>
      <c r="C42" s="489">
        <v>12</v>
      </c>
      <c r="D42" s="158" t="s">
        <v>37</v>
      </c>
      <c r="E42" s="501"/>
      <c r="F42" s="441">
        <f>C42*E42</f>
        <v>0</v>
      </c>
      <c r="G42" s="487"/>
    </row>
    <row r="43" spans="1:7" ht="20.25" x14ac:dyDescent="0.3">
      <c r="A43" s="504" t="s">
        <v>150</v>
      </c>
      <c r="B43" s="505" t="s">
        <v>493</v>
      </c>
      <c r="C43" s="489"/>
      <c r="D43" s="158"/>
      <c r="E43" s="501"/>
      <c r="F43" s="441"/>
      <c r="G43" s="487"/>
    </row>
    <row r="44" spans="1:7" ht="37.5" x14ac:dyDescent="0.3">
      <c r="A44" s="506" t="s">
        <v>494</v>
      </c>
      <c r="B44" s="492" t="s">
        <v>495</v>
      </c>
      <c r="C44" s="507">
        <v>1</v>
      </c>
      <c r="D44" s="508" t="s">
        <v>37</v>
      </c>
      <c r="E44" s="509"/>
      <c r="F44" s="510">
        <f>ROUND(C44*E44,2)</f>
        <v>0</v>
      </c>
      <c r="G44" s="487"/>
    </row>
    <row r="45" spans="1:7" ht="38.25" thickBot="1" x14ac:dyDescent="0.35">
      <c r="A45" s="511" t="s">
        <v>496</v>
      </c>
      <c r="B45" s="512" t="s">
        <v>497</v>
      </c>
      <c r="C45" s="513">
        <v>1</v>
      </c>
      <c r="D45" s="514" t="s">
        <v>37</v>
      </c>
      <c r="E45" s="515"/>
      <c r="F45" s="516">
        <f>ROUND(C45*E45,2)</f>
        <v>0</v>
      </c>
      <c r="G45" s="517"/>
    </row>
    <row r="46" spans="1:7" ht="21" thickTop="1" x14ac:dyDescent="0.3">
      <c r="A46" s="485" t="s">
        <v>498</v>
      </c>
      <c r="B46" s="502" t="s">
        <v>499</v>
      </c>
      <c r="C46" s="489">
        <v>2</v>
      </c>
      <c r="D46" s="158" t="s">
        <v>37</v>
      </c>
      <c r="E46" s="501"/>
      <c r="F46" s="441">
        <f>ROUND(C46*E46,2)</f>
        <v>0</v>
      </c>
      <c r="G46" s="487">
        <f>SUM(F22:F46)</f>
        <v>0</v>
      </c>
    </row>
    <row r="47" spans="1:7" ht="20.25" x14ac:dyDescent="0.3">
      <c r="A47" s="504"/>
      <c r="B47" s="498"/>
      <c r="C47" s="489"/>
      <c r="D47" s="158"/>
      <c r="E47" s="501"/>
      <c r="F47" s="441"/>
      <c r="G47" s="487"/>
    </row>
    <row r="48" spans="1:7" ht="20.25" x14ac:dyDescent="0.3">
      <c r="A48" s="480" t="s">
        <v>35</v>
      </c>
      <c r="B48" s="505" t="s">
        <v>246</v>
      </c>
      <c r="C48" s="489"/>
      <c r="D48" s="158"/>
      <c r="E48" s="501"/>
      <c r="F48" s="441"/>
      <c r="G48" s="487"/>
    </row>
    <row r="49" spans="1:7" ht="20.25" x14ac:dyDescent="0.3">
      <c r="A49" s="480" t="s">
        <v>247</v>
      </c>
      <c r="B49" s="498" t="s">
        <v>235</v>
      </c>
      <c r="C49" s="489"/>
      <c r="D49" s="158"/>
      <c r="E49" s="499"/>
      <c r="F49" s="441"/>
      <c r="G49" s="487"/>
    </row>
    <row r="50" spans="1:7" ht="20.25" x14ac:dyDescent="0.3">
      <c r="A50" s="485" t="s">
        <v>500</v>
      </c>
      <c r="B50" s="500" t="s">
        <v>501</v>
      </c>
      <c r="C50" s="489">
        <v>1126.93</v>
      </c>
      <c r="D50" s="158" t="s">
        <v>226</v>
      </c>
      <c r="E50" s="501"/>
      <c r="F50" s="441">
        <f>C50*E50</f>
        <v>0</v>
      </c>
      <c r="G50" s="487"/>
    </row>
    <row r="51" spans="1:7" ht="20.25" x14ac:dyDescent="0.3">
      <c r="A51" s="485" t="s">
        <v>502</v>
      </c>
      <c r="B51" s="500" t="s">
        <v>503</v>
      </c>
      <c r="C51" s="489">
        <v>137.83000000000001</v>
      </c>
      <c r="D51" s="158" t="s">
        <v>226</v>
      </c>
      <c r="E51" s="501"/>
      <c r="F51" s="441">
        <f>C51*E51</f>
        <v>0</v>
      </c>
      <c r="G51" s="487"/>
    </row>
    <row r="52" spans="1:7" ht="20.25" x14ac:dyDescent="0.3">
      <c r="A52" s="480" t="s">
        <v>250</v>
      </c>
      <c r="B52" s="498" t="s">
        <v>466</v>
      </c>
      <c r="C52" s="489"/>
      <c r="D52" s="158"/>
      <c r="E52" s="501"/>
      <c r="F52" s="441"/>
      <c r="G52" s="487"/>
    </row>
    <row r="53" spans="1:7" ht="20.25" x14ac:dyDescent="0.3">
      <c r="A53" s="485" t="s">
        <v>251</v>
      </c>
      <c r="B53" s="500" t="s">
        <v>467</v>
      </c>
      <c r="C53" s="489">
        <v>1</v>
      </c>
      <c r="D53" s="158" t="s">
        <v>37</v>
      </c>
      <c r="E53" s="501"/>
      <c r="F53" s="441">
        <f>C53*E53</f>
        <v>0</v>
      </c>
      <c r="G53" s="487"/>
    </row>
    <row r="54" spans="1:7" ht="20.25" x14ac:dyDescent="0.3">
      <c r="A54" s="480" t="s">
        <v>254</v>
      </c>
      <c r="B54" s="498" t="s">
        <v>468</v>
      </c>
      <c r="C54" s="489"/>
      <c r="D54" s="158"/>
      <c r="E54" s="499"/>
      <c r="F54" s="441"/>
      <c r="G54" s="487"/>
    </row>
    <row r="55" spans="1:7" ht="20.25" x14ac:dyDescent="0.3">
      <c r="A55" s="485" t="s">
        <v>255</v>
      </c>
      <c r="B55" s="502" t="s">
        <v>469</v>
      </c>
      <c r="C55" s="489">
        <v>2</v>
      </c>
      <c r="D55" s="158" t="s">
        <v>37</v>
      </c>
      <c r="E55" s="501"/>
      <c r="F55" s="441">
        <f>C55*E55</f>
        <v>0</v>
      </c>
      <c r="G55" s="487"/>
    </row>
    <row r="56" spans="1:7" ht="20.25" x14ac:dyDescent="0.3">
      <c r="A56" s="485" t="s">
        <v>504</v>
      </c>
      <c r="B56" s="502" t="s">
        <v>471</v>
      </c>
      <c r="C56" s="489">
        <v>6</v>
      </c>
      <c r="D56" s="158" t="s">
        <v>37</v>
      </c>
      <c r="E56" s="501"/>
      <c r="F56" s="441">
        <f>C56*E56</f>
        <v>0</v>
      </c>
      <c r="G56" s="487"/>
    </row>
    <row r="57" spans="1:7" ht="20.25" x14ac:dyDescent="0.3">
      <c r="A57" s="480" t="s">
        <v>505</v>
      </c>
      <c r="B57" s="498" t="s">
        <v>238</v>
      </c>
      <c r="C57" s="489"/>
      <c r="D57" s="158"/>
      <c r="E57" s="499"/>
      <c r="F57" s="441"/>
      <c r="G57" s="487"/>
    </row>
    <row r="58" spans="1:7" ht="20.25" x14ac:dyDescent="0.3">
      <c r="A58" s="503" t="s">
        <v>506</v>
      </c>
      <c r="B58" s="500" t="s">
        <v>473</v>
      </c>
      <c r="C58" s="489">
        <v>1</v>
      </c>
      <c r="D58" s="158" t="s">
        <v>37</v>
      </c>
      <c r="E58" s="501"/>
      <c r="F58" s="441">
        <f>C58*E58</f>
        <v>0</v>
      </c>
      <c r="G58" s="487"/>
    </row>
    <row r="59" spans="1:7" ht="20.25" x14ac:dyDescent="0.3">
      <c r="A59" s="503" t="s">
        <v>507</v>
      </c>
      <c r="B59" s="500" t="s">
        <v>475</v>
      </c>
      <c r="C59" s="489">
        <v>2</v>
      </c>
      <c r="D59" s="158" t="s">
        <v>37</v>
      </c>
      <c r="E59" s="501"/>
      <c r="F59" s="441">
        <f>C59*E59</f>
        <v>0</v>
      </c>
      <c r="G59" s="487"/>
    </row>
    <row r="60" spans="1:7" ht="20.25" x14ac:dyDescent="0.3">
      <c r="A60" s="503" t="s">
        <v>508</v>
      </c>
      <c r="B60" s="500" t="s">
        <v>477</v>
      </c>
      <c r="C60" s="489">
        <v>3</v>
      </c>
      <c r="D60" s="158" t="s">
        <v>37</v>
      </c>
      <c r="E60" s="501"/>
      <c r="F60" s="441">
        <f>C60*E60</f>
        <v>0</v>
      </c>
      <c r="G60" s="487"/>
    </row>
    <row r="61" spans="1:7" ht="20.25" x14ac:dyDescent="0.3">
      <c r="A61" s="503" t="s">
        <v>509</v>
      </c>
      <c r="B61" s="500" t="s">
        <v>479</v>
      </c>
      <c r="C61" s="489">
        <v>2</v>
      </c>
      <c r="D61" s="158" t="s">
        <v>37</v>
      </c>
      <c r="E61" s="501"/>
      <c r="F61" s="441">
        <f>C61*E61</f>
        <v>0</v>
      </c>
      <c r="G61" s="487"/>
    </row>
    <row r="62" spans="1:7" ht="20.25" x14ac:dyDescent="0.3">
      <c r="A62" s="504" t="s">
        <v>510</v>
      </c>
      <c r="B62" s="498" t="s">
        <v>480</v>
      </c>
      <c r="C62" s="489"/>
      <c r="D62" s="158"/>
      <c r="E62" s="501"/>
      <c r="F62" s="441"/>
      <c r="G62" s="487"/>
    </row>
    <row r="63" spans="1:7" ht="20.25" x14ac:dyDescent="0.3">
      <c r="A63" s="485" t="s">
        <v>511</v>
      </c>
      <c r="B63" s="502" t="s">
        <v>482</v>
      </c>
      <c r="C63" s="489">
        <v>3</v>
      </c>
      <c r="D63" s="158" t="s">
        <v>37</v>
      </c>
      <c r="E63" s="501"/>
      <c r="F63" s="441">
        <f>ROUND(C63*E63,2)</f>
        <v>0</v>
      </c>
      <c r="G63" s="487"/>
    </row>
    <row r="64" spans="1:7" ht="20.25" x14ac:dyDescent="0.3">
      <c r="A64" s="485" t="s">
        <v>512</v>
      </c>
      <c r="B64" s="502" t="s">
        <v>484</v>
      </c>
      <c r="C64" s="489">
        <v>1</v>
      </c>
      <c r="D64" s="158" t="s">
        <v>37</v>
      </c>
      <c r="E64" s="501"/>
      <c r="F64" s="441">
        <f>ROUND(C64*E64,2)</f>
        <v>0</v>
      </c>
      <c r="G64" s="487"/>
    </row>
    <row r="65" spans="1:7" ht="20.25" x14ac:dyDescent="0.3">
      <c r="A65" s="480" t="s">
        <v>143</v>
      </c>
      <c r="B65" s="505" t="s">
        <v>485</v>
      </c>
      <c r="C65" s="489"/>
      <c r="D65" s="158"/>
      <c r="E65" s="501"/>
      <c r="F65" s="441"/>
      <c r="G65" s="487"/>
    </row>
    <row r="66" spans="1:7" ht="20.25" x14ac:dyDescent="0.3">
      <c r="A66" s="485" t="s">
        <v>486</v>
      </c>
      <c r="B66" s="502" t="s">
        <v>487</v>
      </c>
      <c r="C66" s="489">
        <v>12</v>
      </c>
      <c r="D66" s="158" t="s">
        <v>37</v>
      </c>
      <c r="E66" s="501"/>
      <c r="F66" s="441">
        <f>C66*E66</f>
        <v>0</v>
      </c>
      <c r="G66" s="487"/>
    </row>
    <row r="67" spans="1:7" ht="20.25" x14ac:dyDescent="0.3">
      <c r="A67" s="480" t="s">
        <v>145</v>
      </c>
      <c r="B67" s="505" t="s">
        <v>488</v>
      </c>
      <c r="C67" s="489"/>
      <c r="D67" s="158"/>
      <c r="E67" s="501"/>
      <c r="F67" s="441"/>
      <c r="G67" s="487"/>
    </row>
    <row r="68" spans="1:7" ht="20.25" x14ac:dyDescent="0.3">
      <c r="A68" s="485" t="s">
        <v>489</v>
      </c>
      <c r="B68" s="502" t="s">
        <v>490</v>
      </c>
      <c r="C68" s="489">
        <v>1</v>
      </c>
      <c r="D68" s="158" t="s">
        <v>37</v>
      </c>
      <c r="E68" s="501"/>
      <c r="F68" s="441">
        <f>C68*E68</f>
        <v>0</v>
      </c>
      <c r="G68" s="487"/>
    </row>
    <row r="69" spans="1:7" ht="20.25" x14ac:dyDescent="0.3">
      <c r="A69" s="480" t="s">
        <v>147</v>
      </c>
      <c r="B69" s="505" t="s">
        <v>493</v>
      </c>
      <c r="C69" s="489"/>
      <c r="D69" s="158"/>
      <c r="E69" s="501"/>
      <c r="F69" s="441"/>
      <c r="G69" s="487"/>
    </row>
    <row r="70" spans="1:7" ht="37.5" x14ac:dyDescent="0.3">
      <c r="A70" s="506" t="s">
        <v>491</v>
      </c>
      <c r="B70" s="492" t="s">
        <v>495</v>
      </c>
      <c r="C70" s="507">
        <v>1</v>
      </c>
      <c r="D70" s="508" t="s">
        <v>37</v>
      </c>
      <c r="E70" s="509"/>
      <c r="F70" s="510">
        <f>ROUND(C70*E70,2)</f>
        <v>0</v>
      </c>
      <c r="G70" s="487"/>
    </row>
    <row r="71" spans="1:7" ht="37.5" x14ac:dyDescent="0.3">
      <c r="A71" s="506" t="s">
        <v>513</v>
      </c>
      <c r="B71" s="492" t="s">
        <v>497</v>
      </c>
      <c r="C71" s="507">
        <v>1</v>
      </c>
      <c r="D71" s="508" t="s">
        <v>37</v>
      </c>
      <c r="E71" s="509"/>
      <c r="F71" s="510">
        <f>ROUND(C71*E71,2)</f>
        <v>0</v>
      </c>
      <c r="G71" s="487"/>
    </row>
    <row r="72" spans="1:7" ht="20.25" x14ac:dyDescent="0.3">
      <c r="A72" s="485" t="s">
        <v>514</v>
      </c>
      <c r="B72" s="502" t="s">
        <v>499</v>
      </c>
      <c r="C72" s="489">
        <v>2</v>
      </c>
      <c r="D72" s="158" t="s">
        <v>37</v>
      </c>
      <c r="E72" s="501"/>
      <c r="F72" s="441">
        <f>ROUND(C72*E72,2)</f>
        <v>0</v>
      </c>
      <c r="G72" s="487">
        <f>SUM(F50:F72)</f>
        <v>0</v>
      </c>
    </row>
    <row r="73" spans="1:7" ht="20.25" x14ac:dyDescent="0.3">
      <c r="A73" s="504"/>
      <c r="B73" s="498"/>
      <c r="C73" s="489"/>
      <c r="D73" s="158"/>
      <c r="E73" s="501"/>
      <c r="F73" s="441"/>
      <c r="G73" s="487"/>
    </row>
    <row r="74" spans="1:7" ht="20.25" x14ac:dyDescent="0.3">
      <c r="A74" s="480"/>
      <c r="B74" s="498"/>
      <c r="C74" s="489"/>
      <c r="D74" s="158"/>
      <c r="E74" s="501"/>
      <c r="F74" s="441"/>
      <c r="G74" s="487"/>
    </row>
    <row r="75" spans="1:7" ht="20.25" x14ac:dyDescent="0.3">
      <c r="A75" s="518" t="s">
        <v>38</v>
      </c>
      <c r="B75" s="498" t="s">
        <v>515</v>
      </c>
      <c r="C75" s="488">
        <v>1</v>
      </c>
      <c r="D75" s="158" t="s">
        <v>267</v>
      </c>
      <c r="E75" s="501"/>
      <c r="F75" s="441">
        <f>ROUND(C75*E75,2)</f>
        <v>0</v>
      </c>
      <c r="G75" s="519">
        <f>SUM(F75)</f>
        <v>0</v>
      </c>
    </row>
    <row r="76" spans="1:7" ht="20.25" x14ac:dyDescent="0.3">
      <c r="A76" s="485"/>
      <c r="B76" s="502"/>
      <c r="C76" s="489"/>
      <c r="D76" s="158"/>
      <c r="E76" s="501"/>
      <c r="F76" s="441"/>
      <c r="G76" s="487"/>
    </row>
    <row r="77" spans="1:7" ht="20.25" x14ac:dyDescent="0.3">
      <c r="A77" s="480" t="s">
        <v>40</v>
      </c>
      <c r="B77" s="498" t="s">
        <v>258</v>
      </c>
      <c r="C77" s="488">
        <v>3</v>
      </c>
      <c r="D77" s="158" t="s">
        <v>516</v>
      </c>
      <c r="E77" s="501"/>
      <c r="F77" s="441">
        <f>ROUND(C77*E77,2)</f>
        <v>0</v>
      </c>
      <c r="G77" s="519">
        <f>SUM(F77)</f>
        <v>0</v>
      </c>
    </row>
    <row r="78" spans="1:7" ht="21" thickBot="1" x14ac:dyDescent="0.35">
      <c r="A78" s="520"/>
      <c r="B78" s="521"/>
      <c r="C78" s="522"/>
      <c r="D78" s="523"/>
      <c r="E78" s="524"/>
      <c r="F78" s="525"/>
      <c r="G78" s="517"/>
    </row>
    <row r="79" spans="1:7" ht="38.25" thickTop="1" x14ac:dyDescent="0.25">
      <c r="A79" s="504" t="s">
        <v>42</v>
      </c>
      <c r="B79" s="526" t="s">
        <v>517</v>
      </c>
      <c r="C79" s="507">
        <v>1</v>
      </c>
      <c r="D79" s="508" t="s">
        <v>74</v>
      </c>
      <c r="E79" s="507"/>
      <c r="F79" s="507">
        <f>ROUND(C79*E79,2)</f>
        <v>0</v>
      </c>
      <c r="G79" s="527">
        <f>SUM(F79)</f>
        <v>0</v>
      </c>
    </row>
    <row r="80" spans="1:7" ht="20.25" x14ac:dyDescent="0.25">
      <c r="A80" s="504"/>
      <c r="B80" s="526"/>
      <c r="C80" s="507"/>
      <c r="D80" s="508"/>
      <c r="E80" s="507"/>
      <c r="F80" s="507"/>
      <c r="G80" s="527"/>
    </row>
    <row r="81" spans="1:7" ht="20.25" x14ac:dyDescent="0.25">
      <c r="A81" s="504" t="s">
        <v>72</v>
      </c>
      <c r="B81" s="526" t="s">
        <v>518</v>
      </c>
      <c r="C81" s="507"/>
      <c r="D81" s="508"/>
      <c r="E81" s="507"/>
      <c r="F81" s="507"/>
      <c r="G81" s="527"/>
    </row>
    <row r="82" spans="1:7" ht="37.5" x14ac:dyDescent="0.25">
      <c r="A82" s="302" t="s">
        <v>261</v>
      </c>
      <c r="B82" s="288" t="s">
        <v>519</v>
      </c>
      <c r="C82" s="528">
        <v>90</v>
      </c>
      <c r="D82" s="529" t="s">
        <v>37</v>
      </c>
      <c r="E82" s="507"/>
      <c r="F82" s="496">
        <f>ROUND(C82*E82,2)</f>
        <v>0</v>
      </c>
      <c r="G82" s="530"/>
    </row>
    <row r="83" spans="1:7" ht="37.5" x14ac:dyDescent="0.25">
      <c r="A83" s="302" t="s">
        <v>520</v>
      </c>
      <c r="B83" s="288" t="s">
        <v>521</v>
      </c>
      <c r="C83" s="528">
        <v>20</v>
      </c>
      <c r="D83" s="529" t="s">
        <v>37</v>
      </c>
      <c r="E83" s="507"/>
      <c r="F83" s="496">
        <f>ROUND(C83*E83,2)</f>
        <v>0</v>
      </c>
      <c r="G83" s="530">
        <f>SUM(F82:F83)</f>
        <v>0</v>
      </c>
    </row>
    <row r="84" spans="1:7" ht="20.25" x14ac:dyDescent="0.3">
      <c r="A84" s="480"/>
      <c r="B84" s="127"/>
      <c r="C84" s="489"/>
      <c r="D84" s="158"/>
      <c r="E84" s="501"/>
      <c r="F84" s="441"/>
      <c r="G84" s="487"/>
    </row>
    <row r="85" spans="1:7" ht="20.25" x14ac:dyDescent="0.3">
      <c r="A85" s="480" t="s">
        <v>262</v>
      </c>
      <c r="B85" s="498" t="s">
        <v>260</v>
      </c>
      <c r="C85" s="489"/>
      <c r="D85" s="158"/>
      <c r="E85" s="501"/>
      <c r="F85" s="441"/>
      <c r="G85" s="519"/>
    </row>
    <row r="86" spans="1:7" ht="20.25" x14ac:dyDescent="0.3">
      <c r="A86" s="485" t="s">
        <v>264</v>
      </c>
      <c r="B86" s="500" t="s">
        <v>501</v>
      </c>
      <c r="C86" s="489">
        <v>1126.93</v>
      </c>
      <c r="D86" s="158" t="s">
        <v>226</v>
      </c>
      <c r="E86" s="501"/>
      <c r="F86" s="441">
        <f>C86*E86</f>
        <v>0</v>
      </c>
      <c r="G86" s="487"/>
    </row>
    <row r="87" spans="1:7" ht="20.25" x14ac:dyDescent="0.3">
      <c r="A87" s="485" t="s">
        <v>522</v>
      </c>
      <c r="B87" s="500" t="s">
        <v>503</v>
      </c>
      <c r="C87" s="489">
        <v>137.83000000000001</v>
      </c>
      <c r="D87" s="158" t="s">
        <v>226</v>
      </c>
      <c r="E87" s="501"/>
      <c r="F87" s="441">
        <f>C87*E87</f>
        <v>0</v>
      </c>
      <c r="G87" s="487">
        <f>SUM(F86:F87)</f>
        <v>0</v>
      </c>
    </row>
    <row r="88" spans="1:7" ht="20.25" x14ac:dyDescent="0.3">
      <c r="A88" s="485"/>
      <c r="B88" s="500"/>
      <c r="C88" s="489"/>
      <c r="D88" s="158"/>
      <c r="E88" s="501"/>
      <c r="F88" s="441"/>
      <c r="G88" s="519"/>
    </row>
    <row r="89" spans="1:7" ht="20.25" x14ac:dyDescent="0.3">
      <c r="A89" s="480" t="s">
        <v>265</v>
      </c>
      <c r="B89" s="498" t="s">
        <v>263</v>
      </c>
      <c r="C89" s="489"/>
      <c r="D89" s="158"/>
      <c r="E89" s="501"/>
      <c r="F89" s="441"/>
      <c r="G89" s="519"/>
    </row>
    <row r="90" spans="1:7" ht="20.25" x14ac:dyDescent="0.3">
      <c r="A90" s="485" t="s">
        <v>523</v>
      </c>
      <c r="B90" s="500" t="s">
        <v>501</v>
      </c>
      <c r="C90" s="489">
        <v>1126.93</v>
      </c>
      <c r="D90" s="158" t="s">
        <v>226</v>
      </c>
      <c r="E90" s="501"/>
      <c r="F90" s="441">
        <f>C90*E90</f>
        <v>0</v>
      </c>
      <c r="G90" s="487"/>
    </row>
    <row r="91" spans="1:7" ht="20.25" x14ac:dyDescent="0.3">
      <c r="A91" s="485" t="s">
        <v>524</v>
      </c>
      <c r="B91" s="500" t="s">
        <v>503</v>
      </c>
      <c r="C91" s="489">
        <v>137.83000000000001</v>
      </c>
      <c r="D91" s="158" t="s">
        <v>226</v>
      </c>
      <c r="E91" s="501"/>
      <c r="F91" s="441">
        <f>C91*E91</f>
        <v>0</v>
      </c>
      <c r="G91" s="487">
        <f>SUM(F90:F91)</f>
        <v>0</v>
      </c>
    </row>
    <row r="92" spans="1:7" ht="20.25" x14ac:dyDescent="0.3">
      <c r="A92" s="485"/>
      <c r="B92" s="500"/>
      <c r="C92" s="489"/>
      <c r="D92" s="158"/>
      <c r="E92" s="501"/>
      <c r="F92" s="441"/>
      <c r="G92" s="530"/>
    </row>
    <row r="93" spans="1:7" ht="75" x14ac:dyDescent="0.25">
      <c r="A93" s="531" t="s">
        <v>286</v>
      </c>
      <c r="B93" s="532" t="s">
        <v>525</v>
      </c>
      <c r="C93" s="533">
        <v>1</v>
      </c>
      <c r="D93" s="534" t="s">
        <v>74</v>
      </c>
      <c r="E93" s="509"/>
      <c r="F93" s="535">
        <f>+E93*C93</f>
        <v>0</v>
      </c>
      <c r="G93" s="536">
        <f>SUM(F93)</f>
        <v>0</v>
      </c>
    </row>
    <row r="94" spans="1:7" ht="21" thickBot="1" x14ac:dyDescent="0.35">
      <c r="A94" s="485"/>
      <c r="B94" s="498"/>
      <c r="C94" s="489"/>
      <c r="D94" s="158"/>
      <c r="E94" s="441"/>
      <c r="F94" s="441"/>
      <c r="G94" s="519"/>
    </row>
    <row r="95" spans="1:7" ht="21.75" thickTop="1" thickBot="1" x14ac:dyDescent="0.35">
      <c r="A95" s="537"/>
      <c r="B95" s="538" t="s">
        <v>526</v>
      </c>
      <c r="C95" s="539"/>
      <c r="D95" s="540"/>
      <c r="E95" s="541"/>
      <c r="F95" s="542"/>
      <c r="G95" s="394">
        <f>SUM(G11:G93)</f>
        <v>0</v>
      </c>
    </row>
    <row r="96" spans="1:7" ht="21.75" thickTop="1" thickBot="1" x14ac:dyDescent="0.35">
      <c r="A96" s="537"/>
      <c r="B96" s="538" t="s">
        <v>526</v>
      </c>
      <c r="C96" s="539"/>
      <c r="D96" s="540"/>
      <c r="E96" s="541"/>
      <c r="F96" s="542"/>
      <c r="G96" s="394">
        <f>SUM(G95)</f>
        <v>0</v>
      </c>
    </row>
    <row r="97" spans="1:7" ht="21" thickTop="1" x14ac:dyDescent="0.3">
      <c r="A97" s="543"/>
      <c r="B97" s="544"/>
      <c r="C97" s="545"/>
      <c r="D97" s="546"/>
      <c r="E97" s="547"/>
      <c r="F97" s="548"/>
      <c r="G97" s="497"/>
    </row>
    <row r="98" spans="1:7" ht="20.25" x14ac:dyDescent="0.3">
      <c r="A98" s="322"/>
      <c r="B98" s="329" t="s">
        <v>158</v>
      </c>
      <c r="C98" s="382"/>
      <c r="D98" s="325">
        <v>0.1</v>
      </c>
      <c r="E98" s="326"/>
      <c r="F98" s="383">
        <f t="shared" ref="F98:F103" si="0">ROUND(D98*$G$95,2)</f>
        <v>0</v>
      </c>
      <c r="G98" s="497"/>
    </row>
    <row r="99" spans="1:7" ht="20.25" x14ac:dyDescent="0.3">
      <c r="A99" s="331"/>
      <c r="B99" s="329" t="s">
        <v>47</v>
      </c>
      <c r="C99" s="382"/>
      <c r="D99" s="330">
        <v>2.5000000000000001E-2</v>
      </c>
      <c r="E99" s="329"/>
      <c r="F99" s="383">
        <f t="shared" si="0"/>
        <v>0</v>
      </c>
      <c r="G99" s="497"/>
    </row>
    <row r="100" spans="1:7" ht="20.25" x14ac:dyDescent="0.3">
      <c r="A100" s="331"/>
      <c r="B100" s="329" t="s">
        <v>48</v>
      </c>
      <c r="C100" s="382"/>
      <c r="D100" s="330">
        <v>3.5000000000000003E-2</v>
      </c>
      <c r="E100" s="329"/>
      <c r="F100" s="383">
        <f t="shared" si="0"/>
        <v>0</v>
      </c>
      <c r="G100" s="497"/>
    </row>
    <row r="101" spans="1:7" ht="20.25" x14ac:dyDescent="0.3">
      <c r="A101" s="322"/>
      <c r="B101" s="329" t="s">
        <v>527</v>
      </c>
      <c r="C101" s="382"/>
      <c r="D101" s="549">
        <v>5.3499999999999999E-2</v>
      </c>
      <c r="E101" s="329"/>
      <c r="F101" s="383">
        <f t="shared" si="0"/>
        <v>0</v>
      </c>
      <c r="G101" s="497"/>
    </row>
    <row r="102" spans="1:7" ht="20.25" x14ac:dyDescent="0.3">
      <c r="A102" s="322"/>
      <c r="B102" s="329" t="s">
        <v>50</v>
      </c>
      <c r="C102" s="382"/>
      <c r="D102" s="325">
        <v>0.01</v>
      </c>
      <c r="E102" s="329"/>
      <c r="F102" s="383">
        <f t="shared" si="0"/>
        <v>0</v>
      </c>
      <c r="G102" s="497"/>
    </row>
    <row r="103" spans="1:7" ht="20.25" x14ac:dyDescent="0.3">
      <c r="A103" s="322"/>
      <c r="B103" s="329" t="s">
        <v>159</v>
      </c>
      <c r="C103" s="382"/>
      <c r="D103" s="325">
        <v>0.05</v>
      </c>
      <c r="E103" s="329"/>
      <c r="F103" s="383">
        <f t="shared" si="0"/>
        <v>0</v>
      </c>
      <c r="G103" s="497" t="s">
        <v>219</v>
      </c>
    </row>
    <row r="104" spans="1:7" ht="21" thickBot="1" x14ac:dyDescent="0.35">
      <c r="A104" s="550"/>
      <c r="B104" s="224" t="s">
        <v>219</v>
      </c>
      <c r="C104" s="551" t="s">
        <v>219</v>
      </c>
      <c r="D104" s="225" t="s">
        <v>219</v>
      </c>
      <c r="E104" s="224" t="s">
        <v>219</v>
      </c>
      <c r="F104" s="437" t="s">
        <v>219</v>
      </c>
      <c r="G104" s="497" t="s">
        <v>219</v>
      </c>
    </row>
    <row r="105" spans="1:7" ht="21.75" thickTop="1" thickBot="1" x14ac:dyDescent="0.35">
      <c r="A105" s="336"/>
      <c r="B105" s="316" t="s">
        <v>52</v>
      </c>
      <c r="C105" s="552"/>
      <c r="D105" s="337"/>
      <c r="E105" s="337"/>
      <c r="F105" s="337"/>
      <c r="G105" s="394">
        <f>SUM(F98:F103)</f>
        <v>0</v>
      </c>
    </row>
    <row r="106" spans="1:7" ht="21" thickTop="1" x14ac:dyDescent="0.3">
      <c r="A106" s="553"/>
      <c r="B106" s="342" t="s">
        <v>45</v>
      </c>
      <c r="C106" s="554"/>
      <c r="D106" s="342"/>
      <c r="E106" s="342"/>
      <c r="F106" s="342"/>
      <c r="G106" s="497">
        <f>G96+G105</f>
        <v>0</v>
      </c>
    </row>
    <row r="107" spans="1:7" ht="40.5" x14ac:dyDescent="0.25">
      <c r="A107" s="555"/>
      <c r="B107" s="556" t="s">
        <v>54</v>
      </c>
      <c r="C107" s="557"/>
      <c r="D107" s="343">
        <v>0.03</v>
      </c>
      <c r="E107" s="558"/>
      <c r="F107" s="559"/>
      <c r="G107" s="560">
        <f>+D107*G105</f>
        <v>0</v>
      </c>
    </row>
    <row r="108" spans="1:7" ht="20.25" x14ac:dyDescent="0.3">
      <c r="A108" s="346"/>
      <c r="B108" s="413" t="s">
        <v>55</v>
      </c>
      <c r="C108" s="561"/>
      <c r="D108" s="414">
        <v>0.06</v>
      </c>
      <c r="E108" s="413"/>
      <c r="F108" s="413"/>
      <c r="G108" s="562">
        <f>+D108*G95</f>
        <v>0</v>
      </c>
    </row>
    <row r="109" spans="1:7" ht="21" thickBot="1" x14ac:dyDescent="0.35">
      <c r="A109" s="563"/>
      <c r="B109" s="347" t="s">
        <v>56</v>
      </c>
      <c r="C109" s="564"/>
      <c r="D109" s="416">
        <v>0.05</v>
      </c>
      <c r="E109" s="347"/>
      <c r="F109" s="347"/>
      <c r="G109" s="565">
        <f>D109*G106</f>
        <v>0</v>
      </c>
    </row>
    <row r="110" spans="1:7" ht="21.75" thickTop="1" thickBot="1" x14ac:dyDescent="0.35">
      <c r="A110" s="336"/>
      <c r="B110" s="566" t="s">
        <v>57</v>
      </c>
      <c r="C110" s="567"/>
      <c r="D110" s="568"/>
      <c r="E110" s="569"/>
      <c r="F110" s="569"/>
      <c r="G110" s="570">
        <f>SUM(G106:G109)</f>
        <v>0</v>
      </c>
    </row>
    <row r="111" spans="1:7" ht="21" thickTop="1" x14ac:dyDescent="0.3">
      <c r="A111" s="356"/>
      <c r="B111" s="571"/>
      <c r="C111" s="572"/>
      <c r="D111" s="573"/>
      <c r="E111" s="574"/>
      <c r="F111" s="574"/>
      <c r="G111" s="575"/>
    </row>
    <row r="112" spans="1:7" ht="20.25" x14ac:dyDescent="0.3">
      <c r="A112" s="232"/>
      <c r="B112" s="185"/>
      <c r="C112" s="576"/>
      <c r="D112" s="577"/>
      <c r="E112" s="232"/>
      <c r="F112" s="232"/>
      <c r="G112" s="575"/>
    </row>
    <row r="113" spans="1:7" ht="20.25" x14ac:dyDescent="0.3">
      <c r="A113" s="356"/>
      <c r="B113" s="418" t="s">
        <v>58</v>
      </c>
      <c r="C113" s="578"/>
      <c r="D113" s="418"/>
      <c r="E113" s="418" t="s">
        <v>59</v>
      </c>
      <c r="F113" s="356"/>
      <c r="G113" s="575"/>
    </row>
    <row r="114" spans="1:7" ht="20.25" x14ac:dyDescent="0.3">
      <c r="A114" s="356"/>
      <c r="B114" s="418"/>
      <c r="C114" s="578"/>
      <c r="D114" s="418"/>
      <c r="E114" s="418"/>
      <c r="F114" s="356"/>
      <c r="G114" s="575"/>
    </row>
    <row r="115" spans="1:7" ht="20.25" x14ac:dyDescent="0.3">
      <c r="A115" s="356"/>
      <c r="B115" s="418"/>
      <c r="C115" s="578"/>
      <c r="D115" s="418"/>
      <c r="E115" s="418"/>
      <c r="F115" s="356"/>
      <c r="G115" s="575"/>
    </row>
    <row r="116" spans="1:7" ht="20.25" x14ac:dyDescent="0.3">
      <c r="A116" s="356"/>
      <c r="B116" s="418" t="s">
        <v>60</v>
      </c>
      <c r="C116" s="578"/>
      <c r="D116" s="418"/>
      <c r="E116" s="418" t="s">
        <v>60</v>
      </c>
      <c r="F116" s="418"/>
      <c r="G116" s="579"/>
    </row>
    <row r="117" spans="1:7" ht="20.25" x14ac:dyDescent="0.3">
      <c r="A117" s="356"/>
      <c r="B117" s="422"/>
      <c r="C117" s="578"/>
      <c r="D117" s="418"/>
      <c r="E117" s="106"/>
      <c r="F117" s="418"/>
      <c r="G117" s="575"/>
    </row>
    <row r="118" spans="1:7" ht="20.25" x14ac:dyDescent="0.3">
      <c r="A118" s="356"/>
      <c r="B118" s="361"/>
      <c r="C118" s="578"/>
      <c r="D118" s="418"/>
      <c r="E118" s="418"/>
      <c r="F118" s="418"/>
      <c r="G118" s="580"/>
    </row>
    <row r="119" spans="1:7" ht="20.25" x14ac:dyDescent="0.3">
      <c r="A119" s="356"/>
      <c r="B119" s="418"/>
      <c r="C119" s="578"/>
      <c r="D119" s="418"/>
      <c r="E119" s="418"/>
      <c r="F119" s="356"/>
      <c r="G119" s="581"/>
    </row>
    <row r="120" spans="1:7" ht="20.25" x14ac:dyDescent="0.3">
      <c r="A120" s="356"/>
      <c r="B120" s="418"/>
      <c r="C120" s="578"/>
      <c r="D120" s="418"/>
      <c r="E120" s="418"/>
      <c r="F120" s="356"/>
      <c r="G120" s="581"/>
    </row>
    <row r="121" spans="1:7" ht="20.25" x14ac:dyDescent="0.3">
      <c r="A121" s="356"/>
      <c r="B121" s="362" t="s">
        <v>528</v>
      </c>
      <c r="C121" s="578"/>
      <c r="D121" s="418"/>
      <c r="E121" s="362"/>
      <c r="F121" s="356"/>
      <c r="G121" s="581"/>
    </row>
    <row r="122" spans="1:7" ht="20.25" x14ac:dyDescent="0.3">
      <c r="A122" s="356"/>
      <c r="B122" s="418"/>
      <c r="C122" s="578"/>
      <c r="D122" s="418"/>
      <c r="E122" s="418"/>
      <c r="F122" s="356"/>
      <c r="G122" s="581"/>
    </row>
    <row r="123" spans="1:7" ht="20.25" x14ac:dyDescent="0.3">
      <c r="A123" s="356"/>
      <c r="B123" s="418"/>
      <c r="C123" s="578"/>
      <c r="D123" s="418"/>
      <c r="E123" s="418"/>
      <c r="F123" s="356"/>
      <c r="G123" s="581"/>
    </row>
    <row r="124" spans="1:7" ht="20.25" x14ac:dyDescent="0.3">
      <c r="A124" s="356"/>
      <c r="B124" s="418" t="s">
        <v>529</v>
      </c>
      <c r="C124" s="578"/>
      <c r="D124" s="418"/>
      <c r="E124" s="418"/>
      <c r="F124" s="356"/>
      <c r="G124" s="582"/>
    </row>
    <row r="125" spans="1:7" ht="20.25" x14ac:dyDescent="0.3">
      <c r="A125" s="356"/>
      <c r="B125" s="422"/>
      <c r="C125" s="578"/>
      <c r="D125" s="418"/>
      <c r="E125" s="422"/>
      <c r="F125" s="357"/>
      <c r="G125" s="581"/>
    </row>
    <row r="126" spans="1:7" ht="20.25" x14ac:dyDescent="0.3">
      <c r="A126" s="356"/>
      <c r="B126" s="418"/>
      <c r="C126" s="578"/>
      <c r="D126" s="418"/>
      <c r="E126" s="418"/>
      <c r="F126" s="356"/>
      <c r="G126" s="581"/>
    </row>
    <row r="127" spans="1:7" ht="15.75" x14ac:dyDescent="0.25">
      <c r="A127" s="470"/>
      <c r="B127" s="470"/>
      <c r="C127" s="583"/>
      <c r="D127" s="470"/>
      <c r="E127" s="584"/>
      <c r="F127" s="470"/>
      <c r="G127" s="470"/>
    </row>
  </sheetData>
  <mergeCells count="4">
    <mergeCell ref="A1:G1"/>
    <mergeCell ref="A2:G2"/>
    <mergeCell ref="A5:G5"/>
    <mergeCell ref="B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6"/>
  <sheetViews>
    <sheetView workbookViewId="0">
      <selection activeCell="B10" sqref="B10"/>
    </sheetView>
  </sheetViews>
  <sheetFormatPr baseColWidth="10" defaultRowHeight="15" x14ac:dyDescent="0.25"/>
  <cols>
    <col min="2" max="2" width="62.5703125" customWidth="1"/>
    <col min="5" max="5" width="16.85546875" customWidth="1"/>
    <col min="6" max="6" width="16" customWidth="1"/>
    <col min="7" max="7" width="15.7109375" customWidth="1"/>
  </cols>
  <sheetData>
    <row r="1" spans="1:7" ht="20.25" x14ac:dyDescent="0.25">
      <c r="A1" s="585" t="s">
        <v>77</v>
      </c>
      <c r="B1" s="585"/>
      <c r="C1" s="585"/>
      <c r="D1" s="585"/>
      <c r="E1" s="585"/>
      <c r="F1" s="585"/>
      <c r="G1" s="585"/>
    </row>
    <row r="2" spans="1:7" ht="20.25" x14ac:dyDescent="0.25">
      <c r="A2" s="586" t="s">
        <v>16</v>
      </c>
      <c r="B2" s="586"/>
      <c r="C2" s="586"/>
      <c r="D2" s="586"/>
      <c r="E2" s="586"/>
      <c r="F2" s="586"/>
      <c r="G2" s="586"/>
    </row>
    <row r="3" spans="1:7" ht="57" customHeight="1" x14ac:dyDescent="0.25">
      <c r="A3" s="237" t="s">
        <v>530</v>
      </c>
      <c r="B3" s="237"/>
      <c r="C3" s="237"/>
      <c r="D3" s="237"/>
      <c r="E3" s="237"/>
      <c r="F3" s="237"/>
      <c r="G3" s="237"/>
    </row>
    <row r="4" spans="1:7" ht="16.5" thickBot="1" x14ac:dyDescent="0.3">
      <c r="A4" s="587"/>
      <c r="B4" s="588"/>
      <c r="C4" s="588"/>
      <c r="D4" s="588"/>
      <c r="E4" s="588"/>
      <c r="F4" s="588"/>
      <c r="G4" s="588"/>
    </row>
    <row r="5" spans="1:7" ht="20.25" thickTop="1" thickBot="1" x14ac:dyDescent="0.3">
      <c r="A5" s="472" t="s">
        <v>21</v>
      </c>
      <c r="B5" s="473" t="s">
        <v>22</v>
      </c>
      <c r="C5" s="473" t="s">
        <v>23</v>
      </c>
      <c r="D5" s="473" t="s">
        <v>24</v>
      </c>
      <c r="E5" s="474" t="s">
        <v>25</v>
      </c>
      <c r="F5" s="473" t="s">
        <v>26</v>
      </c>
      <c r="G5" s="475" t="s">
        <v>27</v>
      </c>
    </row>
    <row r="6" spans="1:7" ht="21" thickTop="1" x14ac:dyDescent="0.25">
      <c r="A6" s="476"/>
      <c r="B6" s="477"/>
      <c r="C6" s="477"/>
      <c r="D6" s="477"/>
      <c r="E6" s="478"/>
      <c r="F6" s="477"/>
      <c r="G6" s="479"/>
    </row>
    <row r="7" spans="1:7" ht="40.5" x14ac:dyDescent="0.25">
      <c r="A7" s="589"/>
      <c r="B7" s="374" t="s">
        <v>531</v>
      </c>
      <c r="C7" s="590"/>
      <c r="D7" s="264"/>
      <c r="E7" s="591"/>
      <c r="F7" s="266"/>
      <c r="G7" s="308"/>
    </row>
    <row r="8" spans="1:7" ht="18.75" x14ac:dyDescent="0.25">
      <c r="A8" s="589"/>
      <c r="B8" s="592"/>
      <c r="C8" s="590"/>
      <c r="D8" s="264"/>
      <c r="E8" s="591"/>
      <c r="F8" s="266"/>
      <c r="G8" s="308"/>
    </row>
    <row r="9" spans="1:7" ht="20.25" x14ac:dyDescent="0.25">
      <c r="A9" s="593"/>
      <c r="B9" s="594"/>
      <c r="C9" s="590"/>
      <c r="D9" s="264"/>
      <c r="E9" s="266"/>
      <c r="F9" s="595"/>
      <c r="G9" s="596"/>
    </row>
    <row r="10" spans="1:7" ht="112.5" x14ac:dyDescent="0.25">
      <c r="A10" s="589" t="s">
        <v>28</v>
      </c>
      <c r="B10" s="597" t="s">
        <v>532</v>
      </c>
      <c r="C10" s="590">
        <v>351.68</v>
      </c>
      <c r="D10" s="264" t="s">
        <v>533</v>
      </c>
      <c r="E10" s="266"/>
      <c r="F10" s="595"/>
      <c r="G10" s="596"/>
    </row>
    <row r="11" spans="1:7" ht="20.25" x14ac:dyDescent="0.25">
      <c r="A11" s="598"/>
      <c r="B11" s="597"/>
      <c r="C11" s="590"/>
      <c r="D11" s="264"/>
      <c r="E11" s="266"/>
      <c r="F11" s="595"/>
      <c r="G11" s="596"/>
    </row>
    <row r="12" spans="1:7" ht="20.25" x14ac:dyDescent="0.25">
      <c r="A12" s="599"/>
      <c r="B12" s="600"/>
      <c r="C12" s="590"/>
      <c r="D12" s="264"/>
      <c r="E12" s="266"/>
      <c r="F12" s="595"/>
      <c r="G12" s="596"/>
    </row>
    <row r="13" spans="1:7" ht="56.25" x14ac:dyDescent="0.25">
      <c r="A13" s="598" t="s">
        <v>31</v>
      </c>
      <c r="B13" s="601" t="s">
        <v>534</v>
      </c>
      <c r="C13" s="590">
        <v>50.24</v>
      </c>
      <c r="D13" s="264" t="s">
        <v>533</v>
      </c>
      <c r="E13" s="266"/>
      <c r="F13" s="595"/>
      <c r="G13" s="596"/>
    </row>
    <row r="14" spans="1:7" ht="20.25" x14ac:dyDescent="0.25">
      <c r="A14" s="599"/>
      <c r="B14" s="600"/>
      <c r="C14" s="590"/>
      <c r="D14" s="264"/>
      <c r="E14" s="266"/>
      <c r="F14" s="595"/>
      <c r="G14" s="596"/>
    </row>
    <row r="15" spans="1:7" ht="20.25" x14ac:dyDescent="0.25">
      <c r="A15" s="589" t="s">
        <v>33</v>
      </c>
      <c r="B15" s="592" t="s">
        <v>535</v>
      </c>
      <c r="C15" s="590"/>
      <c r="D15" s="264"/>
      <c r="E15" s="266"/>
      <c r="F15" s="595"/>
      <c r="G15" s="596"/>
    </row>
    <row r="16" spans="1:7" ht="20.25" x14ac:dyDescent="0.25">
      <c r="A16" s="599" t="s">
        <v>107</v>
      </c>
      <c r="B16" s="600" t="s">
        <v>536</v>
      </c>
      <c r="C16" s="590">
        <v>302.88</v>
      </c>
      <c r="D16" s="264" t="s">
        <v>533</v>
      </c>
      <c r="E16" s="266"/>
      <c r="F16" s="595"/>
      <c r="G16" s="602"/>
    </row>
    <row r="17" spans="1:7" ht="20.25" x14ac:dyDescent="0.25">
      <c r="A17" s="593" t="s">
        <v>193</v>
      </c>
      <c r="B17" s="603" t="s">
        <v>537</v>
      </c>
      <c r="C17" s="590">
        <v>226.19</v>
      </c>
      <c r="D17" s="264" t="s">
        <v>533</v>
      </c>
      <c r="E17" s="266"/>
      <c r="F17" s="595"/>
      <c r="G17" s="596"/>
    </row>
    <row r="18" spans="1:7" ht="20.25" x14ac:dyDescent="0.25">
      <c r="A18" s="593" t="s">
        <v>109</v>
      </c>
      <c r="B18" s="603" t="s">
        <v>538</v>
      </c>
      <c r="C18" s="590">
        <v>1</v>
      </c>
      <c r="D18" s="264" t="s">
        <v>37</v>
      </c>
      <c r="E18" s="266"/>
      <c r="F18" s="595"/>
      <c r="G18" s="596"/>
    </row>
    <row r="19" spans="1:7" ht="20.25" x14ac:dyDescent="0.25">
      <c r="A19" s="593"/>
      <c r="B19" s="594"/>
      <c r="C19" s="590"/>
      <c r="D19" s="264"/>
      <c r="E19" s="266"/>
      <c r="F19" s="595"/>
      <c r="G19" s="596"/>
    </row>
    <row r="20" spans="1:7" ht="37.5" x14ac:dyDescent="0.25">
      <c r="A20" s="589" t="s">
        <v>35</v>
      </c>
      <c r="B20" s="597" t="s">
        <v>539</v>
      </c>
      <c r="C20" s="590">
        <v>1</v>
      </c>
      <c r="D20" s="264" t="s">
        <v>540</v>
      </c>
      <c r="E20" s="266"/>
      <c r="F20" s="595"/>
      <c r="G20" s="596"/>
    </row>
    <row r="21" spans="1:7" ht="20.25" x14ac:dyDescent="0.25">
      <c r="A21" s="589"/>
      <c r="B21" s="604"/>
      <c r="C21" s="590"/>
      <c r="D21" s="264"/>
      <c r="E21" s="266"/>
      <c r="F21" s="595"/>
      <c r="G21" s="596"/>
    </row>
    <row r="22" spans="1:7" ht="20.25" x14ac:dyDescent="0.25">
      <c r="A22" s="589" t="s">
        <v>38</v>
      </c>
      <c r="B22" s="604" t="s">
        <v>541</v>
      </c>
      <c r="C22" s="590"/>
      <c r="D22" s="264"/>
      <c r="E22" s="266"/>
      <c r="F22" s="595"/>
      <c r="G22" s="596"/>
    </row>
    <row r="23" spans="1:7" ht="20.25" x14ac:dyDescent="0.25">
      <c r="A23" s="593" t="s">
        <v>542</v>
      </c>
      <c r="B23" s="604" t="s">
        <v>543</v>
      </c>
      <c r="C23" s="590">
        <v>7</v>
      </c>
      <c r="D23" s="264" t="s">
        <v>37</v>
      </c>
      <c r="E23" s="266"/>
      <c r="F23" s="595"/>
      <c r="G23" s="596"/>
    </row>
    <row r="24" spans="1:7" ht="21" thickBot="1" x14ac:dyDescent="0.3">
      <c r="A24" s="589"/>
      <c r="B24" s="604"/>
      <c r="C24" s="590"/>
      <c r="D24" s="264"/>
      <c r="E24" s="266"/>
      <c r="F24" s="266"/>
      <c r="G24" s="527"/>
    </row>
    <row r="25" spans="1:7" ht="21.75" thickTop="1" thickBot="1" x14ac:dyDescent="0.3">
      <c r="A25" s="605"/>
      <c r="B25" s="606" t="s">
        <v>544</v>
      </c>
      <c r="C25" s="607"/>
      <c r="D25" s="608"/>
      <c r="E25" s="609"/>
      <c r="F25" s="610"/>
      <c r="G25" s="611"/>
    </row>
    <row r="26" spans="1:7" ht="21.75" thickTop="1" thickBot="1" x14ac:dyDescent="0.3">
      <c r="A26" s="605"/>
      <c r="B26" s="606" t="s">
        <v>544</v>
      </c>
      <c r="C26" s="607"/>
      <c r="D26" s="608"/>
      <c r="E26" s="609"/>
      <c r="F26" s="610"/>
      <c r="G26" s="611"/>
    </row>
    <row r="27" spans="1:7" ht="21" thickTop="1" x14ac:dyDescent="0.25">
      <c r="A27" s="589"/>
      <c r="B27" s="612"/>
      <c r="C27" s="613"/>
      <c r="D27" s="614"/>
      <c r="E27" s="615"/>
      <c r="F27" s="616"/>
      <c r="G27" s="617"/>
    </row>
    <row r="28" spans="1:7" ht="20.25" x14ac:dyDescent="0.25">
      <c r="A28" s="618"/>
      <c r="B28" s="558" t="s">
        <v>46</v>
      </c>
      <c r="C28" s="619"/>
      <c r="D28" s="620">
        <v>0.1</v>
      </c>
      <c r="E28" s="621"/>
      <c r="F28" s="377"/>
      <c r="G28" s="308"/>
    </row>
    <row r="29" spans="1:7" ht="20.25" x14ac:dyDescent="0.25">
      <c r="A29" s="593"/>
      <c r="B29" s="558" t="s">
        <v>47</v>
      </c>
      <c r="C29" s="619"/>
      <c r="D29" s="622">
        <v>2.5000000000000001E-2</v>
      </c>
      <c r="E29" s="558"/>
      <c r="F29" s="377"/>
      <c r="G29" s="308"/>
    </row>
    <row r="30" spans="1:7" ht="20.25" x14ac:dyDescent="0.25">
      <c r="A30" s="618"/>
      <c r="B30" s="558" t="s">
        <v>48</v>
      </c>
      <c r="C30" s="623"/>
      <c r="D30" s="624">
        <v>3.5000000000000003E-2</v>
      </c>
      <c r="E30" s="558"/>
      <c r="F30" s="377"/>
      <c r="G30" s="625"/>
    </row>
    <row r="31" spans="1:7" ht="20.25" x14ac:dyDescent="0.25">
      <c r="A31" s="618"/>
      <c r="B31" s="558" t="s">
        <v>49</v>
      </c>
      <c r="C31" s="623"/>
      <c r="D31" s="626">
        <v>5.3499999999999999E-2</v>
      </c>
      <c r="E31" s="558"/>
      <c r="F31" s="377"/>
      <c r="G31" s="625"/>
    </row>
    <row r="32" spans="1:7" ht="20.25" x14ac:dyDescent="0.25">
      <c r="A32" s="618"/>
      <c r="B32" s="558" t="s">
        <v>50</v>
      </c>
      <c r="C32" s="623"/>
      <c r="D32" s="620">
        <v>0.01</v>
      </c>
      <c r="E32" s="558"/>
      <c r="F32" s="377"/>
      <c r="G32" s="625"/>
    </row>
    <row r="33" spans="1:7" ht="20.25" x14ac:dyDescent="0.25">
      <c r="A33" s="618"/>
      <c r="B33" s="558" t="s">
        <v>51</v>
      </c>
      <c r="C33" s="623"/>
      <c r="D33" s="620">
        <v>0.05</v>
      </c>
      <c r="E33" s="558"/>
      <c r="F33" s="377"/>
      <c r="G33" s="625"/>
    </row>
    <row r="34" spans="1:7" ht="21" thickBot="1" x14ac:dyDescent="0.3">
      <c r="A34" s="618"/>
      <c r="B34" s="558"/>
      <c r="C34" s="623"/>
      <c r="D34" s="627"/>
      <c r="E34" s="558"/>
      <c r="F34" s="377"/>
      <c r="G34" s="625"/>
    </row>
    <row r="35" spans="1:7" ht="21.75" thickTop="1" thickBot="1" x14ac:dyDescent="0.3">
      <c r="A35" s="628"/>
      <c r="B35" s="566" t="s">
        <v>52</v>
      </c>
      <c r="C35" s="629"/>
      <c r="D35" s="608"/>
      <c r="E35" s="630"/>
      <c r="F35" s="630"/>
      <c r="G35" s="611"/>
    </row>
    <row r="36" spans="1:7" ht="21.75" thickTop="1" thickBot="1" x14ac:dyDescent="0.3">
      <c r="A36" s="631"/>
      <c r="B36" s="632" t="s">
        <v>53</v>
      </c>
      <c r="C36" s="633"/>
      <c r="D36" s="634"/>
      <c r="E36" s="635"/>
      <c r="F36" s="635"/>
      <c r="G36" s="636"/>
    </row>
    <row r="37" spans="1:7" ht="41.25" thickTop="1" x14ac:dyDescent="0.3">
      <c r="A37" s="338"/>
      <c r="B37" s="637" t="s">
        <v>545</v>
      </c>
      <c r="C37" s="632"/>
      <c r="D37" s="638">
        <v>0.03</v>
      </c>
      <c r="E37" s="339"/>
      <c r="F37" s="339"/>
      <c r="G37" s="639"/>
    </row>
    <row r="38" spans="1:7" ht="20.25" x14ac:dyDescent="0.3">
      <c r="A38" s="346"/>
      <c r="B38" s="413" t="s">
        <v>270</v>
      </c>
      <c r="C38" s="559"/>
      <c r="D38" s="640">
        <v>0.06</v>
      </c>
      <c r="E38" s="413"/>
      <c r="F38" s="641"/>
      <c r="G38" s="562"/>
    </row>
    <row r="39" spans="1:7" ht="21" thickBot="1" x14ac:dyDescent="0.3">
      <c r="A39" s="642"/>
      <c r="B39" s="643" t="s">
        <v>56</v>
      </c>
      <c r="C39" s="644"/>
      <c r="D39" s="645">
        <v>0.05</v>
      </c>
      <c r="E39" s="646"/>
      <c r="F39" s="646"/>
      <c r="G39" s="345"/>
    </row>
    <row r="40" spans="1:7" ht="21.75" thickTop="1" thickBot="1" x14ac:dyDescent="0.3">
      <c r="A40" s="628"/>
      <c r="B40" s="566" t="s">
        <v>57</v>
      </c>
      <c r="C40" s="629"/>
      <c r="D40" s="608"/>
      <c r="E40" s="630"/>
      <c r="F40" s="630"/>
      <c r="G40" s="611"/>
    </row>
    <row r="41" spans="1:7" ht="19.5" thickTop="1" x14ac:dyDescent="0.25">
      <c r="A41" s="647"/>
      <c r="B41" s="648"/>
      <c r="C41" s="649"/>
      <c r="D41" s="650"/>
      <c r="E41" s="651"/>
      <c r="F41" s="652"/>
      <c r="G41" s="653"/>
    </row>
    <row r="42" spans="1:7" ht="20.25" x14ac:dyDescent="0.25">
      <c r="A42" s="654"/>
      <c r="B42" s="655" t="s">
        <v>58</v>
      </c>
      <c r="C42" s="656"/>
      <c r="D42" s="655" t="s">
        <v>59</v>
      </c>
      <c r="E42" s="655"/>
      <c r="F42" s="655"/>
      <c r="G42" s="655"/>
    </row>
    <row r="43" spans="1:7" ht="20.25" x14ac:dyDescent="0.25">
      <c r="A43" s="654"/>
      <c r="B43" s="655"/>
      <c r="C43" s="656"/>
      <c r="D43" s="655"/>
      <c r="E43" s="655"/>
      <c r="F43" s="655"/>
      <c r="G43" s="655"/>
    </row>
    <row r="44" spans="1:7" ht="20.25" x14ac:dyDescent="0.25">
      <c r="A44" s="654"/>
      <c r="B44" s="655"/>
      <c r="C44" s="656"/>
      <c r="D44" s="655"/>
      <c r="E44" s="655"/>
      <c r="F44" s="655"/>
      <c r="G44" s="655"/>
    </row>
    <row r="45" spans="1:7" ht="20.25" x14ac:dyDescent="0.25">
      <c r="A45" s="654"/>
      <c r="B45" s="655" t="s">
        <v>60</v>
      </c>
      <c r="C45" s="656"/>
      <c r="D45" s="655" t="s">
        <v>60</v>
      </c>
      <c r="E45" s="655"/>
      <c r="F45" s="655"/>
      <c r="G45" s="655"/>
    </row>
    <row r="46" spans="1:7" ht="20.25" x14ac:dyDescent="0.25">
      <c r="A46" s="654"/>
      <c r="B46" s="657"/>
      <c r="C46" s="656"/>
      <c r="D46" s="658"/>
      <c r="E46" s="655"/>
      <c r="F46" s="655"/>
      <c r="G46" s="655"/>
    </row>
    <row r="47" spans="1:7" ht="20.25" x14ac:dyDescent="0.25">
      <c r="A47" s="654"/>
      <c r="B47" s="659"/>
      <c r="C47" s="656"/>
      <c r="D47" s="660"/>
      <c r="E47" s="655"/>
      <c r="F47" s="655"/>
      <c r="G47" s="655"/>
    </row>
    <row r="48" spans="1:7" ht="20.25" x14ac:dyDescent="0.25">
      <c r="A48" s="654"/>
      <c r="B48" s="655"/>
      <c r="C48" s="656"/>
      <c r="D48" s="655"/>
      <c r="E48" s="655"/>
      <c r="F48" s="655"/>
      <c r="G48" s="655"/>
    </row>
    <row r="49" spans="1:7" ht="20.25" x14ac:dyDescent="0.25">
      <c r="A49" s="654"/>
      <c r="B49" s="655"/>
      <c r="C49" s="656"/>
      <c r="D49" s="655"/>
      <c r="E49" s="655"/>
      <c r="F49" s="655"/>
      <c r="G49" s="655"/>
    </row>
    <row r="50" spans="1:7" ht="20.25" x14ac:dyDescent="0.25">
      <c r="A50" s="654"/>
      <c r="B50" s="659" t="s">
        <v>61</v>
      </c>
      <c r="C50" s="656"/>
      <c r="D50" s="659" t="s">
        <v>76</v>
      </c>
      <c r="E50" s="655"/>
      <c r="F50" s="655"/>
      <c r="G50" s="655"/>
    </row>
    <row r="51" spans="1:7" ht="20.25" x14ac:dyDescent="0.25">
      <c r="A51" s="654"/>
      <c r="B51" s="659"/>
      <c r="C51" s="656"/>
      <c r="D51" s="659"/>
      <c r="E51" s="655"/>
      <c r="F51" s="655"/>
      <c r="G51" s="655"/>
    </row>
    <row r="52" spans="1:7" ht="20.25" x14ac:dyDescent="0.25">
      <c r="A52" s="654"/>
      <c r="B52" s="655"/>
      <c r="C52" s="656"/>
      <c r="D52" s="655"/>
      <c r="E52" s="655"/>
      <c r="F52" s="655"/>
      <c r="G52" s="655"/>
    </row>
    <row r="53" spans="1:7" ht="20.25" x14ac:dyDescent="0.25">
      <c r="A53" s="654"/>
      <c r="B53" s="655" t="s">
        <v>60</v>
      </c>
      <c r="C53" s="656"/>
      <c r="D53" s="655" t="s">
        <v>60</v>
      </c>
      <c r="E53" s="655"/>
      <c r="F53" s="655"/>
      <c r="G53" s="655"/>
    </row>
    <row r="54" spans="1:7" ht="20.25" x14ac:dyDescent="0.25">
      <c r="A54" s="654"/>
      <c r="B54" s="661"/>
      <c r="C54" s="662"/>
      <c r="D54" s="661"/>
      <c r="E54" s="657"/>
      <c r="F54" s="655"/>
      <c r="G54" s="655"/>
    </row>
    <row r="55" spans="1:7" ht="20.25" x14ac:dyDescent="0.25">
      <c r="A55" s="654"/>
      <c r="B55" s="662"/>
      <c r="C55" s="662"/>
      <c r="D55" s="662"/>
      <c r="E55" s="655"/>
      <c r="F55" s="655"/>
      <c r="G55" s="655"/>
    </row>
    <row r="56" spans="1:7" x14ac:dyDescent="0.25">
      <c r="A56" s="587"/>
      <c r="B56" s="587"/>
      <c r="C56" s="587"/>
      <c r="D56" s="587"/>
      <c r="E56" s="663"/>
      <c r="F56" s="587"/>
      <c r="G56" s="587"/>
    </row>
  </sheetData>
  <mergeCells count="6">
    <mergeCell ref="A1:G1"/>
    <mergeCell ref="A2:G2"/>
    <mergeCell ref="A3:G3"/>
    <mergeCell ref="B4:G4"/>
    <mergeCell ref="B25:C25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Lote 5</vt:lpstr>
      <vt:lpstr>A</vt:lpstr>
      <vt:lpstr>B</vt:lpstr>
      <vt:lpstr>C</vt:lpstr>
      <vt:lpstr>D</vt:lpstr>
      <vt:lpstr>E</vt:lpstr>
      <vt:lpstr>F</vt:lpstr>
      <vt:lpstr>G</vt:lpstr>
      <vt:lpstr>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 de la Cruz</dc:creator>
  <cp:lastModifiedBy>Abelardo Reyes de la Cruz</cp:lastModifiedBy>
  <dcterms:created xsi:type="dcterms:W3CDTF">2015-10-02T12:54:56Z</dcterms:created>
  <dcterms:modified xsi:type="dcterms:W3CDTF">2015-10-02T15:16:44Z</dcterms:modified>
</cp:coreProperties>
</file>