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Resumen Lote 7" sheetId="1" r:id="rId1"/>
    <sheet name="A" sheetId="2" r:id="rId2"/>
    <sheet name="B" sheetId="3" r:id="rId3"/>
    <sheet name="C" sheetId="4" r:id="rId4"/>
    <sheet name="D" sheetId="5" r:id="rId5"/>
  </sheets>
  <calcPr calcId="144525"/>
</workbook>
</file>

<file path=xl/calcChain.xml><?xml version="1.0" encoding="utf-8"?>
<calcChain xmlns="http://schemas.openxmlformats.org/spreadsheetml/2006/main">
  <c r="C27" i="5" l="1"/>
  <c r="G52" i="4"/>
  <c r="F52" i="4"/>
  <c r="F50" i="4"/>
  <c r="G50" i="4" s="1"/>
  <c r="G48" i="4"/>
  <c r="F48" i="4"/>
  <c r="F46" i="4"/>
  <c r="G46" i="4" s="1"/>
  <c r="A46" i="4"/>
  <c r="F43" i="4"/>
  <c r="G43" i="4" s="1"/>
  <c r="A43" i="4"/>
  <c r="G40" i="4"/>
  <c r="F40" i="4"/>
  <c r="F38" i="4"/>
  <c r="G38" i="4" s="1"/>
  <c r="G36" i="4"/>
  <c r="F36" i="4"/>
  <c r="F34" i="4"/>
  <c r="F33" i="4"/>
  <c r="F31" i="4"/>
  <c r="F29" i="4"/>
  <c r="F27" i="4"/>
  <c r="F26" i="4"/>
  <c r="F25" i="4"/>
  <c r="F23" i="4"/>
  <c r="F22" i="4"/>
  <c r="F20" i="4"/>
  <c r="G34" i="4" s="1"/>
  <c r="A19" i="4"/>
  <c r="F16" i="4"/>
  <c r="F15" i="4"/>
  <c r="F14" i="4"/>
  <c r="G16" i="4" s="1"/>
  <c r="A14" i="4"/>
  <c r="A15" i="4" s="1"/>
  <c r="A16" i="4" s="1"/>
  <c r="F13" i="4"/>
  <c r="A13" i="4"/>
  <c r="F10" i="4"/>
  <c r="G10" i="4" s="1"/>
  <c r="A10" i="4"/>
  <c r="G55" i="4" l="1"/>
  <c r="G54" i="4"/>
  <c r="F61" i="4" l="1"/>
  <c r="F57" i="4"/>
  <c r="F60" i="4"/>
  <c r="F59" i="4"/>
  <c r="G70" i="4"/>
  <c r="F62" i="4"/>
  <c r="F58" i="4"/>
  <c r="G64" i="4" l="1"/>
  <c r="G66" i="4" l="1"/>
  <c r="G68" i="4"/>
  <c r="G72" i="4" s="1"/>
  <c r="G74" i="4" l="1"/>
  <c r="C84" i="3" l="1"/>
  <c r="F31" i="3"/>
  <c r="G31" i="3" s="1"/>
  <c r="F29" i="3"/>
  <c r="G29" i="3" s="1"/>
  <c r="F27" i="3"/>
  <c r="G27" i="3" s="1"/>
  <c r="F25" i="3"/>
  <c r="G25" i="3" s="1"/>
  <c r="F23" i="3"/>
  <c r="G23" i="3" s="1"/>
  <c r="F21" i="3"/>
  <c r="G21" i="3" s="1"/>
  <c r="F19" i="3"/>
  <c r="G19" i="3" s="1"/>
  <c r="F17" i="3"/>
  <c r="G17" i="3" s="1"/>
  <c r="F15" i="3"/>
  <c r="G15" i="3" s="1"/>
  <c r="F13" i="3"/>
  <c r="G13" i="3" s="1"/>
  <c r="F11" i="3"/>
  <c r="G11" i="3" s="1"/>
  <c r="F9" i="3"/>
  <c r="G9" i="3" s="1"/>
  <c r="G7" i="3"/>
  <c r="F7" i="3"/>
  <c r="G33" i="3" l="1"/>
  <c r="F39" i="3" l="1"/>
  <c r="F35" i="3"/>
  <c r="G42" i="3" s="1"/>
  <c r="G44" i="3" s="1"/>
  <c r="F38" i="3"/>
  <c r="F37" i="3"/>
  <c r="G45" i="3"/>
  <c r="F40" i="3"/>
  <c r="F36" i="3"/>
  <c r="G43" i="3" l="1"/>
  <c r="G46" i="3" l="1"/>
  <c r="G47" i="3" s="1"/>
  <c r="F58" i="2" l="1"/>
  <c r="G58" i="2" s="1"/>
  <c r="F56" i="2"/>
  <c r="G56" i="2" s="1"/>
  <c r="F54" i="2"/>
  <c r="G54" i="2" s="1"/>
  <c r="F52" i="2"/>
  <c r="G52" i="2" s="1"/>
  <c r="F50" i="2"/>
  <c r="G50" i="2" s="1"/>
  <c r="F48" i="2"/>
  <c r="G48" i="2" s="1"/>
  <c r="F46" i="2"/>
  <c r="F45" i="2"/>
  <c r="G46" i="2" s="1"/>
  <c r="G42" i="2"/>
  <c r="F42" i="2"/>
  <c r="F39" i="2"/>
  <c r="G39" i="2" s="1"/>
  <c r="G37" i="2"/>
  <c r="F37" i="2"/>
  <c r="F34" i="2"/>
  <c r="F33" i="2"/>
  <c r="G34" i="2" s="1"/>
  <c r="F30" i="2"/>
  <c r="G30" i="2" s="1"/>
  <c r="F26" i="2"/>
  <c r="G26" i="2" s="1"/>
  <c r="F22" i="2"/>
  <c r="F21" i="2"/>
  <c r="F20" i="2"/>
  <c r="F19" i="2"/>
  <c r="F18" i="2"/>
  <c r="F17" i="2"/>
  <c r="F16" i="2"/>
  <c r="G22" i="2" s="1"/>
  <c r="F12" i="2"/>
  <c r="F11" i="2"/>
  <c r="G12" i="2" s="1"/>
  <c r="G61" i="2" l="1"/>
  <c r="G60" i="2"/>
  <c r="F66" i="2" l="1"/>
  <c r="F65" i="2"/>
  <c r="F68" i="2"/>
  <c r="F64" i="2"/>
  <c r="F67" i="2"/>
  <c r="F63" i="2"/>
  <c r="G73" i="2"/>
  <c r="G70" i="2" l="1"/>
  <c r="G72" i="2" l="1"/>
  <c r="G71" i="2"/>
  <c r="G74" i="2" l="1"/>
  <c r="G75" i="2" s="1"/>
</calcChain>
</file>

<file path=xl/sharedStrings.xml><?xml version="1.0" encoding="utf-8"?>
<sst xmlns="http://schemas.openxmlformats.org/spreadsheetml/2006/main" count="603" uniqueCount="345">
  <si>
    <t>A</t>
  </si>
  <si>
    <t xml:space="preserve">Alcantarillado Sanitario Tubería de Ø8 PVC, para el Barrio La Esperanza, sector los Ríos, D.N. </t>
  </si>
  <si>
    <t>B</t>
  </si>
  <si>
    <t>Construcción, electrificación e instalación de equipos de bombeo para un pozo ubicado en El Vivero, Los Alcarrizos, Sto. Dgo. Gerencia Noroeste.</t>
  </si>
  <si>
    <t>C</t>
  </si>
  <si>
    <t>Reforzamiento  red de distribución de agua potable en el sector el Abanico de Herrera, Sto. Dgo. Oeste</t>
  </si>
  <si>
    <t>D</t>
  </si>
  <si>
    <t>Construcción Caseta para Operador en la Estación de Rebombeo Los Girasoles III, sector Los Girasoles.</t>
  </si>
  <si>
    <t>CORPORACION DEL ACUEDUCTO Y ALCANTARILLADO DE SANTO DOMINGO</t>
  </si>
  <si>
    <t>* * * C. A. A. S. D. * * *</t>
  </si>
  <si>
    <t>CODIGO:</t>
  </si>
  <si>
    <t xml:space="preserve"> PRESUPUESTO: ALCANTARILLADO SANITARIO  TUBERIA Ø8" PVC.  PARA EL  " BO. LA ESPERANZA", DEL SECTOR LOS RIOS,  SANTO DOMINGO  DISTRITO NACIONAL .                                                                                                                                              (Gerencia Noroeste)                                             </t>
  </si>
  <si>
    <t>No.</t>
  </si>
  <si>
    <t>Descripción</t>
  </si>
  <si>
    <t>Cantidad</t>
  </si>
  <si>
    <t>Unidad</t>
  </si>
  <si>
    <t>Precio RD$</t>
  </si>
  <si>
    <t>Costo RD$</t>
  </si>
  <si>
    <t>Sub-Total RD$</t>
  </si>
  <si>
    <t>1.-</t>
  </si>
  <si>
    <t>TRABAJOS PRELIMINARES:</t>
  </si>
  <si>
    <t>1.1.-</t>
  </si>
  <si>
    <t xml:space="preserve"> Replanteo y Control Topografico.</t>
  </si>
  <si>
    <t>ML</t>
  </si>
  <si>
    <t>1.2.-</t>
  </si>
  <si>
    <t>Caseta Materiales</t>
  </si>
  <si>
    <t>PA</t>
  </si>
  <si>
    <t>2.-</t>
  </si>
  <si>
    <t>MOVIMIENTO DE TIERRA:</t>
  </si>
  <si>
    <t>2.1.-</t>
  </si>
  <si>
    <t>Excavación en:</t>
  </si>
  <si>
    <t>2.1.1.-</t>
  </si>
  <si>
    <t xml:space="preserve"> Roca Dura con Compresor (20%)</t>
  </si>
  <si>
    <t>M3</t>
  </si>
  <si>
    <t>2.1.2.-</t>
  </si>
  <si>
    <t>Retroexcavadora  Material No Clasificado (80%)</t>
  </si>
  <si>
    <t>2.2.-</t>
  </si>
  <si>
    <t>Suministro y Colocación Asiento de Arena</t>
  </si>
  <si>
    <t>2.3.-</t>
  </si>
  <si>
    <t xml:space="preserve">Relleno Compactado con Maquito  </t>
  </si>
  <si>
    <t>2.4.-</t>
  </si>
  <si>
    <t>Suministro de Material Para Relleno (Caliche)</t>
  </si>
  <si>
    <t>2.5.-</t>
  </si>
  <si>
    <t xml:space="preserve">Bote de Material Sobrante </t>
  </si>
  <si>
    <t>2.6.-</t>
  </si>
  <si>
    <t xml:space="preserve">Corte de Asfalto C/Maquina </t>
  </si>
  <si>
    <t>3.-</t>
  </si>
  <si>
    <t>SUMINISTRO DE TUBERIAS Y PIEZAS :</t>
  </si>
  <si>
    <t>3.1.-</t>
  </si>
  <si>
    <t>TUBERIAS DE:</t>
  </si>
  <si>
    <t>3.1.1.-</t>
  </si>
  <si>
    <t>Ø8" PVC.SDR-32.5  S/JG.</t>
  </si>
  <si>
    <t>4.-</t>
  </si>
  <si>
    <t>COLOCACION DE TUBERIAS Y PIEZAS:</t>
  </si>
  <si>
    <t>4.1.-</t>
  </si>
  <si>
    <t>4.1.1.-</t>
  </si>
  <si>
    <t>5.-</t>
  </si>
  <si>
    <t>CONSTRUCCION  REGISTRO PREFABRICADO (Con Tapa de Fibra de Vidrio) DE:</t>
  </si>
  <si>
    <t>5.1.-</t>
  </si>
  <si>
    <t xml:space="preserve">  1.00M a 1.50 M</t>
  </si>
  <si>
    <t>UD</t>
  </si>
  <si>
    <t>5.2.-</t>
  </si>
  <si>
    <t xml:space="preserve"> 1.51M a 2.00 M</t>
  </si>
  <si>
    <t>6.-</t>
  </si>
  <si>
    <t>TRANSPORTE INTERNO TUBERIAS DE :</t>
  </si>
  <si>
    <t>6.1.-</t>
  </si>
  <si>
    <t>7.-</t>
  </si>
  <si>
    <t>CEMENTO SOLVENTE</t>
  </si>
  <si>
    <t>KG</t>
  </si>
  <si>
    <t>8.-</t>
  </si>
  <si>
    <t>ALQUILER BOMBA PARA EXTRACCION DE LODO</t>
  </si>
  <si>
    <t>DIA</t>
  </si>
  <si>
    <t>ROTURA Y REPOSICION DE:</t>
  </si>
  <si>
    <t>Acera</t>
  </si>
  <si>
    <t>M2</t>
  </si>
  <si>
    <t xml:space="preserve"> Conten</t>
  </si>
  <si>
    <t>9.-</t>
  </si>
  <si>
    <t>REPOSICION DE ASFALTO, e = 2"</t>
  </si>
  <si>
    <t>10.-</t>
  </si>
  <si>
    <t>RARACION DE SERVICIOS EXISTENTES (Cubicar desglosado)</t>
  </si>
  <si>
    <t>11.-</t>
  </si>
  <si>
    <t>ACOMETIDAS SANITARIAS PROMEDIO Ø8"xØ6" y Ø8"xØ4" PVC</t>
  </si>
  <si>
    <t>12.-</t>
  </si>
  <si>
    <t>PRUEBAS DE COMPACTACION                                                                      (Cubicar Desglosado)</t>
  </si>
  <si>
    <t>13.-</t>
  </si>
  <si>
    <t>LIMPIEZA FINAL</t>
  </si>
  <si>
    <t>14.-</t>
  </si>
  <si>
    <t>SEÑALIZACION (Incluye: luces, letrero, personal, Cinta aviso de Peligro, Cinta Reflectiva, Banderolero, etc.) Cubicar desglosado</t>
  </si>
  <si>
    <t xml:space="preserve">SUB-TOTAL COSTOS DIRECTOS </t>
  </si>
  <si>
    <t>DIRECCION TECNICA</t>
  </si>
  <si>
    <t>GASTOS ADMINISTRATIVOS</t>
  </si>
  <si>
    <t>SEGURO Y FIANZA</t>
  </si>
  <si>
    <t>TRANSPORTE</t>
  </si>
  <si>
    <t>LEY # 6/86</t>
  </si>
  <si>
    <t>SUPERVISION C.A.A.S.D.</t>
  </si>
  <si>
    <t>TOTAL DE GASTOS INDIRECTOS</t>
  </si>
  <si>
    <t>SUB-TOTAL GENERAL EN RD$</t>
  </si>
  <si>
    <t>PRESERVACION, MANTENIMIENTO Y CONSERVACION  DE CUENCAS</t>
  </si>
  <si>
    <t>EQUPAMIENTO C.A.A.S.D.</t>
  </si>
  <si>
    <t>IMPREVISTOS</t>
  </si>
  <si>
    <t>TOTAL GENERAL A CONTRATAR</t>
  </si>
  <si>
    <t>Preparado por:</t>
  </si>
  <si>
    <t xml:space="preserve">                          Revisado por:</t>
  </si>
  <si>
    <t>__________________________________</t>
  </si>
  <si>
    <t xml:space="preserve">          _______________________________</t>
  </si>
  <si>
    <t xml:space="preserve">                                                                     Visto Bueno por:</t>
  </si>
  <si>
    <t xml:space="preserve">                                                  __________________________________</t>
  </si>
  <si>
    <t>CORPORACIÓN DEL ACUEDUCTO Y ALCANTARILLADO DE SANTO DOMINGO</t>
  </si>
  <si>
    <t>PRESUPUESTO : INSTALACION BOMBA SUMERGIBLE DE 1.5 HP, 230V, MONOFASICA, CON MOTOR FRANKLIN ELECTRIC, UBICADA EN LA C/ PUERTO RICO # 54, SECTOR PONCE DE LOS GUARICANOS, S.D.N. -  GERENCIA NORTE</t>
  </si>
  <si>
    <t>Sub-Total</t>
  </si>
  <si>
    <t>CAJA DE BREAKERS 2 CIRCUITOS N-R3</t>
  </si>
  <si>
    <t>BREAKERS DE 30 AMPERES, 2 POLOS</t>
  </si>
  <si>
    <t>ARRANCADOR MAGNETICO PARA ,MOTOR DE 1-5 HP A 230 V, 60 HZ</t>
  </si>
  <si>
    <t>ALAMBRE DE VINIL # 10/2</t>
  </si>
  <si>
    <t>PIE</t>
  </si>
  <si>
    <t>ROLLO DE TAPE DE VINIL</t>
  </si>
  <si>
    <t>ROLLO DE TAPE PARA DUCTO ( DUC- TAPE )</t>
  </si>
  <si>
    <t>SOGA DE NYLON 3/8 "</t>
  </si>
  <si>
    <t>LB</t>
  </si>
  <si>
    <t>TUBERIAS DE Ø2" HG</t>
  </si>
  <si>
    <t>CODO DE Ø2" X 90" HG</t>
  </si>
  <si>
    <t>TEE DE Ø2" HG</t>
  </si>
  <si>
    <t>VALVULA CHECK Ø2"</t>
  </si>
  <si>
    <t>VALVULA DE PASO Ø2"</t>
  </si>
  <si>
    <t>TEFLON</t>
  </si>
  <si>
    <t xml:space="preserve">SUB-TOTAL  </t>
  </si>
  <si>
    <t>DIRECCIÓN TÉCNICA</t>
  </si>
  <si>
    <t>SUPERVISIÓN C.A.A.S.D.</t>
  </si>
  <si>
    <t>TOTAL GENERAL EN RD$</t>
  </si>
  <si>
    <t>PRESERVACION, MANTENIMIENTO Y CONSERVACION DE CUENCAS</t>
  </si>
  <si>
    <t>EQUIPAMIENTO CAASD</t>
  </si>
  <si>
    <t>Revisado por:</t>
  </si>
  <si>
    <t>Visto Bueno por:</t>
  </si>
  <si>
    <t xml:space="preserve">                 Aprobado por:</t>
  </si>
  <si>
    <t xml:space="preserve">                   __________________________________</t>
  </si>
  <si>
    <t>PRESUPUESTO: CONSTRUCCION DE UN  POZO EN Ø8"(e= 3/8") ACERO, (A PERCUSION ), CON 150 PIES DE PROFUNDIDAD , UBICADO EN LA C/ MARGARITA, BO. EL VIVERO, LOS ALCARRIZOS ,STO. DGO.,GERENCIA NOROESTE</t>
  </si>
  <si>
    <t>CONSTRUCCION DE UN POZO EN   Ø8" (e= 3/8) ACERO</t>
  </si>
  <si>
    <t>(A PERCUSION) CON 150 PIES DE PROFUNDIDAD.</t>
  </si>
  <si>
    <t>PERFORACION DE POZO EN Ø10" ACERO</t>
  </si>
  <si>
    <t>PL</t>
  </si>
  <si>
    <t>HINCADO DE  TUBERIA Ø8"   (e=Ø3/8") ACERO</t>
  </si>
  <si>
    <t xml:space="preserve">RANURADO, CORTE Y SOLDADURA DE  TUBERIA DE Ø8" ACERO </t>
  </si>
  <si>
    <t>SUMINISTRO DE ZAPATA</t>
  </si>
  <si>
    <t xml:space="preserve">SUMININSTRO DE  TUBERIA Ø8"  ( e= Ø3/8") ACERO </t>
  </si>
  <si>
    <t>DESARROLLO POR PISTONEO</t>
  </si>
  <si>
    <t>PRUEBA DE BOMBEO POR 48 HORAS</t>
  </si>
  <si>
    <t>TRANSPORTE TUB. Y MOV. DE EQUIPOS</t>
  </si>
  <si>
    <t xml:space="preserve">SUB-TOTAL </t>
  </si>
  <si>
    <t>OBSERVACION: Profundidad del pozo estimada, la final sera determinada en campo por el supervisor de la obra.</t>
  </si>
  <si>
    <t>Aprobado por:</t>
  </si>
  <si>
    <t xml:space="preserve">CORPORACIÓN DEL ACUEDUCTO Y ALCANTARILLADO DE SANTO DOMINGO </t>
  </si>
  <si>
    <t>* * *  C. A. A. S. D.  * * *</t>
  </si>
  <si>
    <t xml:space="preserve">Presupuesto: Reforzamiento Sector El Abanico de Herrera, Sto. Dgo. Oeste.
</t>
  </si>
  <si>
    <t>DESCRIPCION</t>
  </si>
  <si>
    <t>CANTIDAD</t>
  </si>
  <si>
    <t>PRECIO</t>
  </si>
  <si>
    <t>COSTO RD$</t>
  </si>
  <si>
    <t>SUB TOTAL RD$</t>
  </si>
  <si>
    <t>Trabajos preliminares</t>
  </si>
  <si>
    <t>Replanteo</t>
  </si>
  <si>
    <t>ml</t>
  </si>
  <si>
    <t>Movimiento de tierra:</t>
  </si>
  <si>
    <t>Excavación material no clasificado para empalme, para tuberia de 4 y para colocar 5 válvulas de 3</t>
  </si>
  <si>
    <t>m3</t>
  </si>
  <si>
    <t>Relleno compactado con equipo</t>
  </si>
  <si>
    <t>Bote de material sobrante (a 10 Kms)</t>
  </si>
  <si>
    <t>Rotura de asfalto (e=2")</t>
  </si>
  <si>
    <t xml:space="preserve"> </t>
  </si>
  <si>
    <t>Suministro de tuberías y Piezas:</t>
  </si>
  <si>
    <t>Tubería</t>
  </si>
  <si>
    <t>3.1.1</t>
  </si>
  <si>
    <t>De 4" PVC SDR-21 C/JG.</t>
  </si>
  <si>
    <t>Tee:</t>
  </si>
  <si>
    <t>3.2.1</t>
  </si>
  <si>
    <t>Ø4" x 3" Acero platillada</t>
  </si>
  <si>
    <t>3.2.2</t>
  </si>
  <si>
    <t>Ø3" x 3" Acero</t>
  </si>
  <si>
    <t>Válvula de Compuerta de:</t>
  </si>
  <si>
    <t>3.3.1</t>
  </si>
  <si>
    <t>Ø 3" de Compuerta Completa  (Junta de goma, Niples Platillados y Tornillos)</t>
  </si>
  <si>
    <t>3.3.2</t>
  </si>
  <si>
    <t>Ø 4" de Compuerta Completa   (Junta de goma, Niples Platillados y Tornillos)</t>
  </si>
  <si>
    <t>3.3.3</t>
  </si>
  <si>
    <t>Caja telescópica</t>
  </si>
  <si>
    <t>Niple platillado:</t>
  </si>
  <si>
    <t>3.4.1</t>
  </si>
  <si>
    <t>Ø4" x 12" Acero soldado a tubo de 48"</t>
  </si>
  <si>
    <t>3.5</t>
  </si>
  <si>
    <t>Reduccion:</t>
  </si>
  <si>
    <t>3.5.1</t>
  </si>
  <si>
    <t>Reduccion de Ø4" x 3" acero</t>
  </si>
  <si>
    <t>3.6</t>
  </si>
  <si>
    <t>Juntas Dresser de:</t>
  </si>
  <si>
    <t>3.6.1</t>
  </si>
  <si>
    <t xml:space="preserve">3" </t>
  </si>
  <si>
    <t>3.6.2</t>
  </si>
  <si>
    <t xml:space="preserve">4" </t>
  </si>
  <si>
    <t>4</t>
  </si>
  <si>
    <t>Colocación de Tubería y Piezas:</t>
  </si>
  <si>
    <t>Alquiler de Bomba de Achique de 3 Pulg.</t>
  </si>
  <si>
    <t>Dia</t>
  </si>
  <si>
    <t>6</t>
  </si>
  <si>
    <t>Anclaje de Piezas Especiales</t>
  </si>
  <si>
    <t>Prueba Hidrostática de Tubería:</t>
  </si>
  <si>
    <t xml:space="preserve">Ø4" PVC </t>
  </si>
  <si>
    <t>Transporte de Tubería:</t>
  </si>
  <si>
    <t>9</t>
  </si>
  <si>
    <t>Reposicion Existente</t>
  </si>
  <si>
    <t>10</t>
  </si>
  <si>
    <t>Limpieza Final</t>
  </si>
  <si>
    <t>P.A</t>
  </si>
  <si>
    <t>11</t>
  </si>
  <si>
    <t>Señalización y Manejo de Tránsito</t>
  </si>
  <si>
    <t xml:space="preserve">SUB-TOTAL  GENERAL </t>
  </si>
  <si>
    <t>SUB-TOTAL</t>
  </si>
  <si>
    <t>SEGURO Y FIANZAS</t>
  </si>
  <si>
    <t>SUPERVISION</t>
  </si>
  <si>
    <t>CUENCA HIDROGRAFICA</t>
  </si>
  <si>
    <t>Sometido por :</t>
  </si>
  <si>
    <t>Realizado por :</t>
  </si>
  <si>
    <t>___________________________</t>
  </si>
  <si>
    <t>Aprobado por :</t>
  </si>
  <si>
    <t>PRESUPUESTO : CONSTRUCCION CASETA PARA OPERADOR EN LA ESTACION DE REBOMBEO LOS GIRASOLES III , SECTOR LOS GIRASOLES , SANTO DOMINGO NORTE. (Gerencia Noroeste )</t>
  </si>
  <si>
    <t xml:space="preserve"> Replanteo </t>
  </si>
  <si>
    <t>Limpieza de Area ( incluye Bote de Material)</t>
  </si>
  <si>
    <t>Excavación Material no Clasificado a Mano</t>
  </si>
  <si>
    <t>Relleno Compactado con Maquito</t>
  </si>
  <si>
    <t>Bote de Material Sobrante</t>
  </si>
  <si>
    <t>HORMIGON ARMADO EN:</t>
  </si>
  <si>
    <t>Zapata Muro 8"</t>
  </si>
  <si>
    <t>3.2.-</t>
  </si>
  <si>
    <t>Zapata Muro 6"</t>
  </si>
  <si>
    <t>3.3.-</t>
  </si>
  <si>
    <t>Losa de Techo, e = 20 Cms.</t>
  </si>
  <si>
    <t>3.4.-</t>
  </si>
  <si>
    <t xml:space="preserve"> Zapata de Columnas </t>
  </si>
  <si>
    <t>3.5.-</t>
  </si>
  <si>
    <t>Columnas 0.15 x 0.20  mts.</t>
  </si>
  <si>
    <t>3.6.-</t>
  </si>
  <si>
    <t>Viga de Amarre BNP  ( 0.20 x 0.20 mts.)</t>
  </si>
  <si>
    <t>3.7.-</t>
  </si>
  <si>
    <t>VigadDe Amarre VA  ( 0.20 x 0.20 mts.)</t>
  </si>
  <si>
    <t>3.8.-</t>
  </si>
  <si>
    <t>Dintel</t>
  </si>
  <si>
    <t>3.9.-</t>
  </si>
  <si>
    <t>Vibrador de Hormigón</t>
  </si>
  <si>
    <t>Mt3.</t>
  </si>
  <si>
    <t>HORMIGON SIMPLE EN TORTA DE PISO,                              e = 0.10 mts.</t>
  </si>
  <si>
    <t>MURO DE BLOCKS DE :</t>
  </si>
  <si>
    <t xml:space="preserve"> 6" B.N.P. Con Bastones Ø3/8 a 0.80 mts.</t>
  </si>
  <si>
    <t>4.2.-</t>
  </si>
  <si>
    <t xml:space="preserve"> 6" S.N.P. Con Bastones Ø3/8 a 0.80 mts.</t>
  </si>
  <si>
    <t>4.3.-</t>
  </si>
  <si>
    <t xml:space="preserve"> 8" B.N.P. Con Bastones Ø3/8 a 0.60 mts.</t>
  </si>
  <si>
    <t>4.4.-</t>
  </si>
  <si>
    <t xml:space="preserve"> 8" S.N.P. Con Bastones Ø3/8 a 0.60 mts.</t>
  </si>
  <si>
    <t>TERMINACION DE SUPERFICIE:</t>
  </si>
  <si>
    <t>5.1.</t>
  </si>
  <si>
    <t>Pañete en :</t>
  </si>
  <si>
    <t>5.1.1.-</t>
  </si>
  <si>
    <t xml:space="preserve">Techo </t>
  </si>
  <si>
    <t>5.1.2.-</t>
  </si>
  <si>
    <t>Interior y Exterior en Muros</t>
  </si>
  <si>
    <t>5.1.3.-</t>
  </si>
  <si>
    <t>Columnas</t>
  </si>
  <si>
    <t>Fino de Techo (Incluye impermeabilizante)</t>
  </si>
  <si>
    <t>5.3.-</t>
  </si>
  <si>
    <t>Careteo en Losa de Techo</t>
  </si>
  <si>
    <t>5.4.-</t>
  </si>
  <si>
    <t>Cantos</t>
  </si>
  <si>
    <t>PINTURA ACRILICA EN:</t>
  </si>
  <si>
    <t>Muros</t>
  </si>
  <si>
    <t>6.2.-</t>
  </si>
  <si>
    <t>6.3.-</t>
  </si>
  <si>
    <t>Techo</t>
  </si>
  <si>
    <t>PISO EN CERAMICA , COLOR BLANCO</t>
  </si>
  <si>
    <t>INSTALACIONES SANITARIAS :</t>
  </si>
  <si>
    <t>8.1.-</t>
  </si>
  <si>
    <t>Movimiento de Tierra:</t>
  </si>
  <si>
    <t>8.1.1.-</t>
  </si>
  <si>
    <t>8.1.2.-</t>
  </si>
  <si>
    <t>Suministro y Colocacion Asiento de Arena</t>
  </si>
  <si>
    <t>8.1.3.-</t>
  </si>
  <si>
    <t>8.1.4.-</t>
  </si>
  <si>
    <t>Bote de Materiales Sobrante</t>
  </si>
  <si>
    <t>8.2.-</t>
  </si>
  <si>
    <t>Suministro de Tuberias y Piezas de :</t>
  </si>
  <si>
    <t>8.2.1.-</t>
  </si>
  <si>
    <t>Tuberias de :</t>
  </si>
  <si>
    <t>8.2.1.1.-</t>
  </si>
  <si>
    <t>Ø3/4" SCH-40</t>
  </si>
  <si>
    <t>8.2.1.2.-</t>
  </si>
  <si>
    <t>Ø3" PVC SDR-32.5</t>
  </si>
  <si>
    <t>8.2.1.3.-</t>
  </si>
  <si>
    <t>Ø4" PVC SDR-32.5</t>
  </si>
  <si>
    <t>8.2.1.4.-</t>
  </si>
  <si>
    <t>Ø4" PVC Drenaje (SDR-41)</t>
  </si>
  <si>
    <t>8.2.2.-</t>
  </si>
  <si>
    <t xml:space="preserve">Tee de Ø 3/4" PVC </t>
  </si>
  <si>
    <t>8.2.3.-</t>
  </si>
  <si>
    <t xml:space="preserve">Codo de Ø 3/4" x 90º PVC </t>
  </si>
  <si>
    <t>8.2.4.-</t>
  </si>
  <si>
    <t xml:space="preserve">Inodoro Blanco Pequeño ( Completo )  </t>
  </si>
  <si>
    <t>8.2.5.-</t>
  </si>
  <si>
    <t xml:space="preserve">Lavamanos Blanco Pequeño ( Completo )               </t>
  </si>
  <si>
    <t>8.2.6.-</t>
  </si>
  <si>
    <t>Ducha</t>
  </si>
  <si>
    <t>8.3.-</t>
  </si>
  <si>
    <t>Cemento Solvente</t>
  </si>
  <si>
    <t>8.4.-</t>
  </si>
  <si>
    <t>Anclaje en H. S.</t>
  </si>
  <si>
    <t>8.5.-</t>
  </si>
  <si>
    <t>Mano de Obra Plomeria</t>
  </si>
  <si>
    <t>CONSTRUCCION DE :</t>
  </si>
  <si>
    <t>9.1.-</t>
  </si>
  <si>
    <t>Camara de Inspeccion (0.80 x 0.80 x.1.00 mts.)</t>
  </si>
  <si>
    <t>9.2.-</t>
  </si>
  <si>
    <t>Trampa de Grasa (1.20 x 1.20 x 1.20 mts.)</t>
  </si>
  <si>
    <t>9.3.-</t>
  </si>
  <si>
    <t>Camara Septica Sencilla (1.90 x 1.20 mts.)</t>
  </si>
  <si>
    <t>PORTAJE:</t>
  </si>
  <si>
    <t>10.1.-</t>
  </si>
  <si>
    <t>Puerta Tipo Everdoor en Entrada Principal                                    ( Incluye Herraje e Instalacion )</t>
  </si>
  <si>
    <t>10.2.-</t>
  </si>
  <si>
    <t>Puerta Tipo Everdoor en Baño  ( Incluye Herraje e  Instalacion )</t>
  </si>
  <si>
    <t>10.3.-</t>
  </si>
  <si>
    <t>Puerta de Entrada en Malla Ciclonica                                    ( Incluye Instalacion)</t>
  </si>
  <si>
    <t>VENTANA DE ALUMINIO</t>
  </si>
  <si>
    <t>P2</t>
  </si>
  <si>
    <t>INSTALACIONES ELECTRICAS :</t>
  </si>
  <si>
    <t>12.1.-</t>
  </si>
  <si>
    <t>Salidas de :</t>
  </si>
  <si>
    <t>12.1.1.-</t>
  </si>
  <si>
    <t>Techo con Bombilla  de bajo Consumo</t>
  </si>
  <si>
    <t>12.1.2.-</t>
  </si>
  <si>
    <t>Interruptor Sencillo</t>
  </si>
  <si>
    <t>12.1.3.-</t>
  </si>
  <si>
    <t>Tomacorriente Doble de  120 V.</t>
  </si>
  <si>
    <t>12.2.-</t>
  </si>
  <si>
    <t>Panel  de 2 a 4 Circuitos con Tres Breaker de 20/1 A</t>
  </si>
  <si>
    <t>12.3.-</t>
  </si>
  <si>
    <t xml:space="preserve">Alimentador para  Panel de Breaker , con 2 THHN No.  8 S.T. ,  1 THHN No. 10 S.T , 1 THHN No. 12 S.T , Tuberia Ø 3/4" PVC SDR-26  </t>
  </si>
  <si>
    <t>LIMPIEZA FINAL Y BOTE DE DESPERDICIOS</t>
  </si>
  <si>
    <t>SUB-TOTAL COSTOS DIRECTOS</t>
  </si>
  <si>
    <t>EQUIPAMIENTO C.A.A.S.D.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</si>
</sst>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D$&quot;* #,##0.00_-;\-&quot;RD$&quot;* #,##0.00_-;_-&quot;RD$&quot;* &quot;-&quot;??_-;_-@_-"/>
    <numFmt numFmtId="43" formatCode="_-* #,##0.00_-;\-* #,##0.00_-;_-* &quot;-&quot;??_-;_-@_-"/>
    <numFmt numFmtId="168" formatCode="_(* #,##0.00_);_(* \(#,##0.00\);_(* &quot;-&quot;??_);_(@_)"/>
    <numFmt numFmtId="169" formatCode="0.00_);\(0.00\)"/>
    <numFmt numFmtId="170" formatCode="0.0%"/>
    <numFmt numFmtId="171" formatCode="_(* #,##0.000000_);_(* \(#,##0.000000\);_(* &quot;-&quot;??????_);_(@_)"/>
    <numFmt numFmtId="173" formatCode="0.0"/>
    <numFmt numFmtId="174" formatCode="0.0_)"/>
    <numFmt numFmtId="175" formatCode="0_)"/>
    <numFmt numFmtId="176" formatCode="0.00_)"/>
    <numFmt numFmtId="177" formatCode="#,##0.0_);\(#,##0.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rgb="FF000000"/>
      <name val="Calibri"/>
      <family val="2"/>
    </font>
    <font>
      <sz val="14"/>
      <color rgb="FF000000"/>
      <name val="Calibri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indexed="10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b/>
      <sz val="14"/>
      <name val="Verdana"/>
      <family val="2"/>
    </font>
    <font>
      <b/>
      <sz val="10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4"/>
      <color theme="1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color rgb="FF00B050"/>
      <name val="Arial"/>
      <family val="2"/>
    </font>
    <font>
      <sz val="14"/>
      <color rgb="FF0070C0"/>
      <name val="Arial"/>
      <family val="2"/>
    </font>
    <font>
      <b/>
      <sz val="14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double">
        <color indexed="8"/>
      </right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double">
        <color indexed="8"/>
      </right>
      <top/>
      <bottom style="dotted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</cellStyleXfs>
  <cellXfs count="5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15" fontId="6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43" fontId="9" fillId="0" borderId="7" xfId="1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168" fontId="9" fillId="0" borderId="7" xfId="1" applyNumberFormat="1" applyFont="1" applyBorder="1" applyAlignment="1">
      <alignment horizontal="left" vertical="center"/>
    </xf>
    <xf numFmtId="40" fontId="9" fillId="0" borderId="7" xfId="0" applyNumberFormat="1" applyFont="1" applyBorder="1" applyAlignment="1">
      <alignment vertical="center"/>
    </xf>
    <xf numFmtId="43" fontId="6" fillId="0" borderId="8" xfId="1" applyFont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horizontal="left" vertical="center"/>
    </xf>
    <xf numFmtId="169" fontId="10" fillId="0" borderId="7" xfId="0" applyNumberFormat="1" applyFont="1" applyBorder="1" applyAlignment="1">
      <alignment horizontal="center" vertical="center"/>
    </xf>
    <xf numFmtId="43" fontId="4" fillId="0" borderId="8" xfId="1" applyFont="1" applyBorder="1" applyAlignment="1">
      <alignment vertical="center"/>
    </xf>
    <xf numFmtId="168" fontId="9" fillId="0" borderId="7" xfId="4" applyFont="1" applyBorder="1" applyAlignment="1">
      <alignment vertical="top" wrapText="1"/>
    </xf>
    <xf numFmtId="43" fontId="9" fillId="0" borderId="7" xfId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43" fontId="9" fillId="0" borderId="7" xfId="1" applyFont="1" applyFill="1" applyBorder="1" applyAlignment="1">
      <alignment vertical="center" wrapText="1"/>
    </xf>
    <xf numFmtId="168" fontId="4" fillId="0" borderId="8" xfId="0" applyNumberFormat="1" applyFont="1" applyFill="1" applyBorder="1" applyAlignment="1">
      <alignment vertical="center" wrapText="1"/>
    </xf>
    <xf numFmtId="0" fontId="9" fillId="0" borderId="9" xfId="5" applyFont="1" applyFill="1" applyBorder="1" applyAlignment="1">
      <alignment horizontal="right" vertical="center" wrapText="1"/>
    </xf>
    <xf numFmtId="0" fontId="9" fillId="0" borderId="7" xfId="5" applyFont="1" applyFill="1" applyBorder="1" applyAlignment="1">
      <alignment vertical="center" wrapText="1"/>
    </xf>
    <xf numFmtId="4" fontId="9" fillId="0" borderId="7" xfId="1" applyNumberFormat="1" applyFont="1" applyFill="1" applyBorder="1" applyAlignment="1">
      <alignment horizontal="right" vertical="center" wrapText="1"/>
    </xf>
    <xf numFmtId="0" fontId="5" fillId="0" borderId="8" xfId="5" applyFont="1" applyFill="1" applyBorder="1" applyAlignment="1">
      <alignment vertical="center" wrapText="1"/>
    </xf>
    <xf numFmtId="0" fontId="9" fillId="0" borderId="7" xfId="5" applyFont="1" applyBorder="1" applyAlignment="1">
      <alignment vertical="center" wrapText="1"/>
    </xf>
    <xf numFmtId="0" fontId="9" fillId="0" borderId="7" xfId="5" applyFont="1" applyFill="1" applyBorder="1" applyAlignment="1">
      <alignment horizontal="center" vertical="center" wrapText="1"/>
    </xf>
    <xf numFmtId="168" fontId="6" fillId="0" borderId="7" xfId="6" applyFont="1" applyBorder="1" applyAlignment="1">
      <alignment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left" vertical="center" wrapText="1"/>
    </xf>
    <xf numFmtId="43" fontId="9" fillId="0" borderId="7" xfId="1" applyFont="1" applyFill="1" applyBorder="1" applyAlignment="1">
      <alignment horizontal="right" vertical="center" wrapText="1"/>
    </xf>
    <xf numFmtId="43" fontId="9" fillId="0" borderId="7" xfId="1" applyFont="1" applyBorder="1" applyAlignment="1">
      <alignment vertical="center" wrapText="1"/>
    </xf>
    <xf numFmtId="168" fontId="4" fillId="0" borderId="8" xfId="0" applyNumberFormat="1" applyFont="1" applyBorder="1" applyAlignment="1">
      <alignment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43" fontId="9" fillId="0" borderId="12" xfId="1" applyFont="1" applyFill="1" applyBorder="1" applyAlignment="1">
      <alignment horizontal="right" vertical="center" wrapText="1"/>
    </xf>
    <xf numFmtId="43" fontId="9" fillId="0" borderId="12" xfId="1" applyFont="1" applyBorder="1" applyAlignment="1">
      <alignment vertical="center" wrapText="1"/>
    </xf>
    <xf numFmtId="168" fontId="4" fillId="0" borderId="13" xfId="0" applyNumberFormat="1" applyFont="1" applyBorder="1" applyAlignment="1">
      <alignment vertical="center" wrapText="1"/>
    </xf>
    <xf numFmtId="0" fontId="6" fillId="0" borderId="9" xfId="0" applyFont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168" fontId="9" fillId="0" borderId="7" xfId="4" applyFont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168" fontId="4" fillId="0" borderId="8" xfId="4" applyFont="1" applyBorder="1" applyAlignment="1">
      <alignment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right"/>
    </xf>
    <xf numFmtId="0" fontId="6" fillId="0" borderId="7" xfId="0" applyFont="1" applyBorder="1"/>
    <xf numFmtId="169" fontId="9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9" fillId="0" borderId="7" xfId="1" applyFont="1" applyBorder="1"/>
    <xf numFmtId="40" fontId="9" fillId="0" borderId="7" xfId="0" applyNumberFormat="1" applyFont="1" applyBorder="1"/>
    <xf numFmtId="43" fontId="4" fillId="0" borderId="8" xfId="1" applyFont="1" applyBorder="1"/>
    <xf numFmtId="0" fontId="9" fillId="0" borderId="9" xfId="0" applyFont="1" applyBorder="1" applyAlignment="1">
      <alignment horizontal="right"/>
    </xf>
    <xf numFmtId="0" fontId="9" fillId="0" borderId="7" xfId="0" applyFont="1" applyBorder="1" applyAlignment="1">
      <alignment horizontal="left"/>
    </xf>
    <xf numFmtId="169" fontId="10" fillId="0" borderId="7" xfId="0" applyNumberFormat="1" applyFont="1" applyBorder="1" applyAlignment="1">
      <alignment horizontal="center"/>
    </xf>
    <xf numFmtId="0" fontId="9" fillId="0" borderId="5" xfId="0" applyFont="1" applyBorder="1" applyAlignment="1">
      <alignment horizontal="right"/>
    </xf>
    <xf numFmtId="168" fontId="9" fillId="0" borderId="7" xfId="7" applyFont="1" applyBorder="1"/>
    <xf numFmtId="0" fontId="6" fillId="0" borderId="6" xfId="0" applyFont="1" applyBorder="1"/>
    <xf numFmtId="0" fontId="6" fillId="0" borderId="7" xfId="0" applyFont="1" applyBorder="1" applyAlignment="1">
      <alignment wrapText="1"/>
    </xf>
    <xf numFmtId="168" fontId="9" fillId="0" borderId="7" xfId="4" applyFont="1" applyBorder="1" applyAlignment="1">
      <alignment vertical="center" wrapText="1"/>
    </xf>
    <xf numFmtId="168" fontId="9" fillId="0" borderId="7" xfId="7" applyFont="1" applyBorder="1" applyAlignment="1">
      <alignment vertical="center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horizontal="left" wrapText="1"/>
    </xf>
    <xf numFmtId="43" fontId="9" fillId="0" borderId="7" xfId="1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4" fontId="9" fillId="0" borderId="7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/>
    </xf>
    <xf numFmtId="168" fontId="9" fillId="0" borderId="7" xfId="8" applyFont="1" applyBorder="1"/>
    <xf numFmtId="168" fontId="4" fillId="0" borderId="8" xfId="8" applyFont="1" applyBorder="1"/>
    <xf numFmtId="0" fontId="6" fillId="0" borderId="6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169" fontId="11" fillId="0" borderId="15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40" fontId="9" fillId="0" borderId="15" xfId="0" applyNumberFormat="1" applyFont="1" applyBorder="1" applyAlignment="1">
      <alignment vertical="center"/>
    </xf>
    <xf numFmtId="43" fontId="4" fillId="0" borderId="4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69" fontId="9" fillId="0" borderId="7" xfId="0" applyNumberFormat="1" applyFont="1" applyBorder="1" applyAlignment="1">
      <alignment vertical="center"/>
    </xf>
    <xf numFmtId="0" fontId="5" fillId="0" borderId="9" xfId="0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169" fontId="5" fillId="0" borderId="7" xfId="0" applyNumberFormat="1" applyFont="1" applyBorder="1" applyAlignment="1">
      <alignment horizontal="right" vertical="center"/>
    </xf>
    <xf numFmtId="170" fontId="5" fillId="0" borderId="7" xfId="3" applyNumberFormat="1" applyFont="1" applyBorder="1" applyAlignment="1">
      <alignment horizontal="centerContinuous" vertical="center"/>
    </xf>
    <xf numFmtId="171" fontId="5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0" fontId="5" fillId="0" borderId="7" xfId="3" applyNumberFormat="1" applyFont="1" applyBorder="1" applyAlignment="1">
      <alignment horizontal="centerContinuous" vertical="center"/>
    </xf>
    <xf numFmtId="168" fontId="5" fillId="0" borderId="8" xfId="0" applyNumberFormat="1" applyFont="1" applyBorder="1" applyAlignment="1">
      <alignment vertical="center"/>
    </xf>
    <xf numFmtId="9" fontId="5" fillId="0" borderId="7" xfId="3" applyNumberFormat="1" applyFont="1" applyBorder="1" applyAlignment="1">
      <alignment horizontal="centerContinuous" vertical="center"/>
    </xf>
    <xf numFmtId="0" fontId="9" fillId="0" borderId="9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44" fontId="4" fillId="0" borderId="4" xfId="2" applyFont="1" applyBorder="1" applyAlignment="1">
      <alignment vertical="center"/>
    </xf>
    <xf numFmtId="0" fontId="5" fillId="0" borderId="17" xfId="0" applyFont="1" applyBorder="1"/>
    <xf numFmtId="0" fontId="5" fillId="0" borderId="18" xfId="0" applyFont="1" applyBorder="1" applyAlignment="1">
      <alignment vertical="center"/>
    </xf>
    <xf numFmtId="0" fontId="5" fillId="0" borderId="1" xfId="0" applyFont="1" applyBorder="1" applyAlignment="1"/>
    <xf numFmtId="9" fontId="5" fillId="0" borderId="1" xfId="3" applyNumberFormat="1" applyFont="1" applyBorder="1" applyAlignment="1">
      <alignment horizontal="center" vertical="center"/>
    </xf>
    <xf numFmtId="44" fontId="4" fillId="0" borderId="19" xfId="2" applyFont="1" applyBorder="1" applyAlignment="1">
      <alignment vertical="center"/>
    </xf>
    <xf numFmtId="0" fontId="5" fillId="0" borderId="20" xfId="0" applyFont="1" applyBorder="1" applyAlignment="1">
      <alignment horizontal="left" wrapText="1"/>
    </xf>
    <xf numFmtId="0" fontId="5" fillId="0" borderId="7" xfId="0" applyFont="1" applyBorder="1"/>
    <xf numFmtId="9" fontId="5" fillId="0" borderId="7" xfId="3" applyNumberFormat="1" applyFont="1" applyBorder="1" applyAlignment="1">
      <alignment horizontal="centerContinuous"/>
    </xf>
    <xf numFmtId="43" fontId="5" fillId="0" borderId="7" xfId="1" applyFont="1" applyBorder="1"/>
    <xf numFmtId="43" fontId="4" fillId="0" borderId="21" xfId="1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9" fontId="5" fillId="0" borderId="22" xfId="3" applyFont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9" fontId="5" fillId="0" borderId="24" xfId="3" applyNumberFormat="1" applyFont="1" applyBorder="1" applyAlignment="1">
      <alignment horizontal="centerContinuous"/>
    </xf>
    <xf numFmtId="43" fontId="4" fillId="0" borderId="25" xfId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quotePrefix="1" applyFont="1" applyBorder="1" applyAlignment="1">
      <alignment horizontal="left" vertical="center"/>
    </xf>
    <xf numFmtId="0" fontId="4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2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0" fontId="12" fillId="0" borderId="8" xfId="0" quotePrefix="1" applyFont="1" applyBorder="1" applyAlignment="1">
      <alignment horizontal="center" vertical="center"/>
    </xf>
    <xf numFmtId="0" fontId="4" fillId="0" borderId="9" xfId="0" applyFont="1" applyBorder="1" applyAlignment="1">
      <alignment horizontal="right"/>
    </xf>
    <xf numFmtId="0" fontId="4" fillId="0" borderId="7" xfId="0" applyFont="1" applyBorder="1"/>
    <xf numFmtId="4" fontId="5" fillId="0" borderId="7" xfId="7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4" fontId="5" fillId="0" borderId="7" xfId="0" applyNumberFormat="1" applyFont="1" applyBorder="1"/>
    <xf numFmtId="4" fontId="4" fillId="0" borderId="8" xfId="0" applyNumberFormat="1" applyFont="1" applyBorder="1"/>
    <xf numFmtId="0" fontId="5" fillId="0" borderId="9" xfId="0" applyFont="1" applyBorder="1" applyAlignment="1">
      <alignment horizontal="right"/>
    </xf>
    <xf numFmtId="0" fontId="5" fillId="0" borderId="7" xfId="0" applyFont="1" applyBorder="1" applyAlignment="1">
      <alignment horizontal="left"/>
    </xf>
    <xf numFmtId="168" fontId="5" fillId="0" borderId="7" xfId="7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168" fontId="5" fillId="0" borderId="7" xfId="7" applyFont="1" applyBorder="1"/>
    <xf numFmtId="4" fontId="4" fillId="0" borderId="8" xfId="7" applyNumberFormat="1" applyFont="1" applyBorder="1"/>
    <xf numFmtId="0" fontId="4" fillId="0" borderId="9" xfId="0" applyFont="1" applyBorder="1" applyAlignment="1">
      <alignment horizontal="right" vertical="center"/>
    </xf>
    <xf numFmtId="0" fontId="4" fillId="0" borderId="7" xfId="0" applyFont="1" applyBorder="1" applyAlignment="1">
      <alignment vertical="center" wrapText="1"/>
    </xf>
    <xf numFmtId="168" fontId="5" fillId="0" borderId="7" xfId="7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8" fontId="5" fillId="0" borderId="7" xfId="7" applyFont="1" applyBorder="1" applyAlignment="1">
      <alignment vertical="center"/>
    </xf>
    <xf numFmtId="4" fontId="4" fillId="0" borderId="8" xfId="7" applyNumberFormat="1" applyFont="1" applyBorder="1" applyAlignment="1">
      <alignment vertical="center"/>
    </xf>
    <xf numFmtId="168" fontId="5" fillId="0" borderId="7" xfId="7" applyFont="1" applyFill="1" applyBorder="1" applyAlignment="1">
      <alignment horizontal="center" vertical="center"/>
    </xf>
    <xf numFmtId="4" fontId="5" fillId="0" borderId="7" xfId="7" applyNumberFormat="1" applyFont="1" applyBorder="1" applyAlignment="1">
      <alignment horizontal="center"/>
    </xf>
    <xf numFmtId="0" fontId="4" fillId="0" borderId="14" xfId="0" applyFont="1" applyBorder="1" applyAlignment="1">
      <alignment horizontal="right"/>
    </xf>
    <xf numFmtId="0" fontId="4" fillId="0" borderId="15" xfId="0" applyFont="1" applyBorder="1" applyAlignment="1">
      <alignment horizontal="center"/>
    </xf>
    <xf numFmtId="2" fontId="5" fillId="0" borderId="15" xfId="0" applyNumberFormat="1" applyFont="1" applyBorder="1"/>
    <xf numFmtId="0" fontId="5" fillId="0" borderId="15" xfId="0" applyFont="1" applyBorder="1" applyAlignment="1">
      <alignment horizontal="center"/>
    </xf>
    <xf numFmtId="4" fontId="5" fillId="0" borderId="15" xfId="7" applyNumberFormat="1" applyFont="1" applyBorder="1"/>
    <xf numFmtId="168" fontId="5" fillId="0" borderId="15" xfId="7" applyFont="1" applyBorder="1"/>
    <xf numFmtId="168" fontId="4" fillId="0" borderId="4" xfId="7" applyFont="1" applyBorder="1"/>
    <xf numFmtId="0" fontId="5" fillId="0" borderId="27" xfId="0" applyFont="1" applyBorder="1"/>
    <xf numFmtId="0" fontId="5" fillId="0" borderId="28" xfId="0" applyFont="1" applyBorder="1"/>
    <xf numFmtId="4" fontId="5" fillId="0" borderId="28" xfId="0" applyNumberFormat="1" applyFont="1" applyBorder="1" applyAlignment="1">
      <alignment horizontal="right"/>
    </xf>
    <xf numFmtId="4" fontId="5" fillId="0" borderId="28" xfId="0" applyNumberFormat="1" applyFont="1" applyBorder="1" applyAlignment="1">
      <alignment horizontal="center"/>
    </xf>
    <xf numFmtId="4" fontId="5" fillId="0" borderId="28" xfId="0" applyNumberFormat="1" applyFont="1" applyBorder="1"/>
    <xf numFmtId="4" fontId="5" fillId="0" borderId="19" xfId="7" applyNumberFormat="1" applyFont="1" applyBorder="1"/>
    <xf numFmtId="0" fontId="5" fillId="0" borderId="9" xfId="0" applyFont="1" applyBorder="1"/>
    <xf numFmtId="4" fontId="5" fillId="0" borderId="7" xfId="0" applyNumberFormat="1" applyFont="1" applyBorder="1" applyAlignment="1">
      <alignment horizontal="right"/>
    </xf>
    <xf numFmtId="4" fontId="5" fillId="0" borderId="7" xfId="7" applyNumberFormat="1" applyFont="1" applyBorder="1"/>
    <xf numFmtId="4" fontId="5" fillId="0" borderId="8" xfId="7" applyNumberFormat="1" applyFont="1" applyBorder="1"/>
    <xf numFmtId="170" fontId="5" fillId="0" borderId="7" xfId="3" applyNumberFormat="1" applyFont="1" applyBorder="1" applyAlignment="1">
      <alignment horizontal="centerContinuous"/>
    </xf>
    <xf numFmtId="4" fontId="5" fillId="0" borderId="8" xfId="0" applyNumberFormat="1" applyFont="1" applyBorder="1"/>
    <xf numFmtId="0" fontId="5" fillId="0" borderId="20" xfId="0" applyFont="1" applyBorder="1"/>
    <xf numFmtId="4" fontId="5" fillId="0" borderId="20" xfId="0" applyNumberFormat="1" applyFont="1" applyBorder="1"/>
    <xf numFmtId="4" fontId="4" fillId="0" borderId="29" xfId="2" applyNumberFormat="1" applyFont="1" applyBorder="1"/>
    <xf numFmtId="0" fontId="5" fillId="0" borderId="1" xfId="0" applyFont="1" applyBorder="1" applyAlignment="1">
      <alignment wrapText="1"/>
    </xf>
    <xf numFmtId="4" fontId="5" fillId="0" borderId="1" xfId="0" applyNumberFormat="1" applyFont="1" applyBorder="1"/>
    <xf numFmtId="4" fontId="4" fillId="0" borderId="21" xfId="2" applyNumberFormat="1" applyFont="1" applyBorder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/>
    <xf numFmtId="9" fontId="5" fillId="0" borderId="1" xfId="3" applyFont="1" applyBorder="1" applyAlignment="1">
      <alignment horizontal="center"/>
    </xf>
    <xf numFmtId="0" fontId="5" fillId="0" borderId="22" xfId="0" applyFont="1" applyBorder="1"/>
    <xf numFmtId="4" fontId="5" fillId="0" borderId="22" xfId="0" applyNumberFormat="1" applyFont="1" applyBorder="1"/>
    <xf numFmtId="9" fontId="5" fillId="0" borderId="22" xfId="3" applyFont="1" applyBorder="1" applyAlignment="1">
      <alignment horizontal="center"/>
    </xf>
    <xf numFmtId="4" fontId="4" fillId="0" borderId="30" xfId="2" applyNumberFormat="1" applyFont="1" applyBorder="1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12" fillId="0" borderId="0" xfId="0" applyFont="1"/>
    <xf numFmtId="0" fontId="4" fillId="0" borderId="0" xfId="0" applyFont="1" applyAlignment="1">
      <alignment horizontal="left"/>
    </xf>
    <xf numFmtId="0" fontId="13" fillId="0" borderId="0" xfId="0" applyFont="1"/>
    <xf numFmtId="0" fontId="4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quotePrefix="1" applyFont="1" applyAlignment="1">
      <alignment horizontal="center" wrapText="1"/>
    </xf>
    <xf numFmtId="0" fontId="6" fillId="0" borderId="14" xfId="0" quotePrefix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quotePrefix="1" applyFont="1" applyBorder="1" applyAlignment="1">
      <alignment horizontal="center" vertical="center"/>
    </xf>
    <xf numFmtId="0" fontId="6" fillId="0" borderId="9" xfId="0" applyFont="1" applyBorder="1"/>
    <xf numFmtId="0" fontId="7" fillId="0" borderId="7" xfId="0" applyFont="1" applyBorder="1"/>
    <xf numFmtId="0" fontId="7" fillId="0" borderId="8" xfId="0" applyFont="1" applyBorder="1"/>
    <xf numFmtId="169" fontId="9" fillId="0" borderId="7" xfId="0" applyNumberFormat="1" applyFont="1" applyBorder="1" applyAlignment="1">
      <alignment horizontal="right" vertical="center"/>
    </xf>
    <xf numFmtId="169" fontId="9" fillId="0" borderId="7" xfId="0" applyNumberFormat="1" applyFont="1" applyBorder="1" applyAlignment="1">
      <alignment horizontal="center" vertical="center"/>
    </xf>
    <xf numFmtId="39" fontId="9" fillId="0" borderId="7" xfId="0" applyNumberFormat="1" applyFont="1" applyBorder="1" applyAlignment="1">
      <alignment horizontal="center" vertical="center"/>
    </xf>
    <xf numFmtId="40" fontId="9" fillId="0" borderId="7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left" wrapText="1"/>
    </xf>
    <xf numFmtId="2" fontId="9" fillId="0" borderId="7" xfId="0" applyNumberFormat="1" applyFont="1" applyBorder="1" applyAlignment="1" applyProtection="1">
      <alignment horizontal="right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right" vertical="center"/>
    </xf>
    <xf numFmtId="4" fontId="6" fillId="0" borderId="8" xfId="0" applyNumberFormat="1" applyFont="1" applyBorder="1"/>
    <xf numFmtId="4" fontId="6" fillId="0" borderId="8" xfId="7" applyNumberFormat="1" applyFont="1" applyBorder="1"/>
    <xf numFmtId="4" fontId="9" fillId="0" borderId="7" xfId="0" applyNumberFormat="1" applyFont="1" applyBorder="1" applyAlignment="1">
      <alignment horizontal="right"/>
    </xf>
    <xf numFmtId="4" fontId="9" fillId="0" borderId="7" xfId="0" applyNumberFormat="1" applyFont="1" applyBorder="1" applyAlignment="1">
      <alignment horizontal="center"/>
    </xf>
    <xf numFmtId="0" fontId="9" fillId="0" borderId="7" xfId="0" applyFont="1" applyBorder="1"/>
    <xf numFmtId="4" fontId="9" fillId="0" borderId="7" xfId="0" applyNumberFormat="1" applyFont="1" applyBorder="1"/>
    <xf numFmtId="0" fontId="9" fillId="0" borderId="14" xfId="0" applyFont="1" applyBorder="1" applyAlignment="1">
      <alignment horizontal="right"/>
    </xf>
    <xf numFmtId="0" fontId="6" fillId="0" borderId="15" xfId="0" quotePrefix="1" applyFont="1" applyBorder="1" applyAlignment="1">
      <alignment horizontal="center"/>
    </xf>
    <xf numFmtId="4" fontId="9" fillId="0" borderId="15" xfId="0" applyNumberFormat="1" applyFont="1" applyBorder="1" applyAlignment="1">
      <alignment horizontal="right" vertical="center"/>
    </xf>
    <xf numFmtId="4" fontId="9" fillId="0" borderId="15" xfId="0" applyNumberFormat="1" applyFont="1" applyBorder="1" applyAlignment="1">
      <alignment horizontal="center" vertical="center"/>
    </xf>
    <xf numFmtId="4" fontId="4" fillId="0" borderId="4" xfId="2" applyNumberFormat="1" applyFont="1" applyBorder="1"/>
    <xf numFmtId="0" fontId="9" fillId="0" borderId="27" xfId="0" applyFont="1" applyBorder="1"/>
    <xf numFmtId="0" fontId="9" fillId="0" borderId="28" xfId="0" applyFont="1" applyBorder="1"/>
    <xf numFmtId="4" fontId="9" fillId="0" borderId="28" xfId="0" applyNumberFormat="1" applyFont="1" applyBorder="1" applyAlignment="1">
      <alignment horizontal="right"/>
    </xf>
    <xf numFmtId="4" fontId="9" fillId="0" borderId="28" xfId="0" applyNumberFormat="1" applyFont="1" applyBorder="1" applyAlignment="1">
      <alignment horizontal="center"/>
    </xf>
    <xf numFmtId="4" fontId="9" fillId="0" borderId="28" xfId="0" applyNumberFormat="1" applyFont="1" applyBorder="1"/>
    <xf numFmtId="4" fontId="9" fillId="0" borderId="19" xfId="7" applyNumberFormat="1" applyFont="1" applyBorder="1"/>
    <xf numFmtId="0" fontId="9" fillId="0" borderId="9" xfId="0" applyFont="1" applyBorder="1"/>
    <xf numFmtId="9" fontId="9" fillId="0" borderId="7" xfId="3" applyNumberFormat="1" applyFont="1" applyBorder="1" applyAlignment="1">
      <alignment horizontal="centerContinuous"/>
    </xf>
    <xf numFmtId="4" fontId="9" fillId="0" borderId="7" xfId="7" applyNumberFormat="1" applyFont="1" applyBorder="1"/>
    <xf numFmtId="4" fontId="9" fillId="0" borderId="8" xfId="7" applyNumberFormat="1" applyFont="1" applyBorder="1"/>
    <xf numFmtId="170" fontId="9" fillId="0" borderId="7" xfId="3" applyNumberFormat="1" applyFont="1" applyBorder="1" applyAlignment="1">
      <alignment horizontal="centerContinuous"/>
    </xf>
    <xf numFmtId="4" fontId="9" fillId="0" borderId="8" xfId="0" applyNumberFormat="1" applyFont="1" applyBorder="1"/>
    <xf numFmtId="10" fontId="9" fillId="0" borderId="7" xfId="3" applyNumberFormat="1" applyFont="1" applyBorder="1" applyAlignment="1">
      <alignment horizontal="centerContinuous"/>
    </xf>
    <xf numFmtId="0" fontId="9" fillId="0" borderId="31" xfId="0" applyFont="1" applyBorder="1"/>
    <xf numFmtId="0" fontId="9" fillId="0" borderId="32" xfId="0" applyFont="1" applyBorder="1"/>
    <xf numFmtId="4" fontId="9" fillId="0" borderId="32" xfId="0" applyNumberFormat="1" applyFont="1" applyBorder="1"/>
    <xf numFmtId="4" fontId="9" fillId="0" borderId="33" xfId="0" applyNumberFormat="1" applyFont="1" applyBorder="1"/>
    <xf numFmtId="4" fontId="9" fillId="0" borderId="15" xfId="0" applyNumberFormat="1" applyFont="1" applyBorder="1" applyAlignment="1">
      <alignment horizontal="right"/>
    </xf>
    <xf numFmtId="4" fontId="9" fillId="0" borderId="15" xfId="0" applyNumberFormat="1" applyFont="1" applyBorder="1" applyAlignment="1">
      <alignment horizontal="center"/>
    </xf>
    <xf numFmtId="4" fontId="9" fillId="0" borderId="15" xfId="0" applyNumberFormat="1" applyFont="1" applyBorder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/>
    <xf numFmtId="9" fontId="9" fillId="0" borderId="7" xfId="3" applyNumberFormat="1" applyFont="1" applyBorder="1" applyAlignment="1">
      <alignment horizontal="centerContinuous" vertical="center"/>
    </xf>
    <xf numFmtId="4" fontId="5" fillId="0" borderId="21" xfId="2" applyNumberFormat="1" applyFont="1" applyBorder="1"/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/>
    <xf numFmtId="9" fontId="9" fillId="0" borderId="1" xfId="3" applyFont="1" applyBorder="1" applyAlignment="1">
      <alignment horizontal="center"/>
    </xf>
    <xf numFmtId="9" fontId="9" fillId="0" borderId="7" xfId="3" applyFont="1" applyBorder="1" applyAlignment="1">
      <alignment horizontal="center"/>
    </xf>
    <xf numFmtId="4" fontId="4" fillId="0" borderId="8" xfId="2" applyNumberFormat="1" applyFont="1" applyBorder="1"/>
    <xf numFmtId="0" fontId="7" fillId="0" borderId="0" xfId="0" applyFont="1"/>
    <xf numFmtId="0" fontId="15" fillId="0" borderId="0" xfId="0" applyFont="1"/>
    <xf numFmtId="0" fontId="9" fillId="0" borderId="0" xfId="0" applyFont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  <xf numFmtId="0" fontId="6" fillId="0" borderId="0" xfId="0" quotePrefix="1" applyFont="1" applyAlignment="1">
      <alignment horizontal="left"/>
    </xf>
    <xf numFmtId="0" fontId="9" fillId="0" borderId="7" xfId="0" quotePrefix="1" applyFont="1" applyBorder="1" applyAlignment="1">
      <alignment horizontal="left" wrapText="1"/>
    </xf>
    <xf numFmtId="0" fontId="9" fillId="0" borderId="7" xfId="0" applyFont="1" applyBorder="1" applyAlignment="1">
      <alignment wrapText="1"/>
    </xf>
    <xf numFmtId="0" fontId="14" fillId="0" borderId="0" xfId="0" applyFont="1" applyAlignment="1">
      <alignment horizontal="center" wrapText="1"/>
    </xf>
    <xf numFmtId="0" fontId="14" fillId="0" borderId="0" xfId="0" quotePrefix="1" applyFont="1" applyAlignment="1">
      <alignment horizontal="center" wrapText="1"/>
    </xf>
    <xf numFmtId="0" fontId="4" fillId="0" borderId="0" xfId="0" applyFont="1" applyAlignment="1">
      <alignment wrapText="1"/>
    </xf>
    <xf numFmtId="0" fontId="16" fillId="0" borderId="0" xfId="0" applyFont="1" applyAlignment="1" applyProtection="1">
      <alignment horizontal="center" vertical="center"/>
    </xf>
    <xf numFmtId="0" fontId="16" fillId="0" borderId="0" xfId="0" quotePrefix="1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horizontal="center" vertical="top" wrapText="1"/>
    </xf>
    <xf numFmtId="0" fontId="16" fillId="0" borderId="0" xfId="0" quotePrefix="1" applyFont="1" applyAlignment="1" applyProtection="1">
      <alignment horizontal="center" vertical="top" wrapText="1"/>
    </xf>
    <xf numFmtId="0" fontId="16" fillId="0" borderId="26" xfId="0" applyFont="1" applyBorder="1" applyAlignment="1" applyProtection="1">
      <alignment horizontal="center" vertical="center" wrapText="1"/>
    </xf>
    <xf numFmtId="173" fontId="16" fillId="7" borderId="14" xfId="0" applyNumberFormat="1" applyFont="1" applyFill="1" applyBorder="1" applyAlignment="1" applyProtection="1">
      <alignment horizontal="center" vertical="center" wrapText="1"/>
    </xf>
    <xf numFmtId="0" fontId="16" fillId="7" borderId="15" xfId="0" applyFont="1" applyFill="1" applyBorder="1" applyAlignment="1" applyProtection="1">
      <alignment horizontal="center" vertical="center" wrapText="1"/>
    </xf>
    <xf numFmtId="168" fontId="16" fillId="7" borderId="15" xfId="7" applyFont="1" applyFill="1" applyBorder="1" applyAlignment="1" applyProtection="1">
      <alignment horizontal="center" vertical="center" wrapText="1"/>
    </xf>
    <xf numFmtId="168" fontId="16" fillId="7" borderId="4" xfId="7" applyFont="1" applyFill="1" applyBorder="1" applyAlignment="1" applyProtection="1">
      <alignment horizontal="center" vertical="center" wrapText="1"/>
    </xf>
    <xf numFmtId="173" fontId="16" fillId="8" borderId="34" xfId="0" applyNumberFormat="1" applyFont="1" applyFill="1" applyBorder="1" applyAlignment="1" applyProtection="1">
      <alignment horizontal="center" vertical="center" wrapText="1"/>
    </xf>
    <xf numFmtId="0" fontId="16" fillId="8" borderId="35" xfId="0" applyFont="1" applyFill="1" applyBorder="1" applyAlignment="1" applyProtection="1">
      <alignment horizontal="center" vertical="center" wrapText="1"/>
    </xf>
    <xf numFmtId="168" fontId="16" fillId="8" borderId="35" xfId="7" applyFont="1" applyFill="1" applyBorder="1" applyAlignment="1" applyProtection="1">
      <alignment horizontal="center" vertical="center" wrapText="1"/>
    </xf>
    <xf numFmtId="168" fontId="16" fillId="8" borderId="35" xfId="7" applyFont="1" applyFill="1" applyBorder="1" applyAlignment="1" applyProtection="1">
      <alignment horizontal="right" vertical="center" wrapText="1"/>
    </xf>
    <xf numFmtId="168" fontId="16" fillId="8" borderId="36" xfId="7" applyFont="1" applyFill="1" applyBorder="1" applyAlignment="1" applyProtection="1">
      <alignment horizontal="center" vertical="center" wrapText="1"/>
    </xf>
    <xf numFmtId="1" fontId="16" fillId="8" borderId="37" xfId="0" applyNumberFormat="1" applyFont="1" applyFill="1" applyBorder="1" applyAlignment="1" applyProtection="1">
      <alignment horizontal="right" vertical="center" wrapText="1"/>
    </xf>
    <xf numFmtId="0" fontId="16" fillId="8" borderId="38" xfId="0" applyFont="1" applyFill="1" applyBorder="1" applyAlignment="1" applyProtection="1">
      <alignment horizontal="left" vertical="center" wrapText="1"/>
    </xf>
    <xf numFmtId="168" fontId="16" fillId="8" borderId="38" xfId="7" applyFont="1" applyFill="1" applyBorder="1" applyAlignment="1" applyProtection="1">
      <alignment horizontal="center" vertical="center" wrapText="1"/>
    </xf>
    <xf numFmtId="168" fontId="16" fillId="8" borderId="38" xfId="7" applyFont="1" applyFill="1" applyBorder="1" applyAlignment="1" applyProtection="1">
      <alignment horizontal="right" vertical="center" wrapText="1"/>
    </xf>
    <xf numFmtId="168" fontId="16" fillId="8" borderId="39" xfId="7" applyFont="1" applyFill="1" applyBorder="1" applyAlignment="1" applyProtection="1">
      <alignment horizontal="center" vertical="center" wrapText="1"/>
    </xf>
    <xf numFmtId="174" fontId="17" fillId="0" borderId="40" xfId="0" applyNumberFormat="1" applyFont="1" applyBorder="1" applyAlignment="1">
      <alignment horizontal="right" vertical="center" wrapText="1"/>
    </xf>
    <xf numFmtId="0" fontId="17" fillId="0" borderId="41" xfId="0" applyFont="1" applyFill="1" applyBorder="1" applyAlignment="1" applyProtection="1">
      <alignment vertical="center" wrapText="1"/>
    </xf>
    <xf numFmtId="168" fontId="17" fillId="0" borderId="41" xfId="7" applyFont="1" applyFill="1" applyBorder="1" applyAlignment="1">
      <alignment vertical="center" wrapText="1"/>
    </xf>
    <xf numFmtId="168" fontId="17" fillId="0" borderId="41" xfId="7" applyFont="1" applyBorder="1" applyAlignment="1" applyProtection="1">
      <alignment horizontal="center" vertical="center" wrapText="1"/>
    </xf>
    <xf numFmtId="168" fontId="17" fillId="0" borderId="41" xfId="7" applyFont="1" applyFill="1" applyBorder="1" applyAlignment="1" applyProtection="1">
      <alignment horizontal="right" vertical="center" wrapText="1"/>
    </xf>
    <xf numFmtId="168" fontId="17" fillId="0" borderId="41" xfId="7" applyFont="1" applyBorder="1" applyAlignment="1" applyProtection="1">
      <alignment horizontal="right" vertical="center" wrapText="1"/>
    </xf>
    <xf numFmtId="168" fontId="16" fillId="0" borderId="42" xfId="7" applyFont="1" applyBorder="1" applyAlignment="1" applyProtection="1">
      <alignment vertical="center" wrapText="1"/>
    </xf>
    <xf numFmtId="175" fontId="16" fillId="0" borderId="40" xfId="0" applyNumberFormat="1" applyFont="1" applyBorder="1" applyAlignment="1">
      <alignment horizontal="right" vertical="center" wrapText="1"/>
    </xf>
    <xf numFmtId="0" fontId="16" fillId="0" borderId="41" xfId="0" applyFont="1" applyBorder="1" applyAlignment="1" applyProtection="1">
      <alignment vertical="center" wrapText="1"/>
    </xf>
    <xf numFmtId="168" fontId="17" fillId="0" borderId="42" xfId="7" applyFont="1" applyBorder="1" applyAlignment="1" applyProtection="1">
      <alignment vertical="center" wrapText="1"/>
    </xf>
    <xf numFmtId="0" fontId="17" fillId="0" borderId="41" xfId="0" applyFont="1" applyBorder="1" applyAlignment="1" applyProtection="1">
      <alignment vertical="center" wrapText="1"/>
    </xf>
    <xf numFmtId="0" fontId="17" fillId="0" borderId="41" xfId="0" applyFont="1" applyFill="1" applyBorder="1" applyAlignment="1" applyProtection="1">
      <alignment wrapText="1"/>
    </xf>
    <xf numFmtId="1" fontId="16" fillId="0" borderId="40" xfId="0" applyNumberFormat="1" applyFont="1" applyBorder="1" applyAlignment="1" applyProtection="1">
      <alignment horizontal="right" vertical="center"/>
    </xf>
    <xf numFmtId="176" fontId="16" fillId="0" borderId="41" xfId="0" applyNumberFormat="1" applyFont="1" applyBorder="1" applyAlignment="1" applyProtection="1">
      <alignment vertical="center"/>
    </xf>
    <xf numFmtId="168" fontId="17" fillId="0" borderId="41" xfId="7" applyFont="1" applyBorder="1" applyAlignment="1" applyProtection="1">
      <alignment horizontal="right" vertical="center"/>
    </xf>
    <xf numFmtId="168" fontId="16" fillId="0" borderId="41" xfId="7" applyFont="1" applyBorder="1" applyAlignment="1" applyProtection="1">
      <alignment horizontal="center" vertical="center"/>
    </xf>
    <xf numFmtId="168" fontId="17" fillId="0" borderId="41" xfId="7" applyFont="1" applyBorder="1" applyAlignment="1" applyProtection="1">
      <alignment vertical="center"/>
    </xf>
    <xf numFmtId="168" fontId="16" fillId="0" borderId="42" xfId="7" applyFont="1" applyBorder="1" applyAlignment="1" applyProtection="1">
      <alignment vertical="center"/>
    </xf>
    <xf numFmtId="173" fontId="16" fillId="0" borderId="40" xfId="0" applyNumberFormat="1" applyFont="1" applyBorder="1" applyAlignment="1" applyProtection="1">
      <alignment horizontal="right" vertical="center"/>
    </xf>
    <xf numFmtId="176" fontId="16" fillId="0" borderId="41" xfId="0" applyNumberFormat="1" applyFont="1" applyFill="1" applyBorder="1" applyAlignment="1" applyProtection="1">
      <alignment vertical="center" wrapText="1"/>
    </xf>
    <xf numFmtId="168" fontId="17" fillId="0" borderId="41" xfId="7" applyFont="1" applyBorder="1" applyAlignment="1" applyProtection="1">
      <alignment horizontal="center" vertical="center"/>
    </xf>
    <xf numFmtId="1" fontId="17" fillId="0" borderId="40" xfId="0" applyNumberFormat="1" applyFont="1" applyFill="1" applyBorder="1" applyAlignment="1" applyProtection="1">
      <alignment horizontal="right" vertical="center"/>
    </xf>
    <xf numFmtId="176" fontId="17" fillId="0" borderId="41" xfId="0" applyNumberFormat="1" applyFont="1" applyFill="1" applyBorder="1" applyAlignment="1" applyProtection="1">
      <alignment vertical="center" wrapText="1"/>
    </xf>
    <xf numFmtId="168" fontId="17" fillId="0" borderId="41" xfId="7" applyFont="1" applyFill="1" applyBorder="1" applyAlignment="1" applyProtection="1">
      <alignment horizontal="right" vertical="center"/>
    </xf>
    <xf numFmtId="168" fontId="17" fillId="0" borderId="41" xfId="7" applyFont="1" applyFill="1" applyBorder="1" applyAlignment="1" applyProtection="1">
      <alignment vertical="center"/>
    </xf>
    <xf numFmtId="173" fontId="16" fillId="2" borderId="43" xfId="0" applyNumberFormat="1" applyFont="1" applyFill="1" applyBorder="1" applyAlignment="1">
      <alignment horizontal="right" vertical="center" wrapText="1"/>
    </xf>
    <xf numFmtId="0" fontId="16" fillId="2" borderId="44" xfId="0" applyNumberFormat="1" applyFont="1" applyFill="1" applyBorder="1" applyAlignment="1">
      <alignment horizontal="left" vertical="center" wrapText="1"/>
    </xf>
    <xf numFmtId="168" fontId="17" fillId="0" borderId="44" xfId="7" applyFont="1" applyBorder="1" applyAlignment="1">
      <alignment horizontal="center" vertical="center"/>
    </xf>
    <xf numFmtId="168" fontId="17" fillId="2" borderId="44" xfId="7" applyFont="1" applyFill="1" applyBorder="1" applyAlignment="1">
      <alignment horizontal="center" vertical="center" wrapText="1"/>
    </xf>
    <xf numFmtId="168" fontId="17" fillId="0" borderId="44" xfId="7" applyFont="1" applyBorder="1" applyAlignment="1">
      <alignment vertical="center"/>
    </xf>
    <xf numFmtId="168" fontId="16" fillId="0" borderId="45" xfId="7" applyFont="1" applyBorder="1" applyAlignment="1">
      <alignment vertical="center"/>
    </xf>
    <xf numFmtId="173" fontId="17" fillId="2" borderId="43" xfId="0" applyNumberFormat="1" applyFont="1" applyFill="1" applyBorder="1" applyAlignment="1">
      <alignment horizontal="right" vertical="center" wrapText="1"/>
    </xf>
    <xf numFmtId="0" fontId="17" fillId="2" borderId="44" xfId="0" applyNumberFormat="1" applyFont="1" applyFill="1" applyBorder="1" applyAlignment="1">
      <alignment horizontal="left" vertical="center" wrapText="1"/>
    </xf>
    <xf numFmtId="168" fontId="17" fillId="0" borderId="44" xfId="7" applyFont="1" applyFill="1" applyBorder="1" applyAlignment="1">
      <alignment horizontal="center" vertical="center"/>
    </xf>
    <xf numFmtId="168" fontId="17" fillId="0" borderId="44" xfId="7" applyFont="1" applyFill="1" applyBorder="1" applyAlignment="1">
      <alignment horizontal="right" vertical="center" wrapText="1"/>
    </xf>
    <xf numFmtId="173" fontId="17" fillId="2" borderId="46" xfId="0" applyNumberFormat="1" applyFont="1" applyFill="1" applyBorder="1" applyAlignment="1">
      <alignment horizontal="right" vertical="center" wrapText="1"/>
    </xf>
    <xf numFmtId="176" fontId="17" fillId="0" borderId="47" xfId="0" applyNumberFormat="1" applyFont="1" applyFill="1" applyBorder="1" applyAlignment="1" applyProtection="1">
      <alignment vertical="center" wrapText="1"/>
    </xf>
    <xf numFmtId="168" fontId="17" fillId="0" borderId="48" xfId="7" applyFont="1" applyFill="1" applyBorder="1" applyAlignment="1">
      <alignment horizontal="center" vertical="center"/>
    </xf>
    <xf numFmtId="168" fontId="17" fillId="0" borderId="48" xfId="7" applyFont="1" applyBorder="1" applyAlignment="1">
      <alignment horizontal="center" vertical="center"/>
    </xf>
    <xf numFmtId="168" fontId="17" fillId="0" borderId="47" xfId="7" applyFont="1" applyFill="1" applyBorder="1" applyAlignment="1" applyProtection="1">
      <alignment vertical="center"/>
    </xf>
    <xf numFmtId="168" fontId="17" fillId="0" borderId="48" xfId="7" applyFont="1" applyBorder="1" applyAlignment="1">
      <alignment vertical="center"/>
    </xf>
    <xf numFmtId="168" fontId="16" fillId="0" borderId="49" xfId="7" applyFont="1" applyBorder="1" applyAlignment="1">
      <alignment vertical="center"/>
    </xf>
    <xf numFmtId="176" fontId="17" fillId="0" borderId="50" xfId="0" applyNumberFormat="1" applyFont="1" applyFill="1" applyBorder="1" applyAlignment="1" applyProtection="1">
      <alignment vertical="center" wrapText="1"/>
    </xf>
    <xf numFmtId="168" fontId="17" fillId="0" borderId="51" xfId="7" applyFont="1" applyFill="1" applyBorder="1" applyAlignment="1" applyProtection="1">
      <alignment vertical="center"/>
    </xf>
    <xf numFmtId="176" fontId="17" fillId="0" borderId="52" xfId="0" applyNumberFormat="1" applyFont="1" applyFill="1" applyBorder="1" applyAlignment="1" applyProtection="1">
      <alignment vertical="center" wrapText="1"/>
    </xf>
    <xf numFmtId="49" fontId="17" fillId="2" borderId="43" xfId="0" applyNumberFormat="1" applyFont="1" applyFill="1" applyBorder="1" applyAlignment="1">
      <alignment horizontal="right" vertical="center" wrapText="1"/>
    </xf>
    <xf numFmtId="0" fontId="17" fillId="0" borderId="44" xfId="0" applyNumberFormat="1" applyFont="1" applyFill="1" applyBorder="1" applyAlignment="1">
      <alignment horizontal="left" vertical="center" wrapText="1"/>
    </xf>
    <xf numFmtId="49" fontId="16" fillId="2" borderId="53" xfId="0" applyNumberFormat="1" applyFont="1" applyFill="1" applyBorder="1" applyAlignment="1">
      <alignment horizontal="right" vertical="center" wrapText="1"/>
    </xf>
    <xf numFmtId="168" fontId="17" fillId="0" borderId="54" xfId="7" applyFont="1" applyFill="1" applyBorder="1" applyAlignment="1">
      <alignment horizontal="center" vertical="center"/>
    </xf>
    <xf numFmtId="168" fontId="17" fillId="0" borderId="54" xfId="7" applyFont="1" applyBorder="1" applyAlignment="1">
      <alignment horizontal="center" vertical="center"/>
    </xf>
    <xf numFmtId="168" fontId="17" fillId="2" borderId="54" xfId="7" applyFont="1" applyFill="1" applyBorder="1" applyAlignment="1">
      <alignment horizontal="center" vertical="center" wrapText="1"/>
    </xf>
    <xf numFmtId="168" fontId="17" fillId="0" borderId="54" xfId="7" applyFont="1" applyBorder="1" applyAlignment="1">
      <alignment vertical="center"/>
    </xf>
    <xf numFmtId="168" fontId="16" fillId="0" borderId="55" xfId="7" applyFont="1" applyBorder="1" applyAlignment="1">
      <alignment vertical="center"/>
    </xf>
    <xf numFmtId="49" fontId="17" fillId="2" borderId="53" xfId="0" applyNumberFormat="1" applyFont="1" applyFill="1" applyBorder="1" applyAlignment="1">
      <alignment horizontal="right" vertical="center" wrapText="1"/>
    </xf>
    <xf numFmtId="0" fontId="17" fillId="0" borderId="54" xfId="0" applyNumberFormat="1" applyFont="1" applyFill="1" applyBorder="1" applyAlignment="1">
      <alignment horizontal="left" vertical="center" wrapText="1"/>
    </xf>
    <xf numFmtId="0" fontId="16" fillId="0" borderId="54" xfId="0" applyNumberFormat="1" applyFont="1" applyFill="1" applyBorder="1" applyAlignment="1">
      <alignment horizontal="left" vertical="center" wrapText="1"/>
    </xf>
    <xf numFmtId="0" fontId="19" fillId="2" borderId="53" xfId="0" applyNumberFormat="1" applyFont="1" applyFill="1" applyBorder="1" applyAlignment="1">
      <alignment horizontal="right" vertical="center" wrapText="1"/>
    </xf>
    <xf numFmtId="4" fontId="19" fillId="2" borderId="54" xfId="0" applyNumberFormat="1" applyFont="1" applyFill="1" applyBorder="1" applyAlignment="1">
      <alignment horizontal="left" vertical="center" wrapText="1"/>
    </xf>
    <xf numFmtId="168" fontId="20" fillId="0" borderId="54" xfId="7" applyFont="1" applyBorder="1" applyAlignment="1">
      <alignment horizontal="center" vertical="center"/>
    </xf>
    <xf numFmtId="168" fontId="20" fillId="2" borderId="54" xfId="7" applyFont="1" applyFill="1" applyBorder="1" applyAlignment="1">
      <alignment horizontal="center" vertical="center" wrapText="1"/>
    </xf>
    <xf numFmtId="168" fontId="20" fillId="0" borderId="54" xfId="7" applyFont="1" applyBorder="1" applyAlignment="1">
      <alignment vertical="center"/>
    </xf>
    <xf numFmtId="168" fontId="19" fillId="0" borderId="55" xfId="7" applyFont="1" applyBorder="1" applyAlignment="1">
      <alignment vertical="center"/>
    </xf>
    <xf numFmtId="49" fontId="16" fillId="2" borderId="43" xfId="0" applyNumberFormat="1" applyFont="1" applyFill="1" applyBorder="1" applyAlignment="1">
      <alignment horizontal="right" vertical="center" wrapText="1"/>
    </xf>
    <xf numFmtId="168" fontId="17" fillId="2" borderId="44" xfId="7" applyFont="1" applyFill="1" applyBorder="1" applyAlignment="1" applyProtection="1">
      <alignment horizontal="right" vertical="center"/>
    </xf>
    <xf numFmtId="173" fontId="20" fillId="2" borderId="43" xfId="0" applyNumberFormat="1" applyFont="1" applyFill="1" applyBorder="1" applyAlignment="1">
      <alignment horizontal="right" vertical="center" wrapText="1"/>
    </xf>
    <xf numFmtId="0" fontId="20" fillId="2" borderId="44" xfId="0" applyNumberFormat="1" applyFont="1" applyFill="1" applyBorder="1" applyAlignment="1">
      <alignment horizontal="left" vertical="center" wrapText="1"/>
    </xf>
    <xf numFmtId="168" fontId="20" fillId="0" borderId="44" xfId="7" applyFont="1" applyBorder="1" applyAlignment="1">
      <alignment horizontal="center" vertical="center"/>
    </xf>
    <xf numFmtId="168" fontId="20" fillId="2" borderId="44" xfId="7" applyFont="1" applyFill="1" applyBorder="1" applyAlignment="1">
      <alignment horizontal="center" vertical="center" wrapText="1"/>
    </xf>
    <xf numFmtId="168" fontId="20" fillId="0" borderId="44" xfId="7" applyFont="1" applyBorder="1" applyAlignment="1">
      <alignment vertical="center"/>
    </xf>
    <xf numFmtId="168" fontId="19" fillId="0" borderId="45" xfId="7" applyFont="1" applyBorder="1" applyAlignment="1">
      <alignment vertical="center"/>
    </xf>
    <xf numFmtId="176" fontId="16" fillId="0" borderId="52" xfId="0" applyNumberFormat="1" applyFont="1" applyFill="1" applyBorder="1" applyAlignment="1" applyProtection="1">
      <alignment vertical="center" wrapText="1"/>
    </xf>
    <xf numFmtId="0" fontId="21" fillId="2" borderId="44" xfId="0" applyNumberFormat="1" applyFont="1" applyFill="1" applyBorder="1" applyAlignment="1">
      <alignment horizontal="left" vertical="center" wrapText="1"/>
    </xf>
    <xf numFmtId="1" fontId="16" fillId="2" borderId="43" xfId="0" applyNumberFormat="1" applyFont="1" applyFill="1" applyBorder="1" applyAlignment="1">
      <alignment horizontal="right" vertical="center" wrapText="1"/>
    </xf>
    <xf numFmtId="168" fontId="17" fillId="0" borderId="44" xfId="7" applyFont="1" applyFill="1" applyBorder="1" applyAlignment="1" applyProtection="1">
      <alignment vertical="center"/>
    </xf>
    <xf numFmtId="168" fontId="17" fillId="0" borderId="44" xfId="7" applyFont="1" applyBorder="1" applyAlignment="1">
      <alignment horizontal="right" vertical="center" wrapText="1"/>
    </xf>
    <xf numFmtId="177" fontId="16" fillId="7" borderId="14" xfId="0" applyNumberFormat="1" applyFont="1" applyFill="1" applyBorder="1" applyAlignment="1" applyProtection="1">
      <alignment horizontal="right" vertical="center" wrapText="1"/>
    </xf>
    <xf numFmtId="0" fontId="16" fillId="7" borderId="15" xfId="0" applyFont="1" applyFill="1" applyBorder="1" applyAlignment="1" applyProtection="1">
      <alignment horizontal="left" vertical="center" wrapText="1"/>
    </xf>
    <xf numFmtId="168" fontId="16" fillId="7" borderId="15" xfId="7" applyFont="1" applyFill="1" applyBorder="1" applyAlignment="1" applyProtection="1">
      <alignment vertical="center"/>
    </xf>
    <xf numFmtId="168" fontId="16" fillId="7" borderId="15" xfId="7" applyFont="1" applyFill="1" applyBorder="1" applyAlignment="1" applyProtection="1">
      <alignment horizontal="right" vertical="center"/>
    </xf>
    <xf numFmtId="168" fontId="16" fillId="7" borderId="4" xfId="7" applyFont="1" applyFill="1" applyBorder="1" applyAlignment="1" applyProtection="1">
      <alignment vertical="center" wrapText="1"/>
    </xf>
    <xf numFmtId="0" fontId="16" fillId="7" borderId="14" xfId="0" applyFont="1" applyFill="1" applyBorder="1" applyAlignment="1" applyProtection="1">
      <alignment horizontal="left" vertical="center" wrapText="1"/>
    </xf>
    <xf numFmtId="168" fontId="16" fillId="7" borderId="15" xfId="7" applyFont="1" applyFill="1" applyBorder="1" applyAlignment="1" applyProtection="1">
      <alignment horizontal="left" vertical="center" wrapText="1"/>
    </xf>
    <xf numFmtId="176" fontId="22" fillId="0" borderId="27" xfId="0" applyNumberFormat="1" applyFont="1" applyBorder="1" applyProtection="1"/>
    <xf numFmtId="176" fontId="22" fillId="0" borderId="28" xfId="0" applyNumberFormat="1" applyFont="1" applyBorder="1" applyProtection="1"/>
    <xf numFmtId="168" fontId="22" fillId="0" borderId="28" xfId="9" applyFont="1" applyBorder="1" applyProtection="1"/>
    <xf numFmtId="168" fontId="23" fillId="0" borderId="19" xfId="9" applyFont="1" applyBorder="1" applyProtection="1"/>
    <xf numFmtId="176" fontId="22" fillId="0" borderId="9" xfId="0" applyNumberFormat="1" applyFont="1" applyBorder="1" applyProtection="1"/>
    <xf numFmtId="176" fontId="22" fillId="0" borderId="7" xfId="0" applyNumberFormat="1" applyFont="1" applyBorder="1" applyProtection="1"/>
    <xf numFmtId="10" fontId="22" fillId="0" borderId="7" xfId="3" applyNumberFormat="1" applyFont="1" applyBorder="1" applyProtection="1"/>
    <xf numFmtId="168" fontId="22" fillId="0" borderId="7" xfId="9" applyFont="1" applyBorder="1" applyProtection="1"/>
    <xf numFmtId="168" fontId="23" fillId="0" borderId="8" xfId="9" applyFont="1" applyBorder="1" applyProtection="1"/>
    <xf numFmtId="173" fontId="17" fillId="0" borderId="9" xfId="0" applyNumberFormat="1" applyFont="1" applyFill="1" applyBorder="1" applyAlignment="1" applyProtection="1">
      <alignment horizontal="right" vertical="center"/>
    </xf>
    <xf numFmtId="10" fontId="17" fillId="0" borderId="7" xfId="3" applyNumberFormat="1" applyFont="1" applyFill="1" applyBorder="1" applyAlignment="1" applyProtection="1">
      <alignment vertical="center"/>
    </xf>
    <xf numFmtId="168" fontId="17" fillId="0" borderId="7" xfId="9" applyFont="1" applyFill="1" applyBorder="1" applyAlignment="1" applyProtection="1">
      <alignment vertical="center"/>
    </xf>
    <xf numFmtId="168" fontId="17" fillId="0" borderId="8" xfId="9" applyFont="1" applyFill="1" applyBorder="1" applyAlignment="1" applyProtection="1">
      <alignment vertical="center"/>
    </xf>
    <xf numFmtId="176" fontId="22" fillId="7" borderId="14" xfId="0" applyNumberFormat="1" applyFont="1" applyFill="1" applyBorder="1" applyAlignment="1" applyProtection="1">
      <alignment horizontal="fill"/>
    </xf>
    <xf numFmtId="176" fontId="23" fillId="7" borderId="15" xfId="0" applyNumberFormat="1" applyFont="1" applyFill="1" applyBorder="1" applyProtection="1"/>
    <xf numFmtId="10" fontId="22" fillId="7" borderId="15" xfId="3" applyNumberFormat="1" applyFont="1" applyFill="1" applyBorder="1" applyProtection="1"/>
    <xf numFmtId="168" fontId="22" fillId="7" borderId="15" xfId="9" applyFont="1" applyFill="1" applyBorder="1" applyProtection="1"/>
    <xf numFmtId="168" fontId="23" fillId="7" borderId="4" xfId="9" applyFont="1" applyFill="1" applyBorder="1" applyProtection="1"/>
    <xf numFmtId="176" fontId="22" fillId="0" borderId="14" xfId="0" applyNumberFormat="1" applyFont="1" applyFill="1" applyBorder="1" applyAlignment="1" applyProtection="1">
      <alignment horizontal="fill"/>
    </xf>
    <xf numFmtId="176" fontId="23" fillId="0" borderId="15" xfId="0" applyNumberFormat="1" applyFont="1" applyFill="1" applyBorder="1" applyProtection="1"/>
    <xf numFmtId="10" fontId="22" fillId="0" borderId="15" xfId="3" applyNumberFormat="1" applyFont="1" applyFill="1" applyBorder="1" applyProtection="1"/>
    <xf numFmtId="168" fontId="22" fillId="0" borderId="15" xfId="9" applyFont="1" applyFill="1" applyBorder="1" applyProtection="1"/>
    <xf numFmtId="168" fontId="23" fillId="0" borderId="4" xfId="9" applyFont="1" applyFill="1" applyBorder="1" applyProtection="1"/>
    <xf numFmtId="176" fontId="22" fillId="7" borderId="56" xfId="0" applyNumberFormat="1" applyFont="1" applyFill="1" applyBorder="1" applyAlignment="1" applyProtection="1">
      <alignment horizontal="fill"/>
    </xf>
    <xf numFmtId="176" fontId="23" fillId="7" borderId="57" xfId="0" applyNumberFormat="1" applyFont="1" applyFill="1" applyBorder="1" applyProtection="1"/>
    <xf numFmtId="168" fontId="22" fillId="7" borderId="57" xfId="9" applyFont="1" applyFill="1" applyBorder="1" applyProtection="1"/>
    <xf numFmtId="168" fontId="23" fillId="7" borderId="58" xfId="9" applyFont="1" applyFill="1" applyBorder="1" applyProtection="1"/>
    <xf numFmtId="176" fontId="22" fillId="0" borderId="0" xfId="0" applyNumberFormat="1" applyFont="1" applyBorder="1" applyProtection="1"/>
    <xf numFmtId="168" fontId="22" fillId="0" borderId="0" xfId="9" applyFont="1" applyBorder="1" applyProtection="1"/>
    <xf numFmtId="168" fontId="17" fillId="0" borderId="0" xfId="9" applyFont="1" applyAlignment="1">
      <alignment vertical="center"/>
    </xf>
    <xf numFmtId="176" fontId="24" fillId="0" borderId="0" xfId="0" applyNumberFormat="1" applyFont="1" applyBorder="1" applyProtection="1"/>
    <xf numFmtId="168" fontId="24" fillId="0" borderId="0" xfId="9" applyFont="1" applyBorder="1" applyProtection="1"/>
    <xf numFmtId="168" fontId="17" fillId="0" borderId="0" xfId="9" applyFont="1" applyBorder="1" applyAlignment="1">
      <alignment vertical="center"/>
    </xf>
    <xf numFmtId="176" fontId="23" fillId="0" borderId="0" xfId="0" applyNumberFormat="1" applyFont="1" applyBorder="1" applyProtection="1"/>
    <xf numFmtId="168" fontId="23" fillId="0" borderId="0" xfId="9" applyFont="1" applyBorder="1" applyProtection="1"/>
    <xf numFmtId="173" fontId="17" fillId="0" borderId="0" xfId="0" applyNumberFormat="1" applyFont="1" applyAlignment="1">
      <alignment horizontal="right" vertical="center"/>
    </xf>
    <xf numFmtId="176" fontId="25" fillId="0" borderId="0" xfId="0" applyNumberFormat="1" applyFont="1" applyBorder="1" applyAlignment="1" applyProtection="1"/>
    <xf numFmtId="168" fontId="25" fillId="0" borderId="0" xfId="9" applyFont="1" applyBorder="1" applyAlignment="1" applyProtection="1"/>
    <xf numFmtId="176" fontId="22" fillId="0" borderId="0" xfId="0" applyNumberFormat="1" applyFont="1" applyBorder="1" applyAlignment="1" applyProtection="1"/>
    <xf numFmtId="168" fontId="22" fillId="0" borderId="0" xfId="9" applyFont="1" applyBorder="1" applyAlignment="1" applyProtection="1"/>
    <xf numFmtId="176" fontId="23" fillId="0" borderId="0" xfId="0" applyNumberFormat="1" applyFont="1" applyBorder="1" applyAlignment="1" applyProtection="1"/>
    <xf numFmtId="168" fontId="23" fillId="0" borderId="0" xfId="9" applyFont="1" applyBorder="1" applyAlignment="1" applyProtection="1"/>
    <xf numFmtId="176" fontId="9" fillId="0" borderId="0" xfId="0" applyNumberFormat="1" applyFont="1" applyAlignment="1" applyProtection="1">
      <alignment vertical="center"/>
    </xf>
    <xf numFmtId="168" fontId="9" fillId="0" borderId="0" xfId="7" applyFont="1" applyAlignment="1" applyProtection="1">
      <alignment vertical="center"/>
    </xf>
    <xf numFmtId="168" fontId="17" fillId="0" borderId="0" xfId="7" applyFont="1" applyAlignment="1" applyProtection="1">
      <alignment horizontal="center" vertical="center"/>
    </xf>
    <xf numFmtId="168" fontId="17" fillId="0" borderId="0" xfId="7" applyFont="1" applyFill="1" applyAlignment="1" applyProtection="1">
      <alignment vertical="center"/>
    </xf>
    <xf numFmtId="173" fontId="8" fillId="0" borderId="0" xfId="0" applyNumberFormat="1" applyFont="1" applyAlignment="1">
      <alignment horizontal="right" vertical="center"/>
    </xf>
    <xf numFmtId="176" fontId="8" fillId="0" borderId="0" xfId="0" applyNumberFormat="1" applyFont="1" applyAlignment="1">
      <alignment vertical="center"/>
    </xf>
    <xf numFmtId="168" fontId="8" fillId="0" borderId="0" xfId="7" applyFont="1" applyAlignment="1">
      <alignment horizontal="right" vertical="center"/>
    </xf>
    <xf numFmtId="168" fontId="8" fillId="0" borderId="0" xfId="7" applyFont="1" applyBorder="1" applyAlignment="1">
      <alignment horizontal="center" vertical="center"/>
    </xf>
    <xf numFmtId="168" fontId="8" fillId="0" borderId="0" xfId="7" applyFont="1" applyBorder="1" applyAlignment="1">
      <alignment vertical="center"/>
    </xf>
    <xf numFmtId="168" fontId="8" fillId="0" borderId="0" xfId="7" applyFont="1" applyAlignment="1">
      <alignment vertical="center"/>
    </xf>
    <xf numFmtId="168" fontId="9" fillId="0" borderId="0" xfId="7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14" fillId="0" borderId="0" xfId="0" quotePrefix="1" applyFont="1" applyAlignment="1">
      <alignment horizontal="center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9" fillId="0" borderId="9" xfId="0" applyFont="1" applyBorder="1" applyAlignment="1">
      <alignment horizontal="right" vertical="center"/>
    </xf>
    <xf numFmtId="0" fontId="9" fillId="0" borderId="7" xfId="0" applyFont="1" applyBorder="1" applyAlignment="1">
      <alignment horizontal="left" vertical="center" wrapText="1"/>
    </xf>
    <xf numFmtId="168" fontId="9" fillId="0" borderId="7" xfId="9" applyFont="1" applyBorder="1" applyAlignment="1">
      <alignment horizontal="right" vertical="center"/>
    </xf>
    <xf numFmtId="168" fontId="9" fillId="0" borderId="7" xfId="9" applyFont="1" applyBorder="1" applyAlignment="1">
      <alignment vertical="center" wrapText="1"/>
    </xf>
    <xf numFmtId="168" fontId="9" fillId="0" borderId="6" xfId="9" applyFont="1" applyBorder="1" applyAlignment="1">
      <alignment vertical="center"/>
    </xf>
    <xf numFmtId="168" fontId="4" fillId="0" borderId="8" xfId="9" applyFont="1" applyBorder="1" applyAlignment="1">
      <alignment vertical="center"/>
    </xf>
    <xf numFmtId="168" fontId="9" fillId="0" borderId="6" xfId="9" applyFont="1" applyFill="1" applyBorder="1" applyAlignment="1">
      <alignment vertical="center"/>
    </xf>
    <xf numFmtId="168" fontId="4" fillId="0" borderId="8" xfId="9" applyFont="1" applyFill="1" applyBorder="1" applyAlignment="1">
      <alignment vertical="center"/>
    </xf>
    <xf numFmtId="0" fontId="9" fillId="0" borderId="16" xfId="0" applyFont="1" applyBorder="1" applyAlignment="1">
      <alignment horizontal="right" vertical="center"/>
    </xf>
    <xf numFmtId="0" fontId="9" fillId="0" borderId="12" xfId="0" applyFont="1" applyBorder="1" applyAlignment="1">
      <alignment horizontal="left" vertical="center" wrapText="1"/>
    </xf>
    <xf numFmtId="168" fontId="9" fillId="0" borderId="12" xfId="9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168" fontId="9" fillId="0" borderId="12" xfId="9" applyFont="1" applyBorder="1" applyAlignment="1">
      <alignment vertical="center" wrapText="1"/>
    </xf>
    <xf numFmtId="168" fontId="9" fillId="0" borderId="11" xfId="9" applyFont="1" applyBorder="1" applyAlignment="1">
      <alignment vertical="center"/>
    </xf>
    <xf numFmtId="168" fontId="4" fillId="0" borderId="13" xfId="9" applyFont="1" applyBorder="1" applyAlignment="1">
      <alignment vertical="center"/>
    </xf>
    <xf numFmtId="0" fontId="26" fillId="0" borderId="9" xfId="0" applyFont="1" applyBorder="1" applyAlignment="1">
      <alignment horizontal="right" vertical="center" wrapText="1"/>
    </xf>
    <xf numFmtId="0" fontId="26" fillId="0" borderId="7" xfId="0" applyFont="1" applyBorder="1" applyAlignment="1">
      <alignment horizontal="left" vertical="center" wrapText="1"/>
    </xf>
    <xf numFmtId="2" fontId="9" fillId="0" borderId="7" xfId="9" applyNumberFormat="1" applyFont="1" applyBorder="1" applyAlignment="1">
      <alignment horizontal="center" vertical="center" wrapText="1"/>
    </xf>
    <xf numFmtId="40" fontId="9" fillId="0" borderId="6" xfId="0" applyNumberFormat="1" applyFont="1" applyBorder="1" applyAlignment="1">
      <alignment vertical="center" wrapText="1"/>
    </xf>
    <xf numFmtId="0" fontId="6" fillId="0" borderId="14" xfId="0" applyFont="1" applyBorder="1" applyAlignment="1">
      <alignment horizontal="right" vertical="center" wrapText="1"/>
    </xf>
    <xf numFmtId="0" fontId="4" fillId="0" borderId="15" xfId="0" quotePrefix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168" fontId="9" fillId="0" borderId="15" xfId="9" applyFont="1" applyBorder="1" applyAlignment="1">
      <alignment vertical="center" wrapText="1"/>
    </xf>
    <xf numFmtId="40" fontId="9" fillId="0" borderId="15" xfId="0" applyNumberFormat="1" applyFont="1" applyBorder="1" applyAlignment="1">
      <alignment vertical="center" wrapText="1"/>
    </xf>
    <xf numFmtId="168" fontId="4" fillId="0" borderId="4" xfId="9" applyFont="1" applyBorder="1" applyAlignment="1">
      <alignment vertical="center"/>
    </xf>
    <xf numFmtId="0" fontId="9" fillId="0" borderId="16" xfId="0" applyFont="1" applyBorder="1" applyAlignment="1">
      <alignment horizontal="right" vertical="center" wrapText="1"/>
    </xf>
    <xf numFmtId="0" fontId="4" fillId="0" borderId="12" xfId="0" quotePrefix="1" applyFont="1" applyBorder="1" applyAlignment="1">
      <alignment horizontal="center" vertical="center" wrapText="1"/>
    </xf>
    <xf numFmtId="169" fontId="9" fillId="0" borderId="12" xfId="0" applyNumberFormat="1" applyFont="1" applyBorder="1" applyAlignment="1">
      <alignment horizontal="right" vertical="center" wrapText="1"/>
    </xf>
    <xf numFmtId="0" fontId="9" fillId="0" borderId="12" xfId="0" applyFont="1" applyBorder="1" applyAlignment="1">
      <alignment vertical="center" wrapText="1"/>
    </xf>
    <xf numFmtId="40" fontId="9" fillId="0" borderId="12" xfId="0" applyNumberFormat="1" applyFont="1" applyBorder="1" applyAlignment="1">
      <alignment vertical="center" wrapText="1"/>
    </xf>
    <xf numFmtId="44" fontId="4" fillId="0" borderId="13" xfId="2" applyFont="1" applyBorder="1"/>
    <xf numFmtId="0" fontId="9" fillId="0" borderId="27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169" fontId="9" fillId="0" borderId="28" xfId="0" applyNumberFormat="1" applyFont="1" applyBorder="1" applyAlignment="1">
      <alignment horizontal="right" vertical="center" wrapText="1"/>
    </xf>
    <xf numFmtId="0" fontId="9" fillId="0" borderId="28" xfId="0" applyFont="1" applyBorder="1" applyAlignment="1">
      <alignment horizontal="center" vertical="center" wrapText="1"/>
    </xf>
    <xf numFmtId="169" fontId="9" fillId="0" borderId="28" xfId="0" applyNumberFormat="1" applyFont="1" applyBorder="1" applyAlignment="1">
      <alignment vertical="center" wrapText="1"/>
    </xf>
    <xf numFmtId="40" fontId="9" fillId="0" borderId="28" xfId="0" applyNumberFormat="1" applyFont="1" applyBorder="1" applyAlignment="1">
      <alignment vertical="center" wrapText="1"/>
    </xf>
    <xf numFmtId="168" fontId="9" fillId="0" borderId="19" xfId="9" applyFont="1" applyBorder="1"/>
    <xf numFmtId="0" fontId="5" fillId="0" borderId="9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169" fontId="5" fillId="0" borderId="7" xfId="0" applyNumberFormat="1" applyFont="1" applyBorder="1" applyAlignment="1">
      <alignment horizontal="right" vertical="center" wrapText="1"/>
    </xf>
    <xf numFmtId="9" fontId="5" fillId="0" borderId="7" xfId="3" applyNumberFormat="1" applyFont="1" applyBorder="1" applyAlignment="1">
      <alignment horizontal="centerContinuous" vertical="center" wrapText="1"/>
    </xf>
    <xf numFmtId="169" fontId="5" fillId="0" borderId="7" xfId="0" applyNumberFormat="1" applyFont="1" applyBorder="1" applyAlignment="1">
      <alignment vertical="center" wrapText="1"/>
    </xf>
    <xf numFmtId="168" fontId="5" fillId="0" borderId="7" xfId="9" applyFont="1" applyBorder="1" applyAlignment="1">
      <alignment vertical="center" wrapText="1"/>
    </xf>
    <xf numFmtId="168" fontId="5" fillId="0" borderId="8" xfId="9" applyFont="1" applyBorder="1"/>
    <xf numFmtId="0" fontId="5" fillId="0" borderId="9" xfId="0" applyFont="1" applyBorder="1" applyAlignment="1">
      <alignment horizontal="right" vertical="center" wrapText="1"/>
    </xf>
    <xf numFmtId="0" fontId="5" fillId="0" borderId="8" xfId="0" applyFont="1" applyBorder="1"/>
    <xf numFmtId="10" fontId="9" fillId="0" borderId="0" xfId="0" applyNumberFormat="1" applyFont="1" applyFill="1" applyBorder="1"/>
    <xf numFmtId="0" fontId="5" fillId="0" borderId="16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9" fontId="5" fillId="0" borderId="12" xfId="0" applyNumberFormat="1" applyFont="1" applyBorder="1" applyAlignment="1">
      <alignment vertical="center" wrapText="1"/>
    </xf>
    <xf numFmtId="168" fontId="5" fillId="0" borderId="12" xfId="9" applyFont="1" applyBorder="1" applyAlignment="1">
      <alignment vertical="center" wrapText="1"/>
    </xf>
    <xf numFmtId="0" fontId="5" fillId="0" borderId="13" xfId="0" applyFont="1" applyBorder="1"/>
    <xf numFmtId="0" fontId="5" fillId="0" borderId="14" xfId="0" applyFont="1" applyBorder="1"/>
    <xf numFmtId="0" fontId="4" fillId="0" borderId="15" xfId="0" applyFont="1" applyBorder="1"/>
    <xf numFmtId="0" fontId="5" fillId="0" borderId="15" xfId="0" applyFont="1" applyBorder="1"/>
    <xf numFmtId="44" fontId="4" fillId="0" borderId="4" xfId="2" applyFont="1" applyBorder="1"/>
    <xf numFmtId="0" fontId="5" fillId="0" borderId="59" xfId="0" applyFont="1" applyBorder="1"/>
    <xf numFmtId="0" fontId="5" fillId="0" borderId="18" xfId="0" applyFont="1" applyBorder="1"/>
    <xf numFmtId="44" fontId="4" fillId="0" borderId="60" xfId="2" applyFont="1" applyBorder="1"/>
    <xf numFmtId="0" fontId="5" fillId="0" borderId="6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44" fontId="4" fillId="0" borderId="21" xfId="2" applyFont="1" applyBorder="1" applyAlignment="1">
      <alignment vertical="center"/>
    </xf>
    <xf numFmtId="0" fontId="5" fillId="0" borderId="61" xfId="0" applyFont="1" applyBorder="1"/>
    <xf numFmtId="9" fontId="5" fillId="0" borderId="1" xfId="3" applyNumberFormat="1" applyFont="1" applyBorder="1" applyAlignment="1">
      <alignment horizontal="centerContinuous"/>
    </xf>
    <xf numFmtId="168" fontId="5" fillId="0" borderId="1" xfId="9" applyFont="1" applyBorder="1"/>
    <xf numFmtId="44" fontId="4" fillId="0" borderId="21" xfId="2" applyFont="1" applyBorder="1"/>
    <xf numFmtId="0" fontId="5" fillId="0" borderId="23" xfId="0" applyFont="1" applyBorder="1"/>
    <xf numFmtId="0" fontId="5" fillId="0" borderId="24" xfId="0" applyFont="1" applyBorder="1"/>
    <xf numFmtId="9" fontId="5" fillId="0" borderId="24" xfId="3" applyFont="1" applyBorder="1" applyAlignment="1">
      <alignment horizontal="center"/>
    </xf>
    <xf numFmtId="44" fontId="4" fillId="0" borderId="25" xfId="2" applyFont="1" applyBorder="1"/>
    <xf numFmtId="0" fontId="5" fillId="0" borderId="0" xfId="0" applyFont="1" applyBorder="1"/>
    <xf numFmtId="0" fontId="4" fillId="0" borderId="0" xfId="0" applyFont="1" applyBorder="1"/>
    <xf numFmtId="44" fontId="4" fillId="0" borderId="0" xfId="2" applyFont="1" applyBorder="1"/>
    <xf numFmtId="0" fontId="9" fillId="0" borderId="0" xfId="0" applyFont="1" applyBorder="1"/>
    <xf numFmtId="0" fontId="6" fillId="0" borderId="0" xfId="0" applyFont="1" applyBorder="1" applyAlignment="1">
      <alignment horizontal="left"/>
    </xf>
  </cellXfs>
  <cellStyles count="10">
    <cellStyle name="Millares" xfId="1" builtinId="3"/>
    <cellStyle name="Millares 10" xfId="9"/>
    <cellStyle name="Millares 2" xfId="7"/>
    <cellStyle name="Millares 2 2 3" xfId="8"/>
    <cellStyle name="Millares 7" xfId="4"/>
    <cellStyle name="Millares 7 2" xfId="6"/>
    <cellStyle name="Moneda" xfId="2" builtinId="4"/>
    <cellStyle name="Normal" xfId="0" builtinId="0"/>
    <cellStyle name="Normal 2" xfId="5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8"/>
  <sheetViews>
    <sheetView tabSelected="1" workbookViewId="0">
      <selection activeCell="C14" sqref="C14"/>
    </sheetView>
  </sheetViews>
  <sheetFormatPr baseColWidth="10" defaultRowHeight="15" x14ac:dyDescent="0.25"/>
  <cols>
    <col min="3" max="3" width="89.85546875" customWidth="1"/>
  </cols>
  <sheetData>
    <row r="5" spans="1:3" ht="37.5" x14ac:dyDescent="0.25">
      <c r="A5" s="1">
        <v>7</v>
      </c>
      <c r="B5" s="3" t="s">
        <v>0</v>
      </c>
      <c r="C5" s="2" t="s">
        <v>1</v>
      </c>
    </row>
    <row r="6" spans="1:3" ht="37.5" x14ac:dyDescent="0.25">
      <c r="A6" s="1"/>
      <c r="B6" s="4" t="s">
        <v>2</v>
      </c>
      <c r="C6" s="2" t="s">
        <v>3</v>
      </c>
    </row>
    <row r="7" spans="1:3" ht="37.5" x14ac:dyDescent="0.25">
      <c r="A7" s="1"/>
      <c r="B7" s="5" t="s">
        <v>4</v>
      </c>
      <c r="C7" s="2" t="s">
        <v>5</v>
      </c>
    </row>
    <row r="8" spans="1:3" ht="37.5" x14ac:dyDescent="0.25">
      <c r="A8" s="1"/>
      <c r="B8" s="6" t="s">
        <v>6</v>
      </c>
      <c r="C8" s="2" t="s">
        <v>7</v>
      </c>
    </row>
  </sheetData>
  <mergeCells count="1">
    <mergeCell ref="A5:A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2"/>
  <sheetViews>
    <sheetView workbookViewId="0">
      <selection activeCell="B10" sqref="B10"/>
    </sheetView>
  </sheetViews>
  <sheetFormatPr baseColWidth="10" defaultRowHeight="15" x14ac:dyDescent="0.25"/>
  <cols>
    <col min="2" max="2" width="56.7109375" customWidth="1"/>
    <col min="3" max="3" width="14.5703125" customWidth="1"/>
    <col min="5" max="5" width="14.5703125" customWidth="1"/>
    <col min="6" max="6" width="15.85546875" customWidth="1"/>
    <col min="7" max="7" width="17.140625" customWidth="1"/>
  </cols>
  <sheetData>
    <row r="1" spans="1:7" ht="20.25" x14ac:dyDescent="0.25">
      <c r="A1" s="7" t="s">
        <v>8</v>
      </c>
      <c r="B1" s="7"/>
      <c r="C1" s="7"/>
      <c r="D1" s="7"/>
      <c r="E1" s="7"/>
      <c r="F1" s="7"/>
      <c r="G1" s="7"/>
    </row>
    <row r="2" spans="1:7" ht="20.25" x14ac:dyDescent="0.25">
      <c r="A2" s="8" t="s">
        <v>9</v>
      </c>
      <c r="B2" s="8"/>
      <c r="C2" s="8"/>
      <c r="D2" s="8"/>
      <c r="E2" s="8"/>
      <c r="F2" s="8"/>
      <c r="G2" s="8"/>
    </row>
    <row r="3" spans="1:7" ht="20.25" x14ac:dyDescent="0.25">
      <c r="A3" s="9"/>
      <c r="B3" s="9"/>
      <c r="C3" s="9"/>
      <c r="D3" s="9"/>
      <c r="E3" s="9"/>
      <c r="F3" s="9"/>
      <c r="G3" s="9"/>
    </row>
    <row r="4" spans="1:7" ht="18.75" x14ac:dyDescent="0.25">
      <c r="A4" s="10" t="s">
        <v>10</v>
      </c>
      <c r="B4" s="10"/>
      <c r="C4" s="11"/>
      <c r="D4" s="11"/>
      <c r="E4" s="11"/>
      <c r="F4" s="12"/>
      <c r="G4" s="13"/>
    </row>
    <row r="5" spans="1:7" ht="93" customHeight="1" x14ac:dyDescent="0.25">
      <c r="A5" s="14" t="s">
        <v>11</v>
      </c>
      <c r="B5" s="14"/>
      <c r="C5" s="14"/>
      <c r="D5" s="14"/>
      <c r="E5" s="14"/>
      <c r="F5" s="14"/>
      <c r="G5" s="14"/>
    </row>
    <row r="6" spans="1:7" ht="21" thickBot="1" x14ac:dyDescent="0.3">
      <c r="A6" s="15"/>
      <c r="B6" s="15"/>
      <c r="C6" s="15"/>
      <c r="D6" s="15"/>
      <c r="E6" s="15"/>
      <c r="F6" s="15"/>
      <c r="G6" s="15"/>
    </row>
    <row r="7" spans="1:7" ht="20.25" thickTop="1" thickBot="1" x14ac:dyDescent="0.3">
      <c r="A7" s="16" t="s">
        <v>12</v>
      </c>
      <c r="B7" s="17" t="s">
        <v>13</v>
      </c>
      <c r="C7" s="17" t="s">
        <v>14</v>
      </c>
      <c r="D7" s="17" t="s">
        <v>15</v>
      </c>
      <c r="E7" s="17" t="s">
        <v>16</v>
      </c>
      <c r="F7" s="17" t="s">
        <v>17</v>
      </c>
      <c r="G7" s="18" t="s">
        <v>18</v>
      </c>
    </row>
    <row r="8" spans="1:7" ht="19.5" thickTop="1" x14ac:dyDescent="0.25">
      <c r="A8" s="19"/>
      <c r="B8" s="20"/>
      <c r="C8" s="21"/>
      <c r="D8" s="22"/>
      <c r="E8" s="23"/>
      <c r="F8" s="24"/>
      <c r="G8" s="25"/>
    </row>
    <row r="9" spans="1:7" ht="20.25" x14ac:dyDescent="0.25">
      <c r="A9" s="26"/>
      <c r="B9" s="27"/>
      <c r="C9" s="28"/>
      <c r="D9" s="22"/>
      <c r="E9" s="24"/>
      <c r="F9" s="24"/>
      <c r="G9" s="29"/>
    </row>
    <row r="10" spans="1:7" ht="20.25" x14ac:dyDescent="0.25">
      <c r="A10" s="19" t="s">
        <v>19</v>
      </c>
      <c r="B10" s="20" t="s">
        <v>20</v>
      </c>
      <c r="C10" s="30"/>
      <c r="D10" s="22"/>
      <c r="E10" s="31"/>
      <c r="F10" s="24"/>
      <c r="G10" s="29"/>
    </row>
    <row r="11" spans="1:7" ht="20.25" x14ac:dyDescent="0.25">
      <c r="A11" s="32" t="s">
        <v>21</v>
      </c>
      <c r="B11" s="33" t="s">
        <v>22</v>
      </c>
      <c r="C11" s="30">
        <v>930.04</v>
      </c>
      <c r="D11" s="34" t="s">
        <v>23</v>
      </c>
      <c r="E11" s="31"/>
      <c r="F11" s="35">
        <f>ROUND(C11*E11,2)</f>
        <v>0</v>
      </c>
      <c r="G11" s="36"/>
    </row>
    <row r="12" spans="1:7" ht="20.25" x14ac:dyDescent="0.25">
      <c r="A12" s="32" t="s">
        <v>24</v>
      </c>
      <c r="B12" s="33" t="s">
        <v>25</v>
      </c>
      <c r="C12" s="30">
        <v>1</v>
      </c>
      <c r="D12" s="34" t="s">
        <v>26</v>
      </c>
      <c r="E12" s="31"/>
      <c r="F12" s="35">
        <f>ROUND(C12*E12,2)</f>
        <v>0</v>
      </c>
      <c r="G12" s="36">
        <f>SUM(F11:F12)</f>
        <v>0</v>
      </c>
    </row>
    <row r="13" spans="1:7" ht="20.25" x14ac:dyDescent="0.25">
      <c r="A13" s="26"/>
      <c r="B13" s="27"/>
      <c r="C13" s="30"/>
      <c r="D13" s="22"/>
      <c r="E13" s="24"/>
      <c r="F13" s="24"/>
      <c r="G13" s="29"/>
    </row>
    <row r="14" spans="1:7" ht="20.25" x14ac:dyDescent="0.25">
      <c r="A14" s="19" t="s">
        <v>27</v>
      </c>
      <c r="B14" s="20" t="s">
        <v>28</v>
      </c>
      <c r="C14" s="30"/>
      <c r="D14" s="22"/>
      <c r="E14" s="24"/>
      <c r="F14" s="24"/>
      <c r="G14" s="29"/>
    </row>
    <row r="15" spans="1:7" ht="20.25" x14ac:dyDescent="0.25">
      <c r="A15" s="37" t="s">
        <v>29</v>
      </c>
      <c r="B15" s="38" t="s">
        <v>30</v>
      </c>
      <c r="C15" s="30"/>
      <c r="D15" s="38"/>
      <c r="E15" s="39"/>
      <c r="F15" s="38"/>
      <c r="G15" s="40"/>
    </row>
    <row r="16" spans="1:7" ht="20.25" x14ac:dyDescent="0.25">
      <c r="A16" s="37" t="s">
        <v>31</v>
      </c>
      <c r="B16" s="41" t="s">
        <v>32</v>
      </c>
      <c r="C16" s="30">
        <v>169.27</v>
      </c>
      <c r="D16" s="42" t="s">
        <v>33</v>
      </c>
      <c r="E16" s="31"/>
      <c r="F16" s="35">
        <f t="shared" ref="F16:F22" si="0">C16*E16</f>
        <v>0</v>
      </c>
      <c r="G16" s="40"/>
    </row>
    <row r="17" spans="1:7" ht="37.5" x14ac:dyDescent="0.25">
      <c r="A17" s="37" t="s">
        <v>34</v>
      </c>
      <c r="B17" s="41" t="s">
        <v>35</v>
      </c>
      <c r="C17" s="30">
        <v>677.07</v>
      </c>
      <c r="D17" s="42" t="s">
        <v>33</v>
      </c>
      <c r="E17" s="31"/>
      <c r="F17" s="35">
        <f t="shared" si="0"/>
        <v>0</v>
      </c>
      <c r="G17" s="40"/>
    </row>
    <row r="18" spans="1:7" ht="20.25" x14ac:dyDescent="0.25">
      <c r="A18" s="26" t="s">
        <v>36</v>
      </c>
      <c r="B18" s="27" t="s">
        <v>37</v>
      </c>
      <c r="C18" s="30">
        <v>65.099999999999994</v>
      </c>
      <c r="D18" s="22" t="s">
        <v>33</v>
      </c>
      <c r="E18" s="24"/>
      <c r="F18" s="24">
        <f t="shared" si="0"/>
        <v>0</v>
      </c>
      <c r="G18" s="29"/>
    </row>
    <row r="19" spans="1:7" ht="20.25" x14ac:dyDescent="0.25">
      <c r="A19" s="26" t="s">
        <v>38</v>
      </c>
      <c r="B19" s="27" t="s">
        <v>39</v>
      </c>
      <c r="C19" s="30">
        <v>751.1</v>
      </c>
      <c r="D19" s="22" t="s">
        <v>33</v>
      </c>
      <c r="E19" s="24"/>
      <c r="F19" s="24">
        <f t="shared" si="0"/>
        <v>0</v>
      </c>
      <c r="G19" s="29"/>
    </row>
    <row r="20" spans="1:7" ht="20.25" x14ac:dyDescent="0.25">
      <c r="A20" s="26" t="s">
        <v>40</v>
      </c>
      <c r="B20" s="27" t="s">
        <v>41</v>
      </c>
      <c r="C20" s="30">
        <v>406.24</v>
      </c>
      <c r="D20" s="22" t="s">
        <v>33</v>
      </c>
      <c r="E20" s="24"/>
      <c r="F20" s="24">
        <f t="shared" si="0"/>
        <v>0</v>
      </c>
      <c r="G20" s="29"/>
    </row>
    <row r="21" spans="1:7" ht="20.25" x14ac:dyDescent="0.25">
      <c r="A21" s="26" t="s">
        <v>42</v>
      </c>
      <c r="B21" s="27" t="s">
        <v>43</v>
      </c>
      <c r="C21" s="30">
        <v>530.04999999999995</v>
      </c>
      <c r="D21" s="22" t="s">
        <v>33</v>
      </c>
      <c r="E21" s="24"/>
      <c r="F21" s="24">
        <f t="shared" si="0"/>
        <v>0</v>
      </c>
      <c r="G21" s="29"/>
    </row>
    <row r="22" spans="1:7" ht="20.25" x14ac:dyDescent="0.25">
      <c r="A22" s="26" t="s">
        <v>44</v>
      </c>
      <c r="B22" s="27" t="s">
        <v>45</v>
      </c>
      <c r="C22" s="30">
        <v>1860.08</v>
      </c>
      <c r="D22" s="22" t="s">
        <v>23</v>
      </c>
      <c r="E22" s="24"/>
      <c r="F22" s="24">
        <f t="shared" si="0"/>
        <v>0</v>
      </c>
      <c r="G22" s="29">
        <f>SUM(F15:F22)</f>
        <v>0</v>
      </c>
    </row>
    <row r="23" spans="1:7" ht="20.25" x14ac:dyDescent="0.25">
      <c r="A23" s="26"/>
      <c r="B23" s="27"/>
      <c r="C23" s="28"/>
      <c r="D23" s="22"/>
      <c r="E23" s="24"/>
      <c r="F23" s="24"/>
      <c r="G23" s="29"/>
    </row>
    <row r="24" spans="1:7" ht="20.25" x14ac:dyDescent="0.25">
      <c r="A24" s="19" t="s">
        <v>46</v>
      </c>
      <c r="B24" s="20" t="s">
        <v>47</v>
      </c>
      <c r="C24" s="28"/>
      <c r="D24" s="22"/>
      <c r="E24" s="24"/>
      <c r="F24" s="24"/>
      <c r="G24" s="29"/>
    </row>
    <row r="25" spans="1:7" ht="20.25" x14ac:dyDescent="0.25">
      <c r="A25" s="19" t="s">
        <v>48</v>
      </c>
      <c r="B25" s="20" t="s">
        <v>49</v>
      </c>
      <c r="C25" s="30"/>
      <c r="D25" s="22"/>
      <c r="E25" s="24"/>
      <c r="F25" s="24"/>
      <c r="G25" s="29"/>
    </row>
    <row r="26" spans="1:7" ht="20.25" x14ac:dyDescent="0.25">
      <c r="A26" s="26" t="s">
        <v>50</v>
      </c>
      <c r="B26" s="27" t="s">
        <v>51</v>
      </c>
      <c r="C26" s="30">
        <v>953.89</v>
      </c>
      <c r="D26" s="22" t="s">
        <v>23</v>
      </c>
      <c r="E26" s="24"/>
      <c r="F26" s="24">
        <f>C26*E26</f>
        <v>0</v>
      </c>
      <c r="G26" s="29">
        <f>SUM(F26)</f>
        <v>0</v>
      </c>
    </row>
    <row r="27" spans="1:7" ht="20.25" x14ac:dyDescent="0.25">
      <c r="A27" s="26"/>
      <c r="B27" s="27"/>
      <c r="C27" s="30"/>
      <c r="D27" s="22"/>
      <c r="E27" s="24"/>
      <c r="F27" s="24"/>
      <c r="G27" s="29"/>
    </row>
    <row r="28" spans="1:7" ht="20.25" x14ac:dyDescent="0.25">
      <c r="A28" s="19" t="s">
        <v>52</v>
      </c>
      <c r="B28" s="20" t="s">
        <v>53</v>
      </c>
      <c r="C28" s="30"/>
      <c r="D28" s="22"/>
      <c r="E28" s="24"/>
      <c r="F28" s="24"/>
      <c r="G28" s="29"/>
    </row>
    <row r="29" spans="1:7" ht="20.25" x14ac:dyDescent="0.25">
      <c r="A29" s="19" t="s">
        <v>54</v>
      </c>
      <c r="B29" s="20" t="s">
        <v>49</v>
      </c>
      <c r="C29" s="30"/>
      <c r="D29" s="22"/>
      <c r="E29" s="24"/>
      <c r="F29" s="24"/>
      <c r="G29" s="29"/>
    </row>
    <row r="30" spans="1:7" ht="20.25" x14ac:dyDescent="0.25">
      <c r="A30" s="26" t="s">
        <v>55</v>
      </c>
      <c r="B30" s="27" t="s">
        <v>51</v>
      </c>
      <c r="C30" s="30">
        <v>953.89</v>
      </c>
      <c r="D30" s="22" t="s">
        <v>23</v>
      </c>
      <c r="E30" s="24"/>
      <c r="F30" s="24">
        <f>C30*E30</f>
        <v>0</v>
      </c>
      <c r="G30" s="29">
        <f>F30</f>
        <v>0</v>
      </c>
    </row>
    <row r="31" spans="1:7" ht="20.25" x14ac:dyDescent="0.25">
      <c r="A31" s="26"/>
      <c r="B31" s="27"/>
      <c r="C31" s="30"/>
      <c r="D31" s="22"/>
      <c r="E31" s="24"/>
      <c r="F31" s="24"/>
      <c r="G31" s="29"/>
    </row>
    <row r="32" spans="1:7" ht="75" x14ac:dyDescent="0.25">
      <c r="A32" s="19" t="s">
        <v>56</v>
      </c>
      <c r="B32" s="43" t="s">
        <v>57</v>
      </c>
      <c r="C32" s="30"/>
      <c r="D32" s="22"/>
      <c r="E32" s="24"/>
      <c r="F32" s="24"/>
      <c r="G32" s="29"/>
    </row>
    <row r="33" spans="1:7" ht="20.25" x14ac:dyDescent="0.25">
      <c r="A33" s="26" t="s">
        <v>58</v>
      </c>
      <c r="B33" s="27" t="s">
        <v>59</v>
      </c>
      <c r="C33" s="30">
        <v>22</v>
      </c>
      <c r="D33" s="22" t="s">
        <v>60</v>
      </c>
      <c r="E33" s="24"/>
      <c r="F33" s="24">
        <f>C33*E33</f>
        <v>0</v>
      </c>
      <c r="G33" s="29"/>
    </row>
    <row r="34" spans="1:7" ht="20.25" x14ac:dyDescent="0.25">
      <c r="A34" s="26" t="s">
        <v>61</v>
      </c>
      <c r="B34" s="27" t="s">
        <v>62</v>
      </c>
      <c r="C34" s="30">
        <v>2</v>
      </c>
      <c r="D34" s="22" t="s">
        <v>60</v>
      </c>
      <c r="E34" s="24"/>
      <c r="F34" s="24">
        <f>C34*E34</f>
        <v>0</v>
      </c>
      <c r="G34" s="29">
        <f>SUM(F33:F34)</f>
        <v>0</v>
      </c>
    </row>
    <row r="35" spans="1:7" ht="20.25" x14ac:dyDescent="0.25">
      <c r="A35" s="26"/>
      <c r="B35" s="27"/>
      <c r="C35" s="30"/>
      <c r="D35" s="22"/>
      <c r="E35" s="24"/>
      <c r="F35" s="24"/>
      <c r="G35" s="29"/>
    </row>
    <row r="36" spans="1:7" ht="20.25" x14ac:dyDescent="0.25">
      <c r="A36" s="19" t="s">
        <v>63</v>
      </c>
      <c r="B36" s="20" t="s">
        <v>64</v>
      </c>
      <c r="C36" s="30"/>
      <c r="D36" s="22"/>
      <c r="E36" s="24"/>
      <c r="F36" s="24"/>
      <c r="G36" s="29"/>
    </row>
    <row r="37" spans="1:7" ht="20.25" x14ac:dyDescent="0.25">
      <c r="A37" s="26" t="s">
        <v>65</v>
      </c>
      <c r="B37" s="27" t="s">
        <v>51</v>
      </c>
      <c r="C37" s="30">
        <v>953.89</v>
      </c>
      <c r="D37" s="22" t="s">
        <v>23</v>
      </c>
      <c r="E37" s="24"/>
      <c r="F37" s="24">
        <f>C37*E37</f>
        <v>0</v>
      </c>
      <c r="G37" s="29">
        <f>SUM(F37)</f>
        <v>0</v>
      </c>
    </row>
    <row r="38" spans="1:7" ht="20.25" x14ac:dyDescent="0.25">
      <c r="A38" s="26"/>
      <c r="B38" s="27"/>
      <c r="C38" s="30"/>
      <c r="D38" s="22"/>
      <c r="E38" s="24"/>
      <c r="F38" s="24"/>
      <c r="G38" s="29"/>
    </row>
    <row r="39" spans="1:7" ht="20.25" x14ac:dyDescent="0.25">
      <c r="A39" s="44" t="s">
        <v>66</v>
      </c>
      <c r="B39" s="45" t="s">
        <v>67</v>
      </c>
      <c r="C39" s="30">
        <v>2</v>
      </c>
      <c r="D39" s="34" t="s">
        <v>68</v>
      </c>
      <c r="E39" s="46"/>
      <c r="F39" s="47">
        <f>SUM(C39*E39)</f>
        <v>0</v>
      </c>
      <c r="G39" s="48">
        <f>SUM(F39)</f>
        <v>0</v>
      </c>
    </row>
    <row r="40" spans="1:7" ht="21" thickBot="1" x14ac:dyDescent="0.3">
      <c r="A40" s="49"/>
      <c r="B40" s="50"/>
      <c r="C40" s="51"/>
      <c r="D40" s="51"/>
      <c r="E40" s="52"/>
      <c r="F40" s="53"/>
      <c r="G40" s="54"/>
    </row>
    <row r="41" spans="1:7" ht="21" thickTop="1" x14ac:dyDescent="0.25">
      <c r="A41" s="26"/>
      <c r="B41" s="27"/>
      <c r="C41" s="30"/>
      <c r="D41" s="22"/>
      <c r="E41" s="24"/>
      <c r="F41" s="24"/>
      <c r="G41" s="29"/>
    </row>
    <row r="42" spans="1:7" ht="37.5" x14ac:dyDescent="0.25">
      <c r="A42" s="55" t="s">
        <v>69</v>
      </c>
      <c r="B42" s="56" t="s">
        <v>70</v>
      </c>
      <c r="C42" s="57">
        <v>3</v>
      </c>
      <c r="D42" s="58" t="s">
        <v>71</v>
      </c>
      <c r="E42" s="46"/>
      <c r="F42" s="35">
        <f>ROUND(C42*E42,2)</f>
        <v>0</v>
      </c>
      <c r="G42" s="59">
        <f>SUM(F42)</f>
        <v>0</v>
      </c>
    </row>
    <row r="43" spans="1:7" ht="20.25" x14ac:dyDescent="0.25">
      <c r="A43" s="19"/>
      <c r="B43" s="60"/>
      <c r="C43" s="57"/>
      <c r="D43" s="58"/>
      <c r="E43" s="46"/>
      <c r="F43" s="35"/>
      <c r="G43" s="59"/>
    </row>
    <row r="44" spans="1:7" ht="20.25" x14ac:dyDescent="0.3">
      <c r="A44" s="61" t="s">
        <v>56</v>
      </c>
      <c r="B44" s="62" t="s">
        <v>72</v>
      </c>
      <c r="C44" s="63"/>
      <c r="D44" s="64"/>
      <c r="E44" s="65"/>
      <c r="F44" s="66"/>
      <c r="G44" s="67"/>
    </row>
    <row r="45" spans="1:7" ht="20.25" x14ac:dyDescent="0.3">
      <c r="A45" s="68" t="s">
        <v>58</v>
      </c>
      <c r="B45" s="69" t="s">
        <v>73</v>
      </c>
      <c r="C45" s="70">
        <v>126</v>
      </c>
      <c r="D45" s="64" t="s">
        <v>74</v>
      </c>
      <c r="E45" s="65"/>
      <c r="F45" s="66">
        <f>ROUND(C45*E45,2)</f>
        <v>0</v>
      </c>
      <c r="G45" s="67"/>
    </row>
    <row r="46" spans="1:7" ht="20.25" x14ac:dyDescent="0.3">
      <c r="A46" s="68" t="s">
        <v>61</v>
      </c>
      <c r="B46" s="69" t="s">
        <v>75</v>
      </c>
      <c r="C46" s="70">
        <v>72</v>
      </c>
      <c r="D46" s="64" t="s">
        <v>23</v>
      </c>
      <c r="E46" s="65"/>
      <c r="F46" s="66">
        <f>ROUND(C46*E46,2)</f>
        <v>0</v>
      </c>
      <c r="G46" s="67">
        <f>SUM(F45:F46)</f>
        <v>0</v>
      </c>
    </row>
    <row r="47" spans="1:7" ht="20.25" x14ac:dyDescent="0.3">
      <c r="A47" s="71"/>
      <c r="B47" s="69"/>
      <c r="C47" s="70"/>
      <c r="D47" s="64"/>
      <c r="E47" s="65"/>
      <c r="F47" s="66"/>
      <c r="G47" s="67"/>
    </row>
    <row r="48" spans="1:7" ht="20.25" x14ac:dyDescent="0.3">
      <c r="A48" s="19" t="s">
        <v>76</v>
      </c>
      <c r="B48" s="62" t="s">
        <v>77</v>
      </c>
      <c r="C48" s="30">
        <v>651.03</v>
      </c>
      <c r="D48" s="64" t="s">
        <v>74</v>
      </c>
      <c r="E48" s="72"/>
      <c r="F48" s="66">
        <f>ROUND(C48*E48,2)</f>
        <v>0</v>
      </c>
      <c r="G48" s="29">
        <f>SUM(F48)</f>
        <v>0</v>
      </c>
    </row>
    <row r="49" spans="1:7" ht="20.25" x14ac:dyDescent="0.3">
      <c r="A49" s="19"/>
      <c r="B49" s="73"/>
      <c r="C49" s="30"/>
      <c r="D49" s="64"/>
      <c r="E49" s="72"/>
      <c r="F49" s="66"/>
      <c r="G49" s="29"/>
    </row>
    <row r="50" spans="1:7" ht="56.25" x14ac:dyDescent="0.3">
      <c r="A50" s="19" t="s">
        <v>78</v>
      </c>
      <c r="B50" s="74" t="s">
        <v>79</v>
      </c>
      <c r="C50" s="75">
        <v>1</v>
      </c>
      <c r="D50" s="22" t="s">
        <v>26</v>
      </c>
      <c r="E50" s="76"/>
      <c r="F50" s="24">
        <f>ROUND(C50*E50,2)</f>
        <v>0</v>
      </c>
      <c r="G50" s="29">
        <f>SUM(F50)</f>
        <v>0</v>
      </c>
    </row>
    <row r="51" spans="1:7" ht="20.25" x14ac:dyDescent="0.3">
      <c r="A51" s="19"/>
      <c r="B51" s="77"/>
      <c r="C51" s="30"/>
      <c r="D51" s="22"/>
      <c r="E51" s="76"/>
      <c r="F51" s="24"/>
      <c r="G51" s="29"/>
    </row>
    <row r="52" spans="1:7" ht="56.25" x14ac:dyDescent="0.3">
      <c r="A52" s="19" t="s">
        <v>80</v>
      </c>
      <c r="B52" s="78" t="s">
        <v>81</v>
      </c>
      <c r="C52" s="79">
        <v>120</v>
      </c>
      <c r="D52" s="80" t="s">
        <v>60</v>
      </c>
      <c r="E52" s="81"/>
      <c r="F52" s="79">
        <f>C52*E52</f>
        <v>0</v>
      </c>
      <c r="G52" s="29">
        <f>SUM(F52)</f>
        <v>0</v>
      </c>
    </row>
    <row r="53" spans="1:7" ht="20.25" x14ac:dyDescent="0.3">
      <c r="A53" s="82"/>
      <c r="B53" s="73"/>
      <c r="C53" s="30"/>
      <c r="D53" s="64"/>
      <c r="E53" s="83"/>
      <c r="F53" s="66"/>
      <c r="G53" s="84"/>
    </row>
    <row r="54" spans="1:7" ht="56.25" x14ac:dyDescent="0.25">
      <c r="A54" s="55" t="s">
        <v>82</v>
      </c>
      <c r="B54" s="85" t="s">
        <v>83</v>
      </c>
      <c r="C54" s="75">
        <v>1</v>
      </c>
      <c r="D54" s="22" t="s">
        <v>26</v>
      </c>
      <c r="E54" s="24"/>
      <c r="F54" s="24">
        <f>C54*E54</f>
        <v>0</v>
      </c>
      <c r="G54" s="29">
        <f>SUM(F54)</f>
        <v>0</v>
      </c>
    </row>
    <row r="55" spans="1:7" ht="20.25" x14ac:dyDescent="0.3">
      <c r="A55" s="82"/>
      <c r="B55" s="73"/>
      <c r="C55" s="30"/>
      <c r="D55" s="64"/>
      <c r="E55" s="76"/>
      <c r="F55" s="66"/>
      <c r="G55" s="84"/>
    </row>
    <row r="56" spans="1:7" ht="20.25" x14ac:dyDescent="0.25">
      <c r="A56" s="55" t="s">
        <v>84</v>
      </c>
      <c r="B56" s="85" t="s">
        <v>85</v>
      </c>
      <c r="C56" s="30">
        <v>1</v>
      </c>
      <c r="D56" s="22" t="s">
        <v>26</v>
      </c>
      <c r="E56" s="76"/>
      <c r="F56" s="24">
        <f>C56*E56</f>
        <v>0</v>
      </c>
      <c r="G56" s="29">
        <f>SUM(F56)</f>
        <v>0</v>
      </c>
    </row>
    <row r="57" spans="1:7" ht="20.25" x14ac:dyDescent="0.25">
      <c r="A57" s="19"/>
      <c r="B57" s="85"/>
      <c r="C57" s="30"/>
      <c r="D57" s="22"/>
      <c r="E57" s="76"/>
      <c r="F57" s="24"/>
      <c r="G57" s="29"/>
    </row>
    <row r="58" spans="1:7" ht="93.75" x14ac:dyDescent="0.25">
      <c r="A58" s="55" t="s">
        <v>86</v>
      </c>
      <c r="B58" s="45" t="s">
        <v>87</v>
      </c>
      <c r="C58" s="30">
        <v>1</v>
      </c>
      <c r="D58" s="22" t="s">
        <v>26</v>
      </c>
      <c r="E58" s="76"/>
      <c r="F58" s="24">
        <f>ROUND(C58*E58,2)</f>
        <v>0</v>
      </c>
      <c r="G58" s="29">
        <f>SUM(F58)</f>
        <v>0</v>
      </c>
    </row>
    <row r="59" spans="1:7" ht="21" thickBot="1" x14ac:dyDescent="0.3">
      <c r="A59" s="26"/>
      <c r="B59" s="27"/>
      <c r="C59" s="28"/>
      <c r="D59" s="22"/>
      <c r="E59" s="24"/>
      <c r="F59" s="24"/>
      <c r="G59" s="29"/>
    </row>
    <row r="60" spans="1:7" ht="21.75" thickTop="1" thickBot="1" x14ac:dyDescent="0.3">
      <c r="A60" s="86"/>
      <c r="B60" s="87" t="s">
        <v>88</v>
      </c>
      <c r="C60" s="88"/>
      <c r="D60" s="89"/>
      <c r="E60" s="90"/>
      <c r="F60" s="90"/>
      <c r="G60" s="91">
        <f>SUM(G11:G58)</f>
        <v>0</v>
      </c>
    </row>
    <row r="61" spans="1:7" ht="21.75" thickTop="1" thickBot="1" x14ac:dyDescent="0.3">
      <c r="A61" s="86"/>
      <c r="B61" s="87" t="s">
        <v>88</v>
      </c>
      <c r="C61" s="88"/>
      <c r="D61" s="89"/>
      <c r="E61" s="90"/>
      <c r="F61" s="90"/>
      <c r="G61" s="91">
        <f>SUM(G12:G59)</f>
        <v>0</v>
      </c>
    </row>
    <row r="62" spans="1:7" ht="21" thickTop="1" x14ac:dyDescent="0.25">
      <c r="A62" s="55"/>
      <c r="B62" s="92"/>
      <c r="C62" s="93"/>
      <c r="D62" s="93"/>
      <c r="E62" s="94"/>
      <c r="F62" s="24"/>
      <c r="G62" s="29"/>
    </row>
    <row r="63" spans="1:7" ht="20.25" x14ac:dyDescent="0.3">
      <c r="A63" s="95"/>
      <c r="B63" s="96" t="s">
        <v>89</v>
      </c>
      <c r="C63" s="97"/>
      <c r="D63" s="98">
        <v>0.1</v>
      </c>
      <c r="E63" s="96"/>
      <c r="F63" s="65">
        <f>ROUND(G60*D63,2)</f>
        <v>0</v>
      </c>
      <c r="G63" s="99"/>
    </row>
    <row r="64" spans="1:7" ht="20.25" x14ac:dyDescent="0.3">
      <c r="A64" s="100"/>
      <c r="B64" s="96" t="s">
        <v>90</v>
      </c>
      <c r="C64" s="96"/>
      <c r="D64" s="98">
        <v>2.5000000000000001E-2</v>
      </c>
      <c r="E64" s="96"/>
      <c r="F64" s="65">
        <f>ROUND(G60*D64,2)</f>
        <v>0</v>
      </c>
      <c r="G64" s="101"/>
    </row>
    <row r="65" spans="1:7" ht="20.25" x14ac:dyDescent="0.3">
      <c r="A65" s="100"/>
      <c r="B65" s="96" t="s">
        <v>91</v>
      </c>
      <c r="C65" s="96"/>
      <c r="D65" s="102">
        <v>5.3499999999999999E-2</v>
      </c>
      <c r="E65" s="96"/>
      <c r="F65" s="65">
        <f>ROUND(G60*D65,2)</f>
        <v>0</v>
      </c>
      <c r="G65" s="103"/>
    </row>
    <row r="66" spans="1:7" ht="20.25" x14ac:dyDescent="0.3">
      <c r="A66" s="100"/>
      <c r="B66" s="96" t="s">
        <v>92</v>
      </c>
      <c r="C66" s="96"/>
      <c r="D66" s="98">
        <v>3.5000000000000003E-2</v>
      </c>
      <c r="E66" s="96"/>
      <c r="F66" s="65">
        <f>ROUND(G60*D66,2)</f>
        <v>0</v>
      </c>
      <c r="G66" s="101"/>
    </row>
    <row r="67" spans="1:7" ht="20.25" x14ac:dyDescent="0.3">
      <c r="A67" s="100"/>
      <c r="B67" s="96" t="s">
        <v>93</v>
      </c>
      <c r="C67" s="96"/>
      <c r="D67" s="104">
        <v>0.01</v>
      </c>
      <c r="E67" s="96"/>
      <c r="F67" s="65">
        <f>ROUND(G60*D67,2)</f>
        <v>0</v>
      </c>
      <c r="G67" s="101"/>
    </row>
    <row r="68" spans="1:7" ht="20.25" x14ac:dyDescent="0.3">
      <c r="A68" s="105"/>
      <c r="B68" s="96" t="s">
        <v>94</v>
      </c>
      <c r="C68" s="106"/>
      <c r="D68" s="104">
        <v>0.05</v>
      </c>
      <c r="E68" s="106"/>
      <c r="F68" s="65">
        <f>ROUND(G60*D68,2)</f>
        <v>0</v>
      </c>
      <c r="G68" s="107"/>
    </row>
    <row r="69" spans="1:7" ht="21" thickBot="1" x14ac:dyDescent="0.3">
      <c r="A69" s="108"/>
      <c r="B69" s="96"/>
      <c r="C69" s="109"/>
      <c r="D69" s="109"/>
      <c r="E69" s="109"/>
      <c r="F69" s="109"/>
      <c r="G69" s="110"/>
    </row>
    <row r="70" spans="1:7" ht="21.75" thickTop="1" thickBot="1" x14ac:dyDescent="0.3">
      <c r="A70" s="111"/>
      <c r="B70" s="87" t="s">
        <v>95</v>
      </c>
      <c r="C70" s="112"/>
      <c r="D70" s="112"/>
      <c r="E70" s="112"/>
      <c r="F70" s="112"/>
      <c r="G70" s="113">
        <f>SUM(F63:F68)</f>
        <v>0</v>
      </c>
    </row>
    <row r="71" spans="1:7" ht="21" thickTop="1" x14ac:dyDescent="0.3">
      <c r="A71" s="114"/>
      <c r="B71" s="115" t="s">
        <v>96</v>
      </c>
      <c r="C71" s="116"/>
      <c r="D71" s="117"/>
      <c r="E71" s="116"/>
      <c r="F71" s="116"/>
      <c r="G71" s="118">
        <f>SUM(G61+G70)</f>
        <v>0</v>
      </c>
    </row>
    <row r="72" spans="1:7" ht="81" x14ac:dyDescent="0.3">
      <c r="A72" s="114"/>
      <c r="B72" s="119" t="s">
        <v>97</v>
      </c>
      <c r="C72" s="120"/>
      <c r="D72" s="121">
        <v>0.03</v>
      </c>
      <c r="E72" s="120"/>
      <c r="F72" s="122"/>
      <c r="G72" s="123">
        <f>+D72*G70</f>
        <v>0</v>
      </c>
    </row>
    <row r="73" spans="1:7" ht="20.25" x14ac:dyDescent="0.3">
      <c r="A73" s="105"/>
      <c r="B73" s="120" t="s">
        <v>98</v>
      </c>
      <c r="C73" s="124"/>
      <c r="D73" s="125">
        <v>0.06</v>
      </c>
      <c r="E73" s="124"/>
      <c r="F73" s="124"/>
      <c r="G73" s="123">
        <f>ROUND(G61*D73,2)</f>
        <v>0</v>
      </c>
    </row>
    <row r="74" spans="1:7" ht="21" thickBot="1" x14ac:dyDescent="0.35">
      <c r="A74" s="126"/>
      <c r="B74" s="124" t="s">
        <v>99</v>
      </c>
      <c r="C74" s="127"/>
      <c r="D74" s="128">
        <v>0.05</v>
      </c>
      <c r="E74" s="127"/>
      <c r="F74" s="127"/>
      <c r="G74" s="129">
        <f>D74*G71</f>
        <v>0</v>
      </c>
    </row>
    <row r="75" spans="1:7" ht="21.75" thickTop="1" thickBot="1" x14ac:dyDescent="0.3">
      <c r="A75" s="130"/>
      <c r="B75" s="87" t="s">
        <v>100</v>
      </c>
      <c r="C75" s="131"/>
      <c r="D75" s="131"/>
      <c r="E75" s="131"/>
      <c r="F75" s="131"/>
      <c r="G75" s="91">
        <f>SUM(G71:G74)</f>
        <v>0</v>
      </c>
    </row>
    <row r="76" spans="1:7" ht="21" thickTop="1" x14ac:dyDescent="0.25">
      <c r="A76" s="132"/>
      <c r="B76" s="92"/>
      <c r="C76" s="133"/>
      <c r="D76" s="133"/>
      <c r="E76" s="133"/>
      <c r="F76" s="133"/>
      <c r="G76" s="134"/>
    </row>
    <row r="77" spans="1:7" ht="18.75" x14ac:dyDescent="0.25">
      <c r="A77" s="132"/>
      <c r="B77" s="133"/>
      <c r="C77" s="133"/>
      <c r="D77" s="133"/>
      <c r="E77" s="133"/>
      <c r="F77" s="133"/>
      <c r="G77" s="133"/>
    </row>
    <row r="78" spans="1:7" ht="20.25" x14ac:dyDescent="0.25">
      <c r="A78" s="132"/>
      <c r="B78" s="133"/>
      <c r="C78" s="135"/>
      <c r="D78" s="135"/>
      <c r="E78" s="135"/>
      <c r="F78" s="135"/>
      <c r="G78" s="135"/>
    </row>
    <row r="79" spans="1:7" ht="20.25" x14ac:dyDescent="0.25">
      <c r="A79" s="132"/>
      <c r="B79" s="135" t="s">
        <v>101</v>
      </c>
      <c r="C79" s="135"/>
      <c r="D79" s="135" t="s">
        <v>102</v>
      </c>
      <c r="E79" s="135"/>
      <c r="F79" s="135"/>
      <c r="G79" s="135"/>
    </row>
    <row r="80" spans="1:7" ht="20.25" x14ac:dyDescent="0.25">
      <c r="A80" s="132"/>
      <c r="B80" s="135"/>
      <c r="C80" s="135"/>
      <c r="D80" s="135"/>
      <c r="E80" s="135"/>
      <c r="F80" s="135"/>
      <c r="G80" s="135"/>
    </row>
    <row r="81" spans="1:7" ht="20.25" x14ac:dyDescent="0.25">
      <c r="A81" s="132"/>
      <c r="B81" s="135"/>
      <c r="C81" s="135"/>
      <c r="D81" s="135"/>
      <c r="E81" s="135"/>
      <c r="F81" s="135"/>
      <c r="G81" s="135"/>
    </row>
    <row r="82" spans="1:7" ht="20.25" x14ac:dyDescent="0.25">
      <c r="A82" s="132"/>
      <c r="B82" s="135" t="s">
        <v>103</v>
      </c>
      <c r="C82" s="135"/>
      <c r="D82" s="136" t="s">
        <v>104</v>
      </c>
      <c r="E82" s="137"/>
      <c r="F82" s="135"/>
      <c r="G82" s="135"/>
    </row>
    <row r="83" spans="1:7" ht="20.25" x14ac:dyDescent="0.25">
      <c r="A83" s="132"/>
      <c r="B83" s="136"/>
      <c r="C83" s="135"/>
      <c r="D83" s="136"/>
      <c r="E83" s="138"/>
      <c r="F83" s="135"/>
      <c r="G83" s="135"/>
    </row>
    <row r="84" spans="1:7" ht="20.25" x14ac:dyDescent="0.25">
      <c r="A84" s="132"/>
      <c r="B84" s="138"/>
      <c r="C84" s="135"/>
      <c r="D84" s="135"/>
      <c r="E84" s="135"/>
      <c r="F84" s="135"/>
      <c r="G84" s="135"/>
    </row>
    <row r="85" spans="1:7" ht="20.25" x14ac:dyDescent="0.25">
      <c r="A85" s="132"/>
      <c r="B85" s="135"/>
      <c r="C85" s="135"/>
      <c r="D85" s="135"/>
      <c r="E85" s="135"/>
      <c r="F85" s="135"/>
      <c r="G85" s="135"/>
    </row>
    <row r="86" spans="1:7" ht="20.25" x14ac:dyDescent="0.25">
      <c r="A86" s="132"/>
      <c r="B86" s="135"/>
      <c r="C86" s="135"/>
      <c r="D86" s="135"/>
      <c r="E86" s="135"/>
      <c r="F86" s="135"/>
      <c r="G86" s="135"/>
    </row>
    <row r="87" spans="1:7" ht="20.25" x14ac:dyDescent="0.25">
      <c r="A87" s="132"/>
      <c r="B87" s="135"/>
      <c r="C87" s="135"/>
      <c r="D87" s="139"/>
      <c r="E87" s="139"/>
      <c r="F87" s="135"/>
      <c r="G87" s="135"/>
    </row>
    <row r="88" spans="1:7" ht="20.25" x14ac:dyDescent="0.25">
      <c r="A88" s="132"/>
      <c r="B88" s="138" t="s">
        <v>105</v>
      </c>
      <c r="C88" s="135"/>
      <c r="D88" s="139"/>
      <c r="E88" s="139"/>
      <c r="F88" s="135"/>
      <c r="G88" s="135"/>
    </row>
    <row r="89" spans="1:7" ht="20.25" x14ac:dyDescent="0.25">
      <c r="A89" s="132"/>
      <c r="B89" s="139"/>
      <c r="C89" s="135"/>
      <c r="D89" s="139"/>
      <c r="E89" s="139"/>
      <c r="F89" s="135"/>
      <c r="G89" s="135"/>
    </row>
    <row r="90" spans="1:7" ht="20.25" x14ac:dyDescent="0.25">
      <c r="A90" s="132"/>
      <c r="B90" s="139"/>
      <c r="C90" s="135"/>
      <c r="D90" s="135"/>
      <c r="E90" s="135"/>
      <c r="F90" s="135"/>
      <c r="G90" s="135"/>
    </row>
    <row r="91" spans="1:7" ht="20.25" x14ac:dyDescent="0.25">
      <c r="A91" s="132"/>
      <c r="B91" s="135" t="s">
        <v>106</v>
      </c>
      <c r="C91" s="135"/>
      <c r="D91" s="140"/>
      <c r="E91" s="92"/>
      <c r="F91" s="135"/>
      <c r="G91" s="135"/>
    </row>
    <row r="92" spans="1:7" ht="20.25" x14ac:dyDescent="0.25">
      <c r="A92" s="132"/>
      <c r="B92" s="136"/>
      <c r="C92" s="135"/>
      <c r="D92" s="141"/>
      <c r="E92" s="135"/>
      <c r="F92" s="135"/>
      <c r="G92" s="135"/>
    </row>
  </sheetData>
  <mergeCells count="3">
    <mergeCell ref="A1:G1"/>
    <mergeCell ref="A2:G2"/>
    <mergeCell ref="A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26"/>
  <sheetViews>
    <sheetView workbookViewId="0">
      <selection activeCell="E111" sqref="E111"/>
    </sheetView>
  </sheetViews>
  <sheetFormatPr baseColWidth="10" defaultRowHeight="15" x14ac:dyDescent="0.25"/>
  <cols>
    <col min="2" max="2" width="44.5703125" customWidth="1"/>
    <col min="3" max="3" width="14.5703125" customWidth="1"/>
    <col min="5" max="5" width="17.85546875" customWidth="1"/>
    <col min="6" max="6" width="16.140625" customWidth="1"/>
    <col min="7" max="7" width="18" customWidth="1"/>
  </cols>
  <sheetData>
    <row r="1" spans="1:7" ht="20.25" x14ac:dyDescent="0.3">
      <c r="A1" s="142" t="s">
        <v>107</v>
      </c>
      <c r="B1" s="142"/>
      <c r="C1" s="142"/>
      <c r="D1" s="142"/>
      <c r="E1" s="142"/>
      <c r="F1" s="142"/>
      <c r="G1" s="142"/>
    </row>
    <row r="2" spans="1:7" ht="20.25" x14ac:dyDescent="0.3">
      <c r="A2" s="142" t="s">
        <v>9</v>
      </c>
      <c r="B2" s="142"/>
      <c r="C2" s="142"/>
      <c r="D2" s="142"/>
      <c r="E2" s="142"/>
      <c r="F2" s="142"/>
      <c r="G2" s="142"/>
    </row>
    <row r="3" spans="1:7" ht="76.5" customHeight="1" x14ac:dyDescent="0.25">
      <c r="A3" s="14" t="s">
        <v>108</v>
      </c>
      <c r="B3" s="14"/>
      <c r="C3" s="14"/>
      <c r="D3" s="14"/>
      <c r="E3" s="14"/>
      <c r="F3" s="14"/>
      <c r="G3" s="14"/>
    </row>
    <row r="4" spans="1:7" ht="21" thickBot="1" x14ac:dyDescent="0.3">
      <c r="A4" s="143"/>
      <c r="B4" s="143"/>
      <c r="C4" s="143"/>
      <c r="D4" s="143"/>
      <c r="E4" s="143"/>
      <c r="F4" s="143"/>
      <c r="G4" s="143"/>
    </row>
    <row r="5" spans="1:7" ht="21.75" thickTop="1" thickBot="1" x14ac:dyDescent="0.3">
      <c r="A5" s="144" t="s">
        <v>12</v>
      </c>
      <c r="B5" s="145" t="s">
        <v>13</v>
      </c>
      <c r="C5" s="145" t="s">
        <v>14</v>
      </c>
      <c r="D5" s="145" t="s">
        <v>15</v>
      </c>
      <c r="E5" s="146" t="s">
        <v>16</v>
      </c>
      <c r="F5" s="145" t="s">
        <v>17</v>
      </c>
      <c r="G5" s="147" t="s">
        <v>109</v>
      </c>
    </row>
    <row r="6" spans="1:7" ht="21" thickTop="1" x14ac:dyDescent="0.25">
      <c r="A6" s="148"/>
      <c r="B6" s="149"/>
      <c r="C6" s="149"/>
      <c r="D6" s="149"/>
      <c r="E6" s="150"/>
      <c r="F6" s="149"/>
      <c r="G6" s="151"/>
    </row>
    <row r="7" spans="1:7" ht="20.25" x14ac:dyDescent="0.3">
      <c r="A7" s="152" t="s">
        <v>19</v>
      </c>
      <c r="B7" s="153" t="s">
        <v>110</v>
      </c>
      <c r="C7" s="154">
        <v>1</v>
      </c>
      <c r="D7" s="155" t="s">
        <v>60</v>
      </c>
      <c r="E7" s="156"/>
      <c r="F7" s="120">
        <f>C7*E7</f>
        <v>0</v>
      </c>
      <c r="G7" s="157">
        <f>SUM(E7)</f>
        <v>0</v>
      </c>
    </row>
    <row r="8" spans="1:7" ht="20.25" x14ac:dyDescent="0.3">
      <c r="A8" s="158"/>
      <c r="B8" s="159"/>
      <c r="C8" s="160"/>
      <c r="D8" s="155"/>
      <c r="E8" s="161"/>
      <c r="F8" s="162"/>
      <c r="G8" s="163"/>
    </row>
    <row r="9" spans="1:7" ht="40.5" x14ac:dyDescent="0.25">
      <c r="A9" s="164" t="s">
        <v>27</v>
      </c>
      <c r="B9" s="165" t="s">
        <v>111</v>
      </c>
      <c r="C9" s="166">
        <v>1</v>
      </c>
      <c r="D9" s="167" t="s">
        <v>60</v>
      </c>
      <c r="E9" s="166"/>
      <c r="F9" s="168">
        <f>C9*E9</f>
        <v>0</v>
      </c>
      <c r="G9" s="169">
        <f>SUM(F9)</f>
        <v>0</v>
      </c>
    </row>
    <row r="10" spans="1:7" ht="20.25" x14ac:dyDescent="0.3">
      <c r="A10" s="158"/>
      <c r="B10" s="159"/>
      <c r="C10" s="160"/>
      <c r="D10" s="155"/>
      <c r="E10" s="161"/>
      <c r="F10" s="162"/>
      <c r="G10" s="163"/>
    </row>
    <row r="11" spans="1:7" ht="60.75" x14ac:dyDescent="0.25">
      <c r="A11" s="164" t="s">
        <v>46</v>
      </c>
      <c r="B11" s="165" t="s">
        <v>112</v>
      </c>
      <c r="C11" s="166">
        <v>1</v>
      </c>
      <c r="D11" s="167" t="s">
        <v>60</v>
      </c>
      <c r="E11" s="166"/>
      <c r="F11" s="168">
        <f>C11*E11</f>
        <v>0</v>
      </c>
      <c r="G11" s="169">
        <f>SUM(F11)</f>
        <v>0</v>
      </c>
    </row>
    <row r="12" spans="1:7" ht="20.25" x14ac:dyDescent="0.3">
      <c r="A12" s="158"/>
      <c r="B12" s="159"/>
      <c r="C12" s="160"/>
      <c r="D12" s="155"/>
      <c r="E12" s="161"/>
      <c r="F12" s="162"/>
      <c r="G12" s="163"/>
    </row>
    <row r="13" spans="1:7" ht="20.25" x14ac:dyDescent="0.25">
      <c r="A13" s="164" t="s">
        <v>52</v>
      </c>
      <c r="B13" s="165" t="s">
        <v>113</v>
      </c>
      <c r="C13" s="166">
        <v>150</v>
      </c>
      <c r="D13" s="167" t="s">
        <v>114</v>
      </c>
      <c r="E13" s="166"/>
      <c r="F13" s="168">
        <f>C13*E13</f>
        <v>0</v>
      </c>
      <c r="G13" s="169">
        <f>SUM(F13)</f>
        <v>0</v>
      </c>
    </row>
    <row r="14" spans="1:7" ht="20.25" x14ac:dyDescent="0.3">
      <c r="A14" s="158"/>
      <c r="B14" s="159"/>
      <c r="C14" s="160"/>
      <c r="D14" s="155"/>
      <c r="E14" s="161"/>
      <c r="F14" s="162"/>
      <c r="G14" s="163"/>
    </row>
    <row r="15" spans="1:7" ht="20.25" x14ac:dyDescent="0.25">
      <c r="A15" s="164" t="s">
        <v>56</v>
      </c>
      <c r="B15" s="165" t="s">
        <v>115</v>
      </c>
      <c r="C15" s="166">
        <v>1</v>
      </c>
      <c r="D15" s="167" t="s">
        <v>60</v>
      </c>
      <c r="E15" s="166"/>
      <c r="F15" s="168">
        <f>C15*E15</f>
        <v>0</v>
      </c>
      <c r="G15" s="169">
        <f>SUM(F15)</f>
        <v>0</v>
      </c>
    </row>
    <row r="16" spans="1:7" ht="20.25" x14ac:dyDescent="0.3">
      <c r="A16" s="158"/>
      <c r="B16" s="159"/>
      <c r="C16" s="160"/>
      <c r="D16" s="155"/>
      <c r="E16" s="161"/>
      <c r="F16" s="162"/>
      <c r="G16" s="163"/>
    </row>
    <row r="17" spans="1:7" ht="40.5" x14ac:dyDescent="0.25">
      <c r="A17" s="164" t="s">
        <v>63</v>
      </c>
      <c r="B17" s="165" t="s">
        <v>116</v>
      </c>
      <c r="C17" s="166">
        <v>1</v>
      </c>
      <c r="D17" s="167" t="s">
        <v>60</v>
      </c>
      <c r="E17" s="166"/>
      <c r="F17" s="168">
        <f>C17*E17</f>
        <v>0</v>
      </c>
      <c r="G17" s="169">
        <f>SUM(F17)</f>
        <v>0</v>
      </c>
    </row>
    <row r="18" spans="1:7" ht="20.25" x14ac:dyDescent="0.3">
      <c r="A18" s="158"/>
      <c r="B18" s="159"/>
      <c r="C18" s="160"/>
      <c r="D18" s="155"/>
      <c r="E18" s="161"/>
      <c r="F18" s="162"/>
      <c r="G18" s="163"/>
    </row>
    <row r="19" spans="1:7" ht="20.25" x14ac:dyDescent="0.25">
      <c r="A19" s="164" t="s">
        <v>66</v>
      </c>
      <c r="B19" s="165" t="s">
        <v>117</v>
      </c>
      <c r="C19" s="166">
        <v>3</v>
      </c>
      <c r="D19" s="167" t="s">
        <v>118</v>
      </c>
      <c r="E19" s="166"/>
      <c r="F19" s="168">
        <f>C19*E19</f>
        <v>0</v>
      </c>
      <c r="G19" s="169">
        <f>SUM(F19)</f>
        <v>0</v>
      </c>
    </row>
    <row r="20" spans="1:7" ht="20.25" x14ac:dyDescent="0.3">
      <c r="A20" s="158"/>
      <c r="B20" s="159"/>
      <c r="C20" s="160"/>
      <c r="D20" s="155"/>
      <c r="E20" s="161"/>
      <c r="F20" s="162"/>
      <c r="G20" s="163"/>
    </row>
    <row r="21" spans="1:7" ht="20.25" x14ac:dyDescent="0.25">
      <c r="A21" s="164" t="s">
        <v>69</v>
      </c>
      <c r="B21" s="165" t="s">
        <v>119</v>
      </c>
      <c r="C21" s="166">
        <v>5</v>
      </c>
      <c r="D21" s="167" t="s">
        <v>60</v>
      </c>
      <c r="E21" s="170"/>
      <c r="F21" s="168">
        <f>C21*E21</f>
        <v>0</v>
      </c>
      <c r="G21" s="169">
        <f>SUM(F21)</f>
        <v>0</v>
      </c>
    </row>
    <row r="22" spans="1:7" ht="20.25" x14ac:dyDescent="0.3">
      <c r="A22" s="158"/>
      <c r="B22" s="159"/>
      <c r="C22" s="160"/>
      <c r="D22" s="155"/>
      <c r="E22" s="161"/>
      <c r="F22" s="162"/>
      <c r="G22" s="163"/>
    </row>
    <row r="23" spans="1:7" ht="20.25" x14ac:dyDescent="0.25">
      <c r="A23" s="164" t="s">
        <v>76</v>
      </c>
      <c r="B23" s="165" t="s">
        <v>120</v>
      </c>
      <c r="C23" s="166">
        <v>2</v>
      </c>
      <c r="D23" s="167" t="s">
        <v>60</v>
      </c>
      <c r="E23" s="170"/>
      <c r="F23" s="168">
        <f>C23*E23</f>
        <v>0</v>
      </c>
      <c r="G23" s="169">
        <f>SUM(F23)</f>
        <v>0</v>
      </c>
    </row>
    <row r="24" spans="1:7" ht="20.25" x14ac:dyDescent="0.3">
      <c r="A24" s="158"/>
      <c r="B24" s="159"/>
      <c r="C24" s="160"/>
      <c r="D24" s="155"/>
      <c r="E24" s="161"/>
      <c r="F24" s="162"/>
      <c r="G24" s="163"/>
    </row>
    <row r="25" spans="1:7" ht="20.25" x14ac:dyDescent="0.25">
      <c r="A25" s="164" t="s">
        <v>78</v>
      </c>
      <c r="B25" s="165" t="s">
        <v>121</v>
      </c>
      <c r="C25" s="166">
        <v>2</v>
      </c>
      <c r="D25" s="167" t="s">
        <v>60</v>
      </c>
      <c r="E25" s="170"/>
      <c r="F25" s="168">
        <f>C25*E25</f>
        <v>0</v>
      </c>
      <c r="G25" s="169">
        <f>SUM(F25)</f>
        <v>0</v>
      </c>
    </row>
    <row r="26" spans="1:7" ht="20.25" x14ac:dyDescent="0.3">
      <c r="A26" s="158"/>
      <c r="B26" s="159"/>
      <c r="C26" s="160"/>
      <c r="D26" s="155"/>
      <c r="E26" s="161"/>
      <c r="F26" s="162"/>
      <c r="G26" s="163"/>
    </row>
    <row r="27" spans="1:7" ht="20.25" x14ac:dyDescent="0.25">
      <c r="A27" s="164" t="s">
        <v>80</v>
      </c>
      <c r="B27" s="165" t="s">
        <v>122</v>
      </c>
      <c r="C27" s="166">
        <v>1</v>
      </c>
      <c r="D27" s="167" t="s">
        <v>60</v>
      </c>
      <c r="E27" s="166"/>
      <c r="F27" s="168">
        <f>C27*E27</f>
        <v>0</v>
      </c>
      <c r="G27" s="169">
        <f>SUM(F27)</f>
        <v>0</v>
      </c>
    </row>
    <row r="28" spans="1:7" ht="20.25" x14ac:dyDescent="0.3">
      <c r="A28" s="158"/>
      <c r="B28" s="159"/>
      <c r="C28" s="160"/>
      <c r="D28" s="155"/>
      <c r="E28" s="161"/>
      <c r="F28" s="162"/>
      <c r="G28" s="163"/>
    </row>
    <row r="29" spans="1:7" ht="20.25" x14ac:dyDescent="0.25">
      <c r="A29" s="164" t="s">
        <v>82</v>
      </c>
      <c r="B29" s="165" t="s">
        <v>123</v>
      </c>
      <c r="C29" s="166">
        <v>2</v>
      </c>
      <c r="D29" s="167" t="s">
        <v>60</v>
      </c>
      <c r="E29" s="166"/>
      <c r="F29" s="168">
        <f>C29*E29</f>
        <v>0</v>
      </c>
      <c r="G29" s="169">
        <f>SUM(F29)</f>
        <v>0</v>
      </c>
    </row>
    <row r="30" spans="1:7" ht="20.25" x14ac:dyDescent="0.3">
      <c r="A30" s="158"/>
      <c r="B30" s="159"/>
      <c r="C30" s="160"/>
      <c r="D30" s="155"/>
      <c r="E30" s="161"/>
      <c r="F30" s="162"/>
      <c r="G30" s="163"/>
    </row>
    <row r="31" spans="1:7" ht="20.25" x14ac:dyDescent="0.25">
      <c r="A31" s="164" t="s">
        <v>84</v>
      </c>
      <c r="B31" s="165" t="s">
        <v>124</v>
      </c>
      <c r="C31" s="166">
        <v>5</v>
      </c>
      <c r="D31" s="167" t="s">
        <v>60</v>
      </c>
      <c r="E31" s="166"/>
      <c r="F31" s="168">
        <f>C31*E31</f>
        <v>0</v>
      </c>
      <c r="G31" s="169">
        <f>SUM(F31)</f>
        <v>0</v>
      </c>
    </row>
    <row r="32" spans="1:7" ht="21" thickBot="1" x14ac:dyDescent="0.35">
      <c r="A32" s="158"/>
      <c r="B32" s="153"/>
      <c r="C32" s="171"/>
      <c r="D32" s="155"/>
      <c r="E32" s="161"/>
      <c r="F32" s="162"/>
      <c r="G32" s="169"/>
    </row>
    <row r="33" spans="1:7" ht="21.75" thickTop="1" thickBot="1" x14ac:dyDescent="0.35">
      <c r="A33" s="172"/>
      <c r="B33" s="173" t="s">
        <v>125</v>
      </c>
      <c r="C33" s="174"/>
      <c r="D33" s="175"/>
      <c r="E33" s="176"/>
      <c r="F33" s="177"/>
      <c r="G33" s="178">
        <f>SUM(G7:G31)</f>
        <v>0</v>
      </c>
    </row>
    <row r="34" spans="1:7" ht="21" thickTop="1" x14ac:dyDescent="0.3">
      <c r="A34" s="179"/>
      <c r="B34" s="180"/>
      <c r="C34" s="181"/>
      <c r="D34" s="182"/>
      <c r="E34" s="183"/>
      <c r="F34" s="183"/>
      <c r="G34" s="184"/>
    </row>
    <row r="35" spans="1:7" ht="20.25" x14ac:dyDescent="0.3">
      <c r="A35" s="185"/>
      <c r="B35" s="120" t="s">
        <v>126</v>
      </c>
      <c r="C35" s="186"/>
      <c r="D35" s="121">
        <v>0.1</v>
      </c>
      <c r="E35" s="156"/>
      <c r="F35" s="187">
        <f>ROUND($G$33*D35,2)</f>
        <v>0</v>
      </c>
      <c r="G35" s="188"/>
    </row>
    <row r="36" spans="1:7" ht="20.25" x14ac:dyDescent="0.3">
      <c r="A36" s="158"/>
      <c r="B36" s="120" t="s">
        <v>90</v>
      </c>
      <c r="C36" s="186"/>
      <c r="D36" s="189">
        <v>4.4999999999999998E-2</v>
      </c>
      <c r="E36" s="156"/>
      <c r="F36" s="187">
        <f t="shared" ref="F36:F40" si="0">ROUND($G$33*D36,2)</f>
        <v>0</v>
      </c>
      <c r="G36" s="188"/>
    </row>
    <row r="37" spans="1:7" ht="20.25" x14ac:dyDescent="0.3">
      <c r="A37" s="185"/>
      <c r="B37" s="120" t="s">
        <v>92</v>
      </c>
      <c r="C37" s="156"/>
      <c r="D37" s="121">
        <v>0.03</v>
      </c>
      <c r="E37" s="156"/>
      <c r="F37" s="187">
        <f t="shared" si="0"/>
        <v>0</v>
      </c>
      <c r="G37" s="190"/>
    </row>
    <row r="38" spans="1:7" ht="20.25" x14ac:dyDescent="0.3">
      <c r="A38" s="185"/>
      <c r="B38" s="120" t="s">
        <v>91</v>
      </c>
      <c r="C38" s="156"/>
      <c r="D38" s="121">
        <v>0.02</v>
      </c>
      <c r="E38" s="156"/>
      <c r="F38" s="187">
        <f t="shared" si="0"/>
        <v>0</v>
      </c>
      <c r="G38" s="190"/>
    </row>
    <row r="39" spans="1:7" ht="20.25" x14ac:dyDescent="0.3">
      <c r="A39" s="185"/>
      <c r="B39" s="120" t="s">
        <v>93</v>
      </c>
      <c r="C39" s="156"/>
      <c r="D39" s="121">
        <v>0.01</v>
      </c>
      <c r="E39" s="156"/>
      <c r="F39" s="187">
        <f t="shared" si="0"/>
        <v>0</v>
      </c>
      <c r="G39" s="190"/>
    </row>
    <row r="40" spans="1:7" ht="20.25" x14ac:dyDescent="0.3">
      <c r="A40" s="185"/>
      <c r="B40" s="120" t="s">
        <v>127</v>
      </c>
      <c r="C40" s="156"/>
      <c r="D40" s="121">
        <v>0.06</v>
      </c>
      <c r="E40" s="156"/>
      <c r="F40" s="187">
        <f t="shared" si="0"/>
        <v>0</v>
      </c>
      <c r="G40" s="190"/>
    </row>
    <row r="41" spans="1:7" ht="21" thickBot="1" x14ac:dyDescent="0.35">
      <c r="A41" s="185"/>
      <c r="B41" s="120"/>
      <c r="C41" s="156"/>
      <c r="D41" s="156"/>
      <c r="E41" s="156"/>
      <c r="F41" s="156"/>
      <c r="G41" s="190"/>
    </row>
    <row r="42" spans="1:7" ht="21.75" thickTop="1" thickBot="1" x14ac:dyDescent="0.35">
      <c r="A42" s="172"/>
      <c r="B42" s="173" t="s">
        <v>95</v>
      </c>
      <c r="C42" s="174"/>
      <c r="D42" s="175"/>
      <c r="E42" s="176"/>
      <c r="F42" s="177"/>
      <c r="G42" s="178">
        <f>SUM(F35:F40)</f>
        <v>0</v>
      </c>
    </row>
    <row r="43" spans="1:7" ht="21" thickTop="1" x14ac:dyDescent="0.3">
      <c r="A43" s="185"/>
      <c r="B43" s="191" t="s">
        <v>128</v>
      </c>
      <c r="C43" s="192"/>
      <c r="D43" s="192"/>
      <c r="E43" s="192"/>
      <c r="F43" s="192"/>
      <c r="G43" s="193">
        <f>+G33+G42</f>
        <v>0</v>
      </c>
    </row>
    <row r="44" spans="1:7" ht="60.75" x14ac:dyDescent="0.3">
      <c r="A44" s="185"/>
      <c r="B44" s="194" t="s">
        <v>129</v>
      </c>
      <c r="C44" s="195"/>
      <c r="D44" s="121">
        <v>0.03</v>
      </c>
      <c r="E44" s="195"/>
      <c r="F44" s="195"/>
      <c r="G44" s="196">
        <f>ROUND(G42*D44,2)</f>
        <v>0</v>
      </c>
    </row>
    <row r="45" spans="1:7" ht="20.25" x14ac:dyDescent="0.3">
      <c r="A45" s="185"/>
      <c r="B45" s="197" t="s">
        <v>130</v>
      </c>
      <c r="C45" s="198"/>
      <c r="D45" s="199">
        <v>0.06</v>
      </c>
      <c r="E45" s="195"/>
      <c r="F45" s="195"/>
      <c r="G45" s="196">
        <f>ROUND(G33*D45,2)</f>
        <v>0</v>
      </c>
    </row>
    <row r="46" spans="1:7" ht="21" thickBot="1" x14ac:dyDescent="0.35">
      <c r="A46" s="185"/>
      <c r="B46" s="200" t="s">
        <v>99</v>
      </c>
      <c r="C46" s="201"/>
      <c r="D46" s="202">
        <v>0.1</v>
      </c>
      <c r="E46" s="201"/>
      <c r="F46" s="201"/>
      <c r="G46" s="203">
        <f>ROUND(G43*D46,2)</f>
        <v>0</v>
      </c>
    </row>
    <row r="47" spans="1:7" ht="21.75" thickTop="1" thickBot="1" x14ac:dyDescent="0.35">
      <c r="A47" s="172"/>
      <c r="B47" s="173" t="s">
        <v>100</v>
      </c>
      <c r="C47" s="174"/>
      <c r="D47" s="175"/>
      <c r="E47" s="176"/>
      <c r="F47" s="177"/>
      <c r="G47" s="178">
        <f>SUM(G43:G46)</f>
        <v>0</v>
      </c>
    </row>
    <row r="48" spans="1:7" ht="21" thickTop="1" x14ac:dyDescent="0.3">
      <c r="A48" s="204"/>
      <c r="B48" s="204"/>
      <c r="C48" s="204"/>
      <c r="D48" s="204"/>
      <c r="E48" s="204"/>
      <c r="F48" s="204"/>
      <c r="G48" s="204"/>
    </row>
    <row r="49" spans="1:7" ht="20.25" x14ac:dyDescent="0.3">
      <c r="A49" s="205"/>
      <c r="B49" s="205" t="s">
        <v>101</v>
      </c>
      <c r="C49" s="205"/>
      <c r="D49" s="205"/>
      <c r="E49" s="205" t="s">
        <v>131</v>
      </c>
      <c r="F49" s="205"/>
      <c r="G49" s="205"/>
    </row>
    <row r="50" spans="1:7" ht="20.25" x14ac:dyDescent="0.3">
      <c r="A50" s="205"/>
      <c r="B50" s="205"/>
      <c r="C50" s="205"/>
      <c r="D50" s="205"/>
      <c r="E50" s="205"/>
      <c r="F50" s="205"/>
      <c r="G50" s="205"/>
    </row>
    <row r="51" spans="1:7" ht="20.25" x14ac:dyDescent="0.3">
      <c r="A51" s="205"/>
      <c r="B51" s="205"/>
      <c r="C51" s="205"/>
      <c r="D51" s="205"/>
      <c r="E51" s="205"/>
      <c r="F51" s="205"/>
      <c r="G51" s="205"/>
    </row>
    <row r="52" spans="1:7" ht="20.25" x14ac:dyDescent="0.3">
      <c r="A52" s="205"/>
      <c r="B52" s="205" t="s">
        <v>103</v>
      </c>
      <c r="C52" s="205"/>
      <c r="D52" s="205"/>
      <c r="E52" s="205" t="s">
        <v>103</v>
      </c>
      <c r="F52" s="205"/>
      <c r="G52" s="205"/>
    </row>
    <row r="53" spans="1:7" ht="20.25" x14ac:dyDescent="0.3">
      <c r="A53" s="204"/>
      <c r="B53" s="206"/>
      <c r="C53" s="204"/>
      <c r="D53" s="204"/>
      <c r="E53" s="206"/>
      <c r="F53" s="204"/>
      <c r="G53" s="204"/>
    </row>
    <row r="54" spans="1:7" ht="20.25" x14ac:dyDescent="0.3">
      <c r="A54" s="204"/>
      <c r="B54" s="206"/>
      <c r="C54" s="204"/>
      <c r="D54" s="204"/>
      <c r="E54" s="206"/>
      <c r="F54" s="204"/>
      <c r="G54" s="204"/>
    </row>
    <row r="55" spans="1:7" ht="20.25" x14ac:dyDescent="0.3">
      <c r="A55" s="205"/>
      <c r="B55" s="205"/>
      <c r="C55" s="205"/>
      <c r="D55" s="205"/>
      <c r="E55" s="205"/>
      <c r="F55" s="205"/>
      <c r="G55" s="205"/>
    </row>
    <row r="56" spans="1:7" ht="20.25" x14ac:dyDescent="0.3">
      <c r="A56" s="205"/>
      <c r="B56" s="205"/>
      <c r="C56" s="205"/>
      <c r="D56" s="205"/>
      <c r="E56" s="205"/>
      <c r="F56" s="205"/>
      <c r="G56" s="205"/>
    </row>
    <row r="57" spans="1:7" ht="20.25" x14ac:dyDescent="0.3">
      <c r="A57" s="205"/>
      <c r="B57" s="207" t="s">
        <v>132</v>
      </c>
      <c r="C57" s="205"/>
      <c r="D57" s="205"/>
      <c r="E57" s="205"/>
      <c r="F57" s="208"/>
      <c r="G57" s="208"/>
    </row>
    <row r="58" spans="1:7" ht="20.25" x14ac:dyDescent="0.3">
      <c r="A58" s="205"/>
      <c r="B58" s="205"/>
      <c r="C58" s="205"/>
      <c r="D58" s="205"/>
      <c r="E58" s="209"/>
      <c r="F58" s="208"/>
      <c r="G58" s="208"/>
    </row>
    <row r="59" spans="1:7" ht="20.25" x14ac:dyDescent="0.3">
      <c r="A59" s="205"/>
      <c r="B59" s="205" t="s">
        <v>103</v>
      </c>
      <c r="C59" s="205"/>
      <c r="D59" s="205"/>
      <c r="E59" s="205" t="s">
        <v>103</v>
      </c>
      <c r="F59" s="208"/>
      <c r="G59" s="208"/>
    </row>
    <row r="60" spans="1:7" ht="20.25" x14ac:dyDescent="0.3">
      <c r="A60" s="204"/>
      <c r="B60" s="206"/>
      <c r="C60" s="204"/>
      <c r="D60" s="204"/>
      <c r="E60" s="206"/>
      <c r="F60" s="210"/>
      <c r="G60" s="210"/>
    </row>
    <row r="61" spans="1:7" ht="20.25" x14ac:dyDescent="0.3">
      <c r="A61" s="204"/>
      <c r="B61" s="204"/>
      <c r="C61" s="204"/>
      <c r="D61" s="204"/>
      <c r="E61" s="204"/>
      <c r="F61" s="210"/>
      <c r="G61" s="210"/>
    </row>
    <row r="62" spans="1:7" ht="20.25" x14ac:dyDescent="0.3">
      <c r="A62" s="205"/>
      <c r="B62" s="208"/>
      <c r="C62" s="205"/>
      <c r="D62" s="205"/>
      <c r="E62" s="207"/>
      <c r="F62" s="205"/>
      <c r="G62" s="205"/>
    </row>
    <row r="63" spans="1:7" ht="20.25" x14ac:dyDescent="0.3">
      <c r="A63" s="205"/>
      <c r="B63" s="205"/>
      <c r="C63" s="205"/>
      <c r="D63" s="205"/>
      <c r="E63" s="205"/>
      <c r="F63" s="205"/>
      <c r="G63" s="205"/>
    </row>
    <row r="64" spans="1:7" ht="20.25" x14ac:dyDescent="0.3">
      <c r="A64" s="205"/>
      <c r="B64" s="205"/>
      <c r="C64" s="205"/>
      <c r="D64" s="205"/>
      <c r="E64" s="205"/>
      <c r="F64" s="205"/>
      <c r="G64" s="205"/>
    </row>
    <row r="65" spans="1:7" ht="20.25" x14ac:dyDescent="0.3">
      <c r="A65" s="205"/>
      <c r="B65" s="142" t="s">
        <v>133</v>
      </c>
      <c r="C65" s="211"/>
      <c r="D65" s="211"/>
      <c r="E65" s="211"/>
      <c r="F65" s="205"/>
      <c r="G65" s="205"/>
    </row>
    <row r="66" spans="1:7" ht="20.25" x14ac:dyDescent="0.3">
      <c r="A66" s="205"/>
      <c r="B66" s="205"/>
      <c r="C66" s="205"/>
      <c r="D66" s="205"/>
      <c r="E66" s="205"/>
      <c r="F66" s="205"/>
      <c r="G66" s="205"/>
    </row>
    <row r="67" spans="1:7" ht="20.25" x14ac:dyDescent="0.3">
      <c r="A67" s="205"/>
      <c r="B67" s="205"/>
      <c r="C67" s="205"/>
      <c r="D67" s="205"/>
      <c r="E67" s="205"/>
      <c r="F67" s="205"/>
      <c r="G67" s="205"/>
    </row>
    <row r="68" spans="1:7" ht="20.25" x14ac:dyDescent="0.3">
      <c r="A68" s="205"/>
      <c r="B68" s="142" t="s">
        <v>134</v>
      </c>
      <c r="C68" s="142"/>
      <c r="D68" s="142"/>
      <c r="E68" s="142"/>
      <c r="F68" s="205"/>
      <c r="G68" s="205"/>
    </row>
    <row r="69" spans="1:7" ht="20.25" x14ac:dyDescent="0.3">
      <c r="A69" s="205"/>
      <c r="B69" s="142"/>
      <c r="C69" s="211"/>
      <c r="D69" s="211"/>
      <c r="E69" s="211"/>
      <c r="F69" s="205"/>
      <c r="G69" s="205"/>
    </row>
    <row r="70" spans="1:7" ht="20.25" x14ac:dyDescent="0.3">
      <c r="A70" s="205"/>
      <c r="B70" s="142"/>
      <c r="C70" s="142"/>
      <c r="D70" s="142"/>
      <c r="E70" s="142"/>
      <c r="F70" s="205"/>
      <c r="G70" s="205"/>
    </row>
    <row r="71" spans="1:7" ht="18.75" x14ac:dyDescent="0.3">
      <c r="A71" s="212" t="s">
        <v>107</v>
      </c>
      <c r="B71" s="212"/>
      <c r="C71" s="212"/>
      <c r="D71" s="212"/>
      <c r="E71" s="212"/>
      <c r="F71" s="212"/>
      <c r="G71" s="212"/>
    </row>
    <row r="72" spans="1:7" ht="18.75" x14ac:dyDescent="0.3">
      <c r="A72" s="212" t="s">
        <v>9</v>
      </c>
      <c r="B72" s="212"/>
      <c r="C72" s="212"/>
      <c r="D72" s="212"/>
      <c r="E72" s="212"/>
      <c r="F72" s="212"/>
      <c r="G72" s="212"/>
    </row>
    <row r="73" spans="1:7" ht="75" customHeight="1" x14ac:dyDescent="0.25">
      <c r="A73" s="213" t="s">
        <v>135</v>
      </c>
      <c r="B73" s="214"/>
      <c r="C73" s="214"/>
      <c r="D73" s="214"/>
      <c r="E73" s="214"/>
      <c r="F73" s="214"/>
      <c r="G73" s="214"/>
    </row>
    <row r="74" spans="1:7" ht="32.25" customHeight="1" thickBot="1" x14ac:dyDescent="0.3">
      <c r="A74" s="278"/>
      <c r="B74" s="279"/>
      <c r="C74" s="279"/>
      <c r="D74" s="279"/>
      <c r="E74" s="279"/>
      <c r="F74" s="279"/>
      <c r="G74" s="279"/>
    </row>
    <row r="75" spans="1:7" ht="20.25" thickTop="1" thickBot="1" x14ac:dyDescent="0.3">
      <c r="A75" s="215" t="s">
        <v>12</v>
      </c>
      <c r="B75" s="216" t="s">
        <v>13</v>
      </c>
      <c r="C75" s="216" t="s">
        <v>14</v>
      </c>
      <c r="D75" s="216" t="s">
        <v>15</v>
      </c>
      <c r="E75" s="216" t="s">
        <v>16</v>
      </c>
      <c r="F75" s="216" t="s">
        <v>17</v>
      </c>
      <c r="G75" s="217" t="s">
        <v>109</v>
      </c>
    </row>
    <row r="76" spans="1:7" ht="19.5" thickTop="1" x14ac:dyDescent="0.3">
      <c r="A76" s="218"/>
      <c r="B76" s="62"/>
      <c r="C76" s="219"/>
      <c r="D76" s="219"/>
      <c r="E76" s="219"/>
      <c r="F76" s="219"/>
      <c r="G76" s="220"/>
    </row>
    <row r="77" spans="1:7" ht="37.5" x14ac:dyDescent="0.3">
      <c r="A77" s="61"/>
      <c r="B77" s="74" t="s">
        <v>136</v>
      </c>
      <c r="C77" s="219"/>
      <c r="D77" s="219"/>
      <c r="E77" s="219"/>
      <c r="F77" s="219"/>
      <c r="G77" s="220"/>
    </row>
    <row r="78" spans="1:7" ht="37.5" x14ac:dyDescent="0.3">
      <c r="A78" s="61"/>
      <c r="B78" s="74" t="s">
        <v>137</v>
      </c>
      <c r="C78" s="219"/>
      <c r="D78" s="219"/>
      <c r="E78" s="219"/>
      <c r="F78" s="219"/>
      <c r="G78" s="220"/>
    </row>
    <row r="79" spans="1:7" ht="18.75" x14ac:dyDescent="0.3">
      <c r="A79" s="61"/>
      <c r="B79" s="74"/>
      <c r="C79" s="221"/>
      <c r="D79" s="222"/>
      <c r="E79" s="223"/>
      <c r="F79" s="224"/>
      <c r="G79" s="220"/>
    </row>
    <row r="80" spans="1:7" ht="37.5" x14ac:dyDescent="0.3">
      <c r="A80" s="68" t="s">
        <v>19</v>
      </c>
      <c r="B80" s="225" t="s">
        <v>138</v>
      </c>
      <c r="C80" s="226">
        <v>150</v>
      </c>
      <c r="D80" s="227" t="s">
        <v>139</v>
      </c>
      <c r="E80" s="228"/>
      <c r="F80" s="228"/>
      <c r="G80" s="229"/>
    </row>
    <row r="81" spans="1:7" ht="18.75" x14ac:dyDescent="0.3">
      <c r="A81" s="68"/>
      <c r="B81" s="225"/>
      <c r="C81" s="228"/>
      <c r="D81" s="227"/>
      <c r="E81" s="228"/>
      <c r="F81" s="228"/>
      <c r="G81" s="230"/>
    </row>
    <row r="82" spans="1:7" ht="37.5" x14ac:dyDescent="0.3">
      <c r="A82" s="68" t="s">
        <v>27</v>
      </c>
      <c r="B82" s="225" t="s">
        <v>140</v>
      </c>
      <c r="C82" s="226">
        <v>150</v>
      </c>
      <c r="D82" s="227" t="s">
        <v>139</v>
      </c>
      <c r="E82" s="228"/>
      <c r="F82" s="228"/>
      <c r="G82" s="229"/>
    </row>
    <row r="83" spans="1:7" ht="18.75" x14ac:dyDescent="0.3">
      <c r="A83" s="68"/>
      <c r="B83" s="225"/>
      <c r="C83" s="228"/>
      <c r="D83" s="227"/>
      <c r="E83" s="228"/>
      <c r="F83" s="228"/>
      <c r="G83" s="230"/>
    </row>
    <row r="84" spans="1:7" ht="56.25" x14ac:dyDescent="0.3">
      <c r="A84" s="68" t="s">
        <v>46</v>
      </c>
      <c r="B84" s="225" t="s">
        <v>141</v>
      </c>
      <c r="C84" s="228">
        <f>80*1</f>
        <v>80</v>
      </c>
      <c r="D84" s="227" t="s">
        <v>139</v>
      </c>
      <c r="E84" s="228"/>
      <c r="F84" s="228"/>
      <c r="G84" s="229"/>
    </row>
    <row r="85" spans="1:7" ht="18.75" x14ac:dyDescent="0.3">
      <c r="A85" s="68"/>
      <c r="B85" s="225"/>
      <c r="C85" s="228"/>
      <c r="D85" s="227"/>
      <c r="E85" s="228"/>
      <c r="F85" s="228"/>
      <c r="G85" s="230"/>
    </row>
    <row r="86" spans="1:7" ht="18.75" x14ac:dyDescent="0.3">
      <c r="A86" s="68" t="s">
        <v>52</v>
      </c>
      <c r="B86" s="225" t="s">
        <v>142</v>
      </c>
      <c r="C86" s="228">
        <v>1</v>
      </c>
      <c r="D86" s="227" t="s">
        <v>60</v>
      </c>
      <c r="E86" s="228"/>
      <c r="F86" s="228"/>
      <c r="G86" s="229"/>
    </row>
    <row r="87" spans="1:7" ht="18.75" x14ac:dyDescent="0.3">
      <c r="A87" s="68"/>
      <c r="B87" s="225"/>
      <c r="C87" s="228"/>
      <c r="D87" s="227"/>
      <c r="E87" s="228"/>
      <c r="F87" s="228"/>
      <c r="G87" s="230"/>
    </row>
    <row r="88" spans="1:7" ht="37.5" x14ac:dyDescent="0.3">
      <c r="A88" s="68" t="s">
        <v>56</v>
      </c>
      <c r="B88" s="225" t="s">
        <v>143</v>
      </c>
      <c r="C88" s="226">
        <v>150</v>
      </c>
      <c r="D88" s="227" t="s">
        <v>139</v>
      </c>
      <c r="E88" s="228"/>
      <c r="F88" s="228"/>
      <c r="G88" s="229"/>
    </row>
    <row r="89" spans="1:7" ht="18.75" x14ac:dyDescent="0.3">
      <c r="A89" s="68"/>
      <c r="B89" s="225"/>
      <c r="C89" s="228"/>
      <c r="D89" s="227"/>
      <c r="E89" s="228"/>
      <c r="F89" s="228"/>
      <c r="G89" s="230"/>
    </row>
    <row r="90" spans="1:7" ht="18.75" x14ac:dyDescent="0.3">
      <c r="A90" s="68" t="s">
        <v>63</v>
      </c>
      <c r="B90" s="225" t="s">
        <v>144</v>
      </c>
      <c r="C90" s="228">
        <v>1</v>
      </c>
      <c r="D90" s="227" t="s">
        <v>60</v>
      </c>
      <c r="E90" s="228"/>
      <c r="F90" s="228"/>
      <c r="G90" s="229"/>
    </row>
    <row r="91" spans="1:7" ht="18.75" x14ac:dyDescent="0.3">
      <c r="A91" s="68"/>
      <c r="B91" s="225"/>
      <c r="C91" s="228"/>
      <c r="D91" s="227"/>
      <c r="E91" s="228"/>
      <c r="F91" s="228"/>
      <c r="G91" s="230"/>
    </row>
    <row r="92" spans="1:7" ht="37.5" x14ac:dyDescent="0.3">
      <c r="A92" s="68" t="s">
        <v>66</v>
      </c>
      <c r="B92" s="276" t="s">
        <v>145</v>
      </c>
      <c r="C92" s="231">
        <v>1</v>
      </c>
      <c r="D92" s="232" t="s">
        <v>60</v>
      </c>
      <c r="E92" s="231"/>
      <c r="F92" s="228"/>
      <c r="G92" s="229"/>
    </row>
    <row r="93" spans="1:7" ht="18.75" x14ac:dyDescent="0.3">
      <c r="A93" s="68"/>
      <c r="B93" s="276"/>
      <c r="C93" s="231"/>
      <c r="D93" s="232"/>
      <c r="E93" s="231"/>
      <c r="F93" s="228"/>
      <c r="G93" s="229"/>
    </row>
    <row r="94" spans="1:7" ht="38.25" thickBot="1" x14ac:dyDescent="0.35">
      <c r="A94" s="68" t="s">
        <v>69</v>
      </c>
      <c r="B94" s="277" t="s">
        <v>146</v>
      </c>
      <c r="C94" s="234">
        <v>1</v>
      </c>
      <c r="D94" s="227" t="s">
        <v>26</v>
      </c>
      <c r="E94" s="234"/>
      <c r="F94" s="228"/>
      <c r="G94" s="229"/>
    </row>
    <row r="95" spans="1:7" ht="21.75" thickTop="1" thickBot="1" x14ac:dyDescent="0.35">
      <c r="A95" s="235"/>
      <c r="B95" s="236" t="s">
        <v>147</v>
      </c>
      <c r="C95" s="237"/>
      <c r="D95" s="238"/>
      <c r="E95" s="238"/>
      <c r="F95" s="237"/>
      <c r="G95" s="239"/>
    </row>
    <row r="96" spans="1:7" ht="19.5" thickTop="1" x14ac:dyDescent="0.3">
      <c r="A96" s="240"/>
      <c r="B96" s="241"/>
      <c r="C96" s="242"/>
      <c r="D96" s="243"/>
      <c r="E96" s="244"/>
      <c r="F96" s="244"/>
      <c r="G96" s="245"/>
    </row>
    <row r="97" spans="1:7" ht="18.75" x14ac:dyDescent="0.3">
      <c r="A97" s="246"/>
      <c r="B97" s="233" t="s">
        <v>126</v>
      </c>
      <c r="C97" s="231"/>
      <c r="D97" s="247">
        <v>0.1</v>
      </c>
      <c r="E97" s="234"/>
      <c r="F97" s="248"/>
      <c r="G97" s="249"/>
    </row>
    <row r="98" spans="1:7" ht="18.75" x14ac:dyDescent="0.3">
      <c r="A98" s="68"/>
      <c r="B98" s="233" t="s">
        <v>90</v>
      </c>
      <c r="C98" s="231"/>
      <c r="D98" s="250">
        <v>2.5000000000000001E-2</v>
      </c>
      <c r="E98" s="234"/>
      <c r="F98" s="248"/>
      <c r="G98" s="249"/>
    </row>
    <row r="99" spans="1:7" ht="18.75" x14ac:dyDescent="0.3">
      <c r="A99" s="246"/>
      <c r="B99" s="233" t="s">
        <v>92</v>
      </c>
      <c r="C99" s="234"/>
      <c r="D99" s="250">
        <v>3.5000000000000003E-2</v>
      </c>
      <c r="E99" s="234"/>
      <c r="F99" s="248"/>
      <c r="G99" s="251"/>
    </row>
    <row r="100" spans="1:7" ht="18.75" x14ac:dyDescent="0.3">
      <c r="A100" s="246"/>
      <c r="B100" s="233" t="s">
        <v>91</v>
      </c>
      <c r="C100" s="234"/>
      <c r="D100" s="252">
        <v>5.3499999999999999E-2</v>
      </c>
      <c r="E100" s="234"/>
      <c r="F100" s="248"/>
      <c r="G100" s="251"/>
    </row>
    <row r="101" spans="1:7" ht="18.75" x14ac:dyDescent="0.3">
      <c r="A101" s="246"/>
      <c r="B101" s="233" t="s">
        <v>93</v>
      </c>
      <c r="C101" s="234"/>
      <c r="D101" s="247">
        <v>0.01</v>
      </c>
      <c r="E101" s="234"/>
      <c r="F101" s="248"/>
      <c r="G101" s="251"/>
    </row>
    <row r="102" spans="1:7" ht="18.75" x14ac:dyDescent="0.3">
      <c r="A102" s="246"/>
      <c r="B102" s="233" t="s">
        <v>127</v>
      </c>
      <c r="C102" s="234"/>
      <c r="D102" s="247">
        <v>0.05</v>
      </c>
      <c r="E102" s="234"/>
      <c r="F102" s="248"/>
      <c r="G102" s="251"/>
    </row>
    <row r="103" spans="1:7" ht="19.5" thickBot="1" x14ac:dyDescent="0.35">
      <c r="A103" s="253"/>
      <c r="B103" s="254"/>
      <c r="C103" s="255"/>
      <c r="D103" s="255"/>
      <c r="E103" s="255"/>
      <c r="F103" s="255"/>
      <c r="G103" s="256"/>
    </row>
    <row r="104" spans="1:7" ht="21.75" thickTop="1" thickBot="1" x14ac:dyDescent="0.35">
      <c r="A104" s="235"/>
      <c r="B104" s="236" t="s">
        <v>95</v>
      </c>
      <c r="C104" s="257"/>
      <c r="D104" s="258"/>
      <c r="E104" s="259"/>
      <c r="F104" s="259"/>
      <c r="G104" s="239"/>
    </row>
    <row r="105" spans="1:7" ht="21.75" thickTop="1" thickBot="1" x14ac:dyDescent="0.35">
      <c r="A105" s="235"/>
      <c r="B105" s="236" t="s">
        <v>128</v>
      </c>
      <c r="C105" s="257"/>
      <c r="D105" s="258"/>
      <c r="E105" s="259"/>
      <c r="F105" s="259"/>
      <c r="G105" s="239"/>
    </row>
    <row r="106" spans="1:7" ht="57" thickTop="1" x14ac:dyDescent="0.3">
      <c r="A106" s="246"/>
      <c r="B106" s="260" t="s">
        <v>129</v>
      </c>
      <c r="C106" s="261"/>
      <c r="D106" s="262">
        <v>0.03</v>
      </c>
      <c r="E106" s="261"/>
      <c r="F106" s="261"/>
      <c r="G106" s="263"/>
    </row>
    <row r="107" spans="1:7" ht="20.25" x14ac:dyDescent="0.3">
      <c r="A107" s="246"/>
      <c r="B107" s="264" t="s">
        <v>130</v>
      </c>
      <c r="C107" s="265"/>
      <c r="D107" s="266">
        <v>0.06</v>
      </c>
      <c r="E107" s="261"/>
      <c r="F107" s="261"/>
      <c r="G107" s="263"/>
    </row>
    <row r="108" spans="1:7" ht="20.25" x14ac:dyDescent="0.3">
      <c r="A108" s="246"/>
      <c r="B108" s="265" t="s">
        <v>99</v>
      </c>
      <c r="C108" s="261"/>
      <c r="D108" s="266">
        <v>0.05</v>
      </c>
      <c r="E108" s="261"/>
      <c r="F108" s="261"/>
      <c r="G108" s="263"/>
    </row>
    <row r="109" spans="1:7" ht="21" thickBot="1" x14ac:dyDescent="0.35">
      <c r="A109" s="246"/>
      <c r="B109" s="233"/>
      <c r="C109" s="234"/>
      <c r="D109" s="267"/>
      <c r="E109" s="234"/>
      <c r="F109" s="234"/>
      <c r="G109" s="268"/>
    </row>
    <row r="110" spans="1:7" ht="21.75" thickTop="1" thickBot="1" x14ac:dyDescent="0.35">
      <c r="A110" s="235"/>
      <c r="B110" s="236" t="s">
        <v>100</v>
      </c>
      <c r="C110" s="237"/>
      <c r="D110" s="238"/>
      <c r="E110" s="238"/>
      <c r="F110" s="237"/>
      <c r="G110" s="239"/>
    </row>
    <row r="111" spans="1:7" ht="81.75" thickTop="1" x14ac:dyDescent="0.3">
      <c r="A111" s="269"/>
      <c r="B111" s="280" t="s">
        <v>148</v>
      </c>
      <c r="C111" s="269"/>
      <c r="D111" s="269"/>
      <c r="E111" s="269"/>
      <c r="F111" s="269"/>
      <c r="G111" s="269"/>
    </row>
    <row r="112" spans="1:7" x14ac:dyDescent="0.25">
      <c r="A112" s="269"/>
      <c r="B112" s="270"/>
      <c r="C112" s="269"/>
      <c r="D112" s="269"/>
      <c r="E112" s="269"/>
      <c r="F112" s="269"/>
      <c r="G112" s="269"/>
    </row>
    <row r="113" spans="1:7" ht="18.75" x14ac:dyDescent="0.3">
      <c r="A113" s="269"/>
      <c r="B113" s="271" t="s">
        <v>101</v>
      </c>
      <c r="C113" s="271"/>
      <c r="D113" s="271"/>
      <c r="E113" s="271" t="s">
        <v>131</v>
      </c>
      <c r="F113" s="271"/>
      <c r="G113" s="271"/>
    </row>
    <row r="114" spans="1:7" ht="18.75" x14ac:dyDescent="0.3">
      <c r="A114" s="269"/>
      <c r="B114" s="271"/>
      <c r="C114" s="271"/>
      <c r="D114" s="271"/>
      <c r="E114" s="271"/>
      <c r="F114" s="271"/>
      <c r="G114" s="271"/>
    </row>
    <row r="115" spans="1:7" ht="18.75" x14ac:dyDescent="0.3">
      <c r="A115" s="269"/>
      <c r="B115" s="271"/>
      <c r="C115" s="271"/>
      <c r="D115" s="271"/>
      <c r="E115" s="271"/>
      <c r="F115" s="271"/>
      <c r="G115" s="271"/>
    </row>
    <row r="116" spans="1:7" ht="18.75" x14ac:dyDescent="0.3">
      <c r="A116" s="269"/>
      <c r="B116" s="271" t="s">
        <v>103</v>
      </c>
      <c r="C116" s="271"/>
      <c r="D116" s="271"/>
      <c r="E116" s="271" t="s">
        <v>103</v>
      </c>
      <c r="F116" s="271"/>
      <c r="G116" s="271"/>
    </row>
    <row r="117" spans="1:7" ht="18.75" x14ac:dyDescent="0.3">
      <c r="A117" s="269"/>
      <c r="B117" s="272"/>
      <c r="C117" s="271"/>
      <c r="D117" s="271"/>
      <c r="E117" s="272"/>
      <c r="F117" s="271"/>
      <c r="G117" s="271"/>
    </row>
    <row r="118" spans="1:7" ht="18.75" x14ac:dyDescent="0.3">
      <c r="A118" s="269"/>
      <c r="B118" s="271"/>
      <c r="C118" s="271"/>
      <c r="D118" s="271"/>
      <c r="E118" s="273"/>
      <c r="F118" s="271"/>
      <c r="G118" s="271"/>
    </row>
    <row r="119" spans="1:7" ht="18.75" x14ac:dyDescent="0.3">
      <c r="A119" s="269"/>
      <c r="B119" s="271"/>
      <c r="C119" s="271"/>
      <c r="D119" s="271"/>
      <c r="E119" s="271"/>
      <c r="F119" s="271"/>
      <c r="G119" s="271"/>
    </row>
    <row r="120" spans="1:7" ht="18.75" x14ac:dyDescent="0.3">
      <c r="A120" s="269"/>
      <c r="B120" s="271"/>
      <c r="C120" s="271"/>
      <c r="D120" s="271"/>
      <c r="E120" s="271"/>
      <c r="F120" s="271"/>
      <c r="G120" s="271"/>
    </row>
    <row r="121" spans="1:7" ht="18.75" x14ac:dyDescent="0.3">
      <c r="A121" s="269"/>
      <c r="B121" s="274" t="s">
        <v>132</v>
      </c>
      <c r="C121" s="271"/>
      <c r="D121" s="271"/>
      <c r="E121" s="274" t="s">
        <v>149</v>
      </c>
      <c r="F121" s="271"/>
      <c r="G121" s="271"/>
    </row>
    <row r="122" spans="1:7" ht="18.75" x14ac:dyDescent="0.3">
      <c r="A122" s="269"/>
      <c r="B122" s="271"/>
      <c r="C122" s="271"/>
      <c r="D122" s="271"/>
      <c r="E122" s="271"/>
      <c r="F122" s="271"/>
      <c r="G122" s="271"/>
    </row>
    <row r="123" spans="1:7" ht="18.75" x14ac:dyDescent="0.3">
      <c r="A123" s="269"/>
      <c r="B123" s="271"/>
      <c r="C123" s="271"/>
      <c r="D123" s="271"/>
      <c r="E123" s="271"/>
      <c r="F123" s="271"/>
      <c r="G123" s="271"/>
    </row>
    <row r="124" spans="1:7" ht="18.75" x14ac:dyDescent="0.3">
      <c r="A124" s="269"/>
      <c r="B124" s="271" t="s">
        <v>103</v>
      </c>
      <c r="C124" s="271"/>
      <c r="D124" s="271"/>
      <c r="E124" s="271" t="s">
        <v>103</v>
      </c>
      <c r="F124" s="271"/>
      <c r="G124" s="271"/>
    </row>
    <row r="125" spans="1:7" ht="18.75" x14ac:dyDescent="0.3">
      <c r="A125" s="269"/>
      <c r="B125" s="272"/>
      <c r="C125" s="271"/>
      <c r="D125" s="271"/>
      <c r="E125" s="275"/>
      <c r="F125" s="271"/>
      <c r="G125" s="271"/>
    </row>
    <row r="126" spans="1:7" ht="18.75" x14ac:dyDescent="0.3">
      <c r="A126" s="269"/>
      <c r="B126" s="271"/>
      <c r="C126" s="271"/>
      <c r="D126" s="271"/>
      <c r="E126" s="271"/>
      <c r="F126" s="271"/>
      <c r="G126" s="271"/>
    </row>
  </sheetData>
  <mergeCells count="11">
    <mergeCell ref="B69:E69"/>
    <mergeCell ref="B70:E70"/>
    <mergeCell ref="A71:G71"/>
    <mergeCell ref="A72:G72"/>
    <mergeCell ref="A73:G73"/>
    <mergeCell ref="A1:G1"/>
    <mergeCell ref="A2:G2"/>
    <mergeCell ref="A3:G3"/>
    <mergeCell ref="A4:G4"/>
    <mergeCell ref="B65:E65"/>
    <mergeCell ref="B68:E6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93"/>
  <sheetViews>
    <sheetView workbookViewId="0">
      <selection activeCell="B15" sqref="B15"/>
    </sheetView>
  </sheetViews>
  <sheetFormatPr baseColWidth="10" defaultRowHeight="15" x14ac:dyDescent="0.25"/>
  <cols>
    <col min="2" max="2" width="60.140625" customWidth="1"/>
    <col min="3" max="3" width="16.5703125" customWidth="1"/>
    <col min="6" max="6" width="20.42578125" customWidth="1"/>
    <col min="7" max="7" width="27" customWidth="1"/>
  </cols>
  <sheetData>
    <row r="1" spans="1:7" ht="18" x14ac:dyDescent="0.25">
      <c r="A1" s="281" t="s">
        <v>150</v>
      </c>
      <c r="B1" s="281"/>
      <c r="C1" s="281"/>
      <c r="D1" s="281"/>
      <c r="E1" s="281"/>
      <c r="F1" s="281"/>
      <c r="G1" s="281"/>
    </row>
    <row r="2" spans="1:7" ht="18" x14ac:dyDescent="0.25">
      <c r="A2" s="282" t="s">
        <v>151</v>
      </c>
      <c r="B2" s="282"/>
      <c r="C2" s="282"/>
      <c r="D2" s="282"/>
      <c r="E2" s="282"/>
      <c r="F2" s="282"/>
      <c r="G2" s="282"/>
    </row>
    <row r="3" spans="1:7" ht="18" x14ac:dyDescent="0.25">
      <c r="A3" s="283"/>
      <c r="B3" s="283"/>
      <c r="C3" s="283"/>
      <c r="D3" s="283"/>
      <c r="E3" s="283"/>
      <c r="F3" s="283"/>
      <c r="G3" s="283"/>
    </row>
    <row r="4" spans="1:7" ht="18" x14ac:dyDescent="0.25">
      <c r="A4" s="284"/>
      <c r="B4" s="285"/>
      <c r="C4" s="285"/>
      <c r="D4" s="285"/>
      <c r="E4" s="285"/>
      <c r="F4" s="285"/>
      <c r="G4" s="285"/>
    </row>
    <row r="5" spans="1:7" ht="18" x14ac:dyDescent="0.25">
      <c r="A5" s="286" t="s">
        <v>152</v>
      </c>
      <c r="B5" s="287"/>
      <c r="C5" s="287"/>
      <c r="D5" s="287"/>
      <c r="E5" s="287"/>
      <c r="F5" s="287"/>
      <c r="G5" s="287"/>
    </row>
    <row r="6" spans="1:7" ht="18.75" thickBot="1" x14ac:dyDescent="0.3">
      <c r="A6" s="288"/>
      <c r="B6" s="288"/>
      <c r="C6" s="288"/>
      <c r="D6" s="288"/>
      <c r="E6" s="288"/>
      <c r="F6" s="288"/>
      <c r="G6" s="288"/>
    </row>
    <row r="7" spans="1:7" ht="55.5" thickTop="1" thickBot="1" x14ac:dyDescent="0.3">
      <c r="A7" s="289" t="s">
        <v>12</v>
      </c>
      <c r="B7" s="290" t="s">
        <v>153</v>
      </c>
      <c r="C7" s="291" t="s">
        <v>154</v>
      </c>
      <c r="D7" s="291" t="s">
        <v>60</v>
      </c>
      <c r="E7" s="291" t="s">
        <v>155</v>
      </c>
      <c r="F7" s="291" t="s">
        <v>156</v>
      </c>
      <c r="G7" s="292" t="s">
        <v>157</v>
      </c>
    </row>
    <row r="8" spans="1:7" ht="18.75" thickTop="1" x14ac:dyDescent="0.25">
      <c r="A8" s="293"/>
      <c r="B8" s="294"/>
      <c r="C8" s="295"/>
      <c r="D8" s="295"/>
      <c r="E8" s="296"/>
      <c r="F8" s="295"/>
      <c r="G8" s="297"/>
    </row>
    <row r="9" spans="1:7" ht="18" x14ac:dyDescent="0.25">
      <c r="A9" s="298">
        <v>1</v>
      </c>
      <c r="B9" s="299" t="s">
        <v>158</v>
      </c>
      <c r="C9" s="300"/>
      <c r="D9" s="300"/>
      <c r="E9" s="301"/>
      <c r="F9" s="300"/>
      <c r="G9" s="302"/>
    </row>
    <row r="10" spans="1:7" ht="18" x14ac:dyDescent="0.25">
      <c r="A10" s="303">
        <f>A9+0.1</f>
        <v>1.1000000000000001</v>
      </c>
      <c r="B10" s="304" t="s">
        <v>159</v>
      </c>
      <c r="C10" s="305">
        <v>150</v>
      </c>
      <c r="D10" s="306" t="s">
        <v>160</v>
      </c>
      <c r="E10" s="307"/>
      <c r="F10" s="308">
        <f>+C10*E10</f>
        <v>0</v>
      </c>
      <c r="G10" s="309">
        <f>SUM(F10)</f>
        <v>0</v>
      </c>
    </row>
    <row r="11" spans="1:7" ht="18" x14ac:dyDescent="0.25">
      <c r="A11" s="310"/>
      <c r="B11" s="311"/>
      <c r="C11" s="308"/>
      <c r="D11" s="306"/>
      <c r="E11" s="308"/>
      <c r="F11" s="308"/>
      <c r="G11" s="309"/>
    </row>
    <row r="12" spans="1:7" ht="18" x14ac:dyDescent="0.25">
      <c r="A12" s="310">
        <v>2</v>
      </c>
      <c r="B12" s="311" t="s">
        <v>161</v>
      </c>
      <c r="C12" s="308"/>
      <c r="D12" s="306"/>
      <c r="E12" s="308"/>
      <c r="F12" s="308"/>
      <c r="G12" s="312"/>
    </row>
    <row r="13" spans="1:7" ht="54" x14ac:dyDescent="0.25">
      <c r="A13" s="303">
        <f>A12+0.1</f>
        <v>2.1</v>
      </c>
      <c r="B13" s="304" t="s">
        <v>162</v>
      </c>
      <c r="C13" s="307">
        <v>118.51479999999999</v>
      </c>
      <c r="D13" s="306" t="s">
        <v>163</v>
      </c>
      <c r="E13" s="307"/>
      <c r="F13" s="308">
        <f>+C13*E13</f>
        <v>0</v>
      </c>
      <c r="G13" s="312"/>
    </row>
    <row r="14" spans="1:7" ht="18" x14ac:dyDescent="0.25">
      <c r="A14" s="303">
        <f>A13+0.1</f>
        <v>2.2000000000000002</v>
      </c>
      <c r="B14" s="313" t="s">
        <v>164</v>
      </c>
      <c r="C14" s="307">
        <v>108.08999999999999</v>
      </c>
      <c r="D14" s="306" t="s">
        <v>163</v>
      </c>
      <c r="E14" s="307"/>
      <c r="F14" s="308">
        <f>+C14*E14</f>
        <v>0</v>
      </c>
      <c r="G14" s="309"/>
    </row>
    <row r="15" spans="1:7" ht="18" x14ac:dyDescent="0.25">
      <c r="A15" s="303">
        <f>A14+0.1</f>
        <v>2.3000000000000003</v>
      </c>
      <c r="B15" s="313" t="s">
        <v>165</v>
      </c>
      <c r="C15" s="308">
        <v>13.552240000000007</v>
      </c>
      <c r="D15" s="306" t="s">
        <v>163</v>
      </c>
      <c r="E15" s="307"/>
      <c r="F15" s="308">
        <f>+C15*E15</f>
        <v>0</v>
      </c>
      <c r="G15" s="309"/>
    </row>
    <row r="16" spans="1:7" ht="18" x14ac:dyDescent="0.25">
      <c r="A16" s="303">
        <f>A15+0.1</f>
        <v>2.4000000000000004</v>
      </c>
      <c r="B16" s="313" t="s">
        <v>166</v>
      </c>
      <c r="C16" s="308">
        <v>319.27999999999997</v>
      </c>
      <c r="D16" s="306" t="s">
        <v>160</v>
      </c>
      <c r="E16" s="307"/>
      <c r="F16" s="308">
        <f>+C16*E16</f>
        <v>0</v>
      </c>
      <c r="G16" s="309">
        <f>SUM(F13:F16)</f>
        <v>0</v>
      </c>
    </row>
    <row r="17" spans="1:7" ht="18" x14ac:dyDescent="0.25">
      <c r="A17" s="303"/>
      <c r="B17" s="314"/>
      <c r="C17" s="305" t="s">
        <v>167</v>
      </c>
      <c r="D17" s="306"/>
      <c r="E17" s="307"/>
      <c r="F17" s="308"/>
      <c r="G17" s="309"/>
    </row>
    <row r="18" spans="1:7" ht="18" x14ac:dyDescent="0.25">
      <c r="A18" s="315">
        <v>3</v>
      </c>
      <c r="B18" s="316" t="s">
        <v>168</v>
      </c>
      <c r="C18" s="317"/>
      <c r="D18" s="318"/>
      <c r="E18" s="319"/>
      <c r="F18" s="317"/>
      <c r="G18" s="320"/>
    </row>
    <row r="19" spans="1:7" ht="18" x14ac:dyDescent="0.25">
      <c r="A19" s="321">
        <f>+A18+0.1</f>
        <v>3.1</v>
      </c>
      <c r="B19" s="322" t="s">
        <v>169</v>
      </c>
      <c r="C19" s="317"/>
      <c r="D19" s="323"/>
      <c r="E19" s="319"/>
      <c r="F19" s="317"/>
      <c r="G19" s="320"/>
    </row>
    <row r="20" spans="1:7" ht="18" x14ac:dyDescent="0.25">
      <c r="A20" s="324" t="s">
        <v>170</v>
      </c>
      <c r="B20" s="325" t="s">
        <v>171</v>
      </c>
      <c r="C20" s="326">
        <v>152.54175000000001</v>
      </c>
      <c r="D20" s="306" t="s">
        <v>160</v>
      </c>
      <c r="E20" s="327"/>
      <c r="F20" s="326">
        <f>+C20*E20</f>
        <v>0</v>
      </c>
      <c r="G20" s="320"/>
    </row>
    <row r="21" spans="1:7" ht="18" x14ac:dyDescent="0.25">
      <c r="A21" s="328">
        <v>3.2</v>
      </c>
      <c r="B21" s="329" t="s">
        <v>172</v>
      </c>
      <c r="C21" s="330"/>
      <c r="D21" s="330"/>
      <c r="E21" s="331"/>
      <c r="F21" s="332"/>
      <c r="G21" s="333"/>
    </row>
    <row r="22" spans="1:7" ht="18" x14ac:dyDescent="0.25">
      <c r="A22" s="334" t="s">
        <v>173</v>
      </c>
      <c r="B22" s="335" t="s">
        <v>174</v>
      </c>
      <c r="C22" s="336">
        <v>1</v>
      </c>
      <c r="D22" s="330" t="s">
        <v>60</v>
      </c>
      <c r="E22" s="337"/>
      <c r="F22" s="332">
        <f>+E22*C22</f>
        <v>0</v>
      </c>
      <c r="G22" s="333"/>
    </row>
    <row r="23" spans="1:7" ht="18" x14ac:dyDescent="0.25">
      <c r="A23" s="334" t="s">
        <v>175</v>
      </c>
      <c r="B23" s="335" t="s">
        <v>176</v>
      </c>
      <c r="C23" s="336">
        <v>1</v>
      </c>
      <c r="D23" s="330" t="s">
        <v>60</v>
      </c>
      <c r="E23" s="337"/>
      <c r="F23" s="332">
        <f>+E23*C23</f>
        <v>0</v>
      </c>
      <c r="G23" s="333"/>
    </row>
    <row r="24" spans="1:7" ht="18" x14ac:dyDescent="0.25">
      <c r="A24" s="328">
        <v>3.3</v>
      </c>
      <c r="B24" s="329" t="s">
        <v>177</v>
      </c>
      <c r="C24" s="336"/>
      <c r="D24" s="330"/>
      <c r="E24" s="331"/>
      <c r="F24" s="332"/>
      <c r="G24" s="333"/>
    </row>
    <row r="25" spans="1:7" ht="36" x14ac:dyDescent="0.25">
      <c r="A25" s="338" t="s">
        <v>178</v>
      </c>
      <c r="B25" s="339" t="s">
        <v>179</v>
      </c>
      <c r="C25" s="340">
        <v>4</v>
      </c>
      <c r="D25" s="341" t="s">
        <v>60</v>
      </c>
      <c r="E25" s="342"/>
      <c r="F25" s="343">
        <f>+E25*C25</f>
        <v>0</v>
      </c>
      <c r="G25" s="344"/>
    </row>
    <row r="26" spans="1:7" ht="36" x14ac:dyDescent="0.25">
      <c r="A26" s="334" t="s">
        <v>180</v>
      </c>
      <c r="B26" s="345" t="s">
        <v>181</v>
      </c>
      <c r="C26" s="336">
        <v>1</v>
      </c>
      <c r="D26" s="330" t="s">
        <v>60</v>
      </c>
      <c r="E26" s="346"/>
      <c r="F26" s="343">
        <f>+E26*C26</f>
        <v>0</v>
      </c>
      <c r="G26" s="344"/>
    </row>
    <row r="27" spans="1:7" ht="18" x14ac:dyDescent="0.25">
      <c r="A27" s="334" t="s">
        <v>182</v>
      </c>
      <c r="B27" s="347" t="s">
        <v>183</v>
      </c>
      <c r="C27" s="336">
        <v>5</v>
      </c>
      <c r="D27" s="330" t="s">
        <v>60</v>
      </c>
      <c r="E27" s="346"/>
      <c r="F27" s="343">
        <f>+E27*C27</f>
        <v>0</v>
      </c>
      <c r="G27" s="344"/>
    </row>
    <row r="28" spans="1:7" ht="18" x14ac:dyDescent="0.25">
      <c r="A28" s="328">
        <v>3.4</v>
      </c>
      <c r="B28" s="329" t="s">
        <v>184</v>
      </c>
      <c r="C28" s="336"/>
      <c r="D28" s="330"/>
      <c r="E28" s="331"/>
      <c r="F28" s="332"/>
      <c r="G28" s="333"/>
    </row>
    <row r="29" spans="1:7" ht="18" x14ac:dyDescent="0.25">
      <c r="A29" s="348" t="s">
        <v>185</v>
      </c>
      <c r="B29" s="349" t="s">
        <v>186</v>
      </c>
      <c r="C29" s="336">
        <v>1</v>
      </c>
      <c r="D29" s="330" t="s">
        <v>60</v>
      </c>
      <c r="E29" s="331"/>
      <c r="F29" s="332">
        <f>+E29*C29</f>
        <v>0</v>
      </c>
      <c r="G29" s="333"/>
    </row>
    <row r="30" spans="1:7" ht="18" x14ac:dyDescent="0.25">
      <c r="A30" s="350" t="s">
        <v>187</v>
      </c>
      <c r="B30" s="329" t="s">
        <v>188</v>
      </c>
      <c r="C30" s="351"/>
      <c r="D30" s="352"/>
      <c r="E30" s="353"/>
      <c r="F30" s="354"/>
      <c r="G30" s="355"/>
    </row>
    <row r="31" spans="1:7" ht="18" x14ac:dyDescent="0.25">
      <c r="A31" s="356" t="s">
        <v>189</v>
      </c>
      <c r="B31" s="357" t="s">
        <v>190</v>
      </c>
      <c r="C31" s="336">
        <v>1</v>
      </c>
      <c r="D31" s="330" t="s">
        <v>60</v>
      </c>
      <c r="E31" s="331"/>
      <c r="F31" s="332">
        <f>+E31*C31</f>
        <v>0</v>
      </c>
      <c r="G31" s="355"/>
    </row>
    <row r="32" spans="1:7" ht="18" x14ac:dyDescent="0.25">
      <c r="A32" s="350" t="s">
        <v>191</v>
      </c>
      <c r="B32" s="358" t="s">
        <v>192</v>
      </c>
      <c r="C32" s="352"/>
      <c r="D32" s="352"/>
      <c r="E32" s="353"/>
      <c r="F32" s="354"/>
      <c r="G32" s="355"/>
    </row>
    <row r="33" spans="1:7" ht="18" x14ac:dyDescent="0.25">
      <c r="A33" s="356" t="s">
        <v>193</v>
      </c>
      <c r="B33" s="357" t="s">
        <v>194</v>
      </c>
      <c r="C33" s="352">
        <v>9</v>
      </c>
      <c r="D33" s="330" t="s">
        <v>60</v>
      </c>
      <c r="E33" s="353"/>
      <c r="F33" s="332">
        <f>+E33*C33</f>
        <v>0</v>
      </c>
      <c r="G33" s="355"/>
    </row>
    <row r="34" spans="1:7" ht="18" x14ac:dyDescent="0.25">
      <c r="A34" s="356" t="s">
        <v>195</v>
      </c>
      <c r="B34" s="357" t="s">
        <v>196</v>
      </c>
      <c r="C34" s="352">
        <v>4</v>
      </c>
      <c r="D34" s="330" t="s">
        <v>60</v>
      </c>
      <c r="E34" s="353"/>
      <c r="F34" s="332">
        <f>+E34*C34</f>
        <v>0</v>
      </c>
      <c r="G34" s="355">
        <f>SUM(F20:F34)</f>
        <v>0</v>
      </c>
    </row>
    <row r="35" spans="1:7" ht="18" x14ac:dyDescent="0.25">
      <c r="A35" s="359"/>
      <c r="B35" s="360"/>
      <c r="C35" s="361"/>
      <c r="D35" s="361"/>
      <c r="E35" s="362"/>
      <c r="F35" s="363"/>
      <c r="G35" s="364"/>
    </row>
    <row r="36" spans="1:7" ht="18" x14ac:dyDescent="0.25">
      <c r="A36" s="365" t="s">
        <v>197</v>
      </c>
      <c r="B36" s="329" t="s">
        <v>198</v>
      </c>
      <c r="C36" s="330">
        <v>1</v>
      </c>
      <c r="D36" s="330" t="s">
        <v>26</v>
      </c>
      <c r="E36" s="366"/>
      <c r="F36" s="332">
        <f>+E36*C36</f>
        <v>0</v>
      </c>
      <c r="G36" s="333">
        <f>SUM(F36)</f>
        <v>0</v>
      </c>
    </row>
    <row r="37" spans="1:7" ht="18" x14ac:dyDescent="0.25">
      <c r="A37" s="367"/>
      <c r="B37" s="368"/>
      <c r="C37" s="369"/>
      <c r="D37" s="369"/>
      <c r="E37" s="370"/>
      <c r="F37" s="371"/>
      <c r="G37" s="372"/>
    </row>
    <row r="38" spans="1:7" ht="18" x14ac:dyDescent="0.25">
      <c r="A38" s="365">
        <v>5</v>
      </c>
      <c r="B38" s="373" t="s">
        <v>199</v>
      </c>
      <c r="C38" s="330">
        <v>2</v>
      </c>
      <c r="D38" s="330" t="s">
        <v>200</v>
      </c>
      <c r="E38" s="366"/>
      <c r="F38" s="332">
        <f>+E38*C38</f>
        <v>0</v>
      </c>
      <c r="G38" s="333">
        <f>SUM(F38)</f>
        <v>0</v>
      </c>
    </row>
    <row r="39" spans="1:7" ht="18" x14ac:dyDescent="0.25">
      <c r="A39" s="367"/>
      <c r="B39" s="368"/>
      <c r="C39" s="369"/>
      <c r="D39" s="369"/>
      <c r="E39" s="370"/>
      <c r="F39" s="371"/>
      <c r="G39" s="372"/>
    </row>
    <row r="40" spans="1:7" ht="18" x14ac:dyDescent="0.25">
      <c r="A40" s="365" t="s">
        <v>201</v>
      </c>
      <c r="B40" s="329" t="s">
        <v>202</v>
      </c>
      <c r="C40" s="330">
        <v>1</v>
      </c>
      <c r="D40" s="330" t="s">
        <v>26</v>
      </c>
      <c r="E40" s="331"/>
      <c r="F40" s="332">
        <f>+E40*C40</f>
        <v>0</v>
      </c>
      <c r="G40" s="333">
        <f>SUM(F40)</f>
        <v>0</v>
      </c>
    </row>
    <row r="41" spans="1:7" ht="18" x14ac:dyDescent="0.25">
      <c r="A41" s="365"/>
      <c r="B41" s="374"/>
      <c r="C41" s="330"/>
      <c r="D41" s="330"/>
      <c r="E41" s="331"/>
      <c r="F41" s="332"/>
      <c r="G41" s="333"/>
    </row>
    <row r="42" spans="1:7" ht="18" x14ac:dyDescent="0.25">
      <c r="A42" s="375">
        <v>7</v>
      </c>
      <c r="B42" s="329" t="s">
        <v>203</v>
      </c>
      <c r="C42" s="330"/>
      <c r="D42" s="330"/>
      <c r="E42" s="331"/>
      <c r="F42" s="332"/>
      <c r="G42" s="333"/>
    </row>
    <row r="43" spans="1:7" ht="18" x14ac:dyDescent="0.25">
      <c r="A43" s="334">
        <f>+A42+0.1</f>
        <v>7.1</v>
      </c>
      <c r="B43" s="335" t="s">
        <v>204</v>
      </c>
      <c r="C43" s="330">
        <v>150</v>
      </c>
      <c r="D43" s="330" t="s">
        <v>23</v>
      </c>
      <c r="E43" s="376"/>
      <c r="F43" s="332">
        <f>+E43*C43</f>
        <v>0</v>
      </c>
      <c r="G43" s="333">
        <f>SUM(F43)</f>
        <v>0</v>
      </c>
    </row>
    <row r="44" spans="1:7" ht="18" x14ac:dyDescent="0.25">
      <c r="A44" s="328"/>
      <c r="B44" s="329"/>
      <c r="C44" s="330"/>
      <c r="D44" s="330"/>
      <c r="E44" s="331"/>
      <c r="F44" s="332"/>
      <c r="G44" s="333"/>
    </row>
    <row r="45" spans="1:7" ht="18" x14ac:dyDescent="0.25">
      <c r="A45" s="375">
        <v>8</v>
      </c>
      <c r="B45" s="329" t="s">
        <v>205</v>
      </c>
      <c r="C45" s="330"/>
      <c r="D45" s="330"/>
      <c r="E45" s="331"/>
      <c r="F45" s="332"/>
      <c r="G45" s="333"/>
    </row>
    <row r="46" spans="1:7" ht="18" x14ac:dyDescent="0.25">
      <c r="A46" s="334">
        <f>+A45+0.1</f>
        <v>8.1</v>
      </c>
      <c r="B46" s="335" t="s">
        <v>204</v>
      </c>
      <c r="C46" s="330">
        <v>150</v>
      </c>
      <c r="D46" s="330" t="s">
        <v>23</v>
      </c>
      <c r="E46" s="376"/>
      <c r="F46" s="332">
        <f>+E46*C46</f>
        <v>0</v>
      </c>
      <c r="G46" s="333">
        <f>SUM(F46)</f>
        <v>0</v>
      </c>
    </row>
    <row r="47" spans="1:7" ht="18" x14ac:dyDescent="0.25">
      <c r="A47" s="334"/>
      <c r="B47" s="335"/>
      <c r="C47" s="330"/>
      <c r="D47" s="330"/>
      <c r="E47" s="331"/>
      <c r="F47" s="332"/>
      <c r="G47" s="333"/>
    </row>
    <row r="48" spans="1:7" ht="18" x14ac:dyDescent="0.25">
      <c r="A48" s="365" t="s">
        <v>206</v>
      </c>
      <c r="B48" s="329" t="s">
        <v>207</v>
      </c>
      <c r="C48" s="330">
        <v>1</v>
      </c>
      <c r="D48" s="330" t="s">
        <v>26</v>
      </c>
      <c r="E48" s="377"/>
      <c r="F48" s="332">
        <f>+E48*C48</f>
        <v>0</v>
      </c>
      <c r="G48" s="333">
        <f>SUM(F48)</f>
        <v>0</v>
      </c>
    </row>
    <row r="49" spans="1:7" ht="18" x14ac:dyDescent="0.25">
      <c r="A49" s="334"/>
      <c r="B49" s="335"/>
      <c r="C49" s="330"/>
      <c r="D49" s="330"/>
      <c r="E49" s="331"/>
      <c r="F49" s="332"/>
      <c r="G49" s="333"/>
    </row>
    <row r="50" spans="1:7" ht="18" x14ac:dyDescent="0.25">
      <c r="A50" s="365" t="s">
        <v>208</v>
      </c>
      <c r="B50" s="329" t="s">
        <v>209</v>
      </c>
      <c r="C50" s="330">
        <v>1</v>
      </c>
      <c r="D50" s="330" t="s">
        <v>210</v>
      </c>
      <c r="E50" s="377"/>
      <c r="F50" s="332">
        <f>+C50*E50</f>
        <v>0</v>
      </c>
      <c r="G50" s="333">
        <f>SUM(F50)</f>
        <v>0</v>
      </c>
    </row>
    <row r="51" spans="1:7" ht="18" x14ac:dyDescent="0.25">
      <c r="A51" s="365"/>
      <c r="B51" s="329"/>
      <c r="C51" s="330"/>
      <c r="D51" s="330"/>
      <c r="E51" s="377"/>
      <c r="F51" s="332"/>
      <c r="G51" s="333"/>
    </row>
    <row r="52" spans="1:7" ht="18" x14ac:dyDescent="0.25">
      <c r="A52" s="365" t="s">
        <v>211</v>
      </c>
      <c r="B52" s="329" t="s">
        <v>212</v>
      </c>
      <c r="C52" s="330">
        <v>1</v>
      </c>
      <c r="D52" s="330" t="s">
        <v>26</v>
      </c>
      <c r="E52" s="377"/>
      <c r="F52" s="332">
        <f>+E52*C52</f>
        <v>0</v>
      </c>
      <c r="G52" s="333">
        <f>SUM(F52)</f>
        <v>0</v>
      </c>
    </row>
    <row r="53" spans="1:7" ht="18.75" thickBot="1" x14ac:dyDescent="0.3">
      <c r="A53" s="348"/>
      <c r="B53" s="335"/>
      <c r="C53" s="330"/>
      <c r="D53" s="330"/>
      <c r="E53" s="377"/>
      <c r="F53" s="332"/>
      <c r="G53" s="333"/>
    </row>
    <row r="54" spans="1:7" ht="19.5" thickTop="1" thickBot="1" x14ac:dyDescent="0.3">
      <c r="A54" s="378"/>
      <c r="B54" s="379" t="s">
        <v>213</v>
      </c>
      <c r="C54" s="380"/>
      <c r="D54" s="291"/>
      <c r="E54" s="381"/>
      <c r="F54" s="381"/>
      <c r="G54" s="382">
        <f>SUM(G10:G52)</f>
        <v>0</v>
      </c>
    </row>
    <row r="55" spans="1:7" ht="19.5" thickTop="1" thickBot="1" x14ac:dyDescent="0.3">
      <c r="A55" s="383"/>
      <c r="B55" s="379" t="s">
        <v>214</v>
      </c>
      <c r="C55" s="384"/>
      <c r="D55" s="384"/>
      <c r="E55" s="384"/>
      <c r="F55" s="384"/>
      <c r="G55" s="382">
        <f>SUM(G8:G52)</f>
        <v>0</v>
      </c>
    </row>
    <row r="56" spans="1:7" ht="18.75" thickTop="1" x14ac:dyDescent="0.25">
      <c r="A56" s="385"/>
      <c r="B56" s="386"/>
      <c r="C56" s="387"/>
      <c r="D56" s="387"/>
      <c r="E56" s="387"/>
      <c r="F56" s="387"/>
      <c r="G56" s="388"/>
    </row>
    <row r="57" spans="1:7" ht="18" x14ac:dyDescent="0.25">
      <c r="A57" s="389"/>
      <c r="B57" s="390" t="s">
        <v>89</v>
      </c>
      <c r="C57" s="391">
        <v>0.1</v>
      </c>
      <c r="D57" s="392"/>
      <c r="E57" s="392"/>
      <c r="F57" s="392">
        <f>C57*G55</f>
        <v>0</v>
      </c>
      <c r="G57" s="393"/>
    </row>
    <row r="58" spans="1:7" ht="18" x14ac:dyDescent="0.25">
      <c r="A58" s="389"/>
      <c r="B58" s="390" t="s">
        <v>90</v>
      </c>
      <c r="C58" s="391">
        <v>2.5000000000000001E-2</v>
      </c>
      <c r="D58" s="392"/>
      <c r="E58" s="392"/>
      <c r="F58" s="392">
        <f>C58*G55</f>
        <v>0</v>
      </c>
      <c r="G58" s="393"/>
    </row>
    <row r="59" spans="1:7" ht="18" x14ac:dyDescent="0.25">
      <c r="A59" s="389"/>
      <c r="B59" s="390" t="s">
        <v>215</v>
      </c>
      <c r="C59" s="391">
        <v>5.3499999999999999E-2</v>
      </c>
      <c r="D59" s="392"/>
      <c r="E59" s="392"/>
      <c r="F59" s="392">
        <f>C59*G55</f>
        <v>0</v>
      </c>
      <c r="G59" s="393"/>
    </row>
    <row r="60" spans="1:7" ht="18" x14ac:dyDescent="0.25">
      <c r="A60" s="389"/>
      <c r="B60" s="390" t="s">
        <v>92</v>
      </c>
      <c r="C60" s="391">
        <v>3.5000000000000003E-2</v>
      </c>
      <c r="D60" s="392"/>
      <c r="E60" s="392"/>
      <c r="F60" s="392">
        <f>C60*G55</f>
        <v>0</v>
      </c>
      <c r="G60" s="393"/>
    </row>
    <row r="61" spans="1:7" ht="18" x14ac:dyDescent="0.25">
      <c r="A61" s="389"/>
      <c r="B61" s="390" t="s">
        <v>93</v>
      </c>
      <c r="C61" s="391">
        <v>0.01</v>
      </c>
      <c r="D61" s="392"/>
      <c r="E61" s="392"/>
      <c r="F61" s="392">
        <f>C61*G55</f>
        <v>0</v>
      </c>
      <c r="G61" s="393"/>
    </row>
    <row r="62" spans="1:7" ht="18" x14ac:dyDescent="0.25">
      <c r="A62" s="389"/>
      <c r="B62" s="390" t="s">
        <v>216</v>
      </c>
      <c r="C62" s="391">
        <v>0.05</v>
      </c>
      <c r="D62" s="392"/>
      <c r="E62" s="392"/>
      <c r="F62" s="392">
        <f>C62*G55</f>
        <v>0</v>
      </c>
      <c r="G62" s="393"/>
    </row>
    <row r="63" spans="1:7" ht="18.75" thickBot="1" x14ac:dyDescent="0.3">
      <c r="A63" s="394"/>
      <c r="B63" s="390"/>
      <c r="C63" s="395"/>
      <c r="D63" s="396"/>
      <c r="E63" s="396"/>
      <c r="F63" s="396"/>
      <c r="G63" s="397"/>
    </row>
    <row r="64" spans="1:7" ht="19.5" thickTop="1" thickBot="1" x14ac:dyDescent="0.3">
      <c r="A64" s="398"/>
      <c r="B64" s="399" t="s">
        <v>95</v>
      </c>
      <c r="C64" s="400"/>
      <c r="D64" s="401"/>
      <c r="E64" s="401"/>
      <c r="F64" s="401"/>
      <c r="G64" s="402">
        <f>SUM(F57:F62)</f>
        <v>0</v>
      </c>
    </row>
    <row r="65" spans="1:7" ht="19.5" thickTop="1" thickBot="1" x14ac:dyDescent="0.3">
      <c r="A65" s="403"/>
      <c r="B65" s="404"/>
      <c r="C65" s="405"/>
      <c r="D65" s="406"/>
      <c r="E65" s="406"/>
      <c r="F65" s="406"/>
      <c r="G65" s="407"/>
    </row>
    <row r="66" spans="1:7" ht="19.5" thickTop="1" thickBot="1" x14ac:dyDescent="0.3">
      <c r="A66" s="398"/>
      <c r="B66" s="399" t="s">
        <v>217</v>
      </c>
      <c r="C66" s="400">
        <v>0.03</v>
      </c>
      <c r="D66" s="401"/>
      <c r="E66" s="401"/>
      <c r="F66" s="401"/>
      <c r="G66" s="402">
        <f>+G64*C66</f>
        <v>0</v>
      </c>
    </row>
    <row r="67" spans="1:7" ht="19.5" thickTop="1" thickBot="1" x14ac:dyDescent="0.3">
      <c r="A67" s="403"/>
      <c r="B67" s="404"/>
      <c r="C67" s="405"/>
      <c r="D67" s="406"/>
      <c r="E67" s="406"/>
      <c r="F67" s="406"/>
      <c r="G67" s="407"/>
    </row>
    <row r="68" spans="1:7" ht="19.5" thickTop="1" thickBot="1" x14ac:dyDescent="0.3">
      <c r="A68" s="398"/>
      <c r="B68" s="399" t="s">
        <v>96</v>
      </c>
      <c r="C68" s="400"/>
      <c r="D68" s="401"/>
      <c r="E68" s="401"/>
      <c r="F68" s="401"/>
      <c r="G68" s="402">
        <f>G55+G64</f>
        <v>0</v>
      </c>
    </row>
    <row r="69" spans="1:7" ht="19.5" thickTop="1" thickBot="1" x14ac:dyDescent="0.3">
      <c r="A69" s="403"/>
      <c r="B69" s="404"/>
      <c r="C69" s="405"/>
      <c r="D69" s="406"/>
      <c r="E69" s="406"/>
      <c r="F69" s="406"/>
      <c r="G69" s="407"/>
    </row>
    <row r="70" spans="1:7" ht="19.5" thickTop="1" thickBot="1" x14ac:dyDescent="0.3">
      <c r="A70" s="398"/>
      <c r="B70" s="399" t="s">
        <v>130</v>
      </c>
      <c r="C70" s="400">
        <v>0.06</v>
      </c>
      <c r="D70" s="401"/>
      <c r="E70" s="401"/>
      <c r="F70" s="401"/>
      <c r="G70" s="402">
        <f>C70*G55</f>
        <v>0</v>
      </c>
    </row>
    <row r="71" spans="1:7" ht="19.5" thickTop="1" thickBot="1" x14ac:dyDescent="0.3">
      <c r="A71" s="403"/>
      <c r="B71" s="404"/>
      <c r="C71" s="405"/>
      <c r="D71" s="406"/>
      <c r="E71" s="406"/>
      <c r="F71" s="406"/>
      <c r="G71" s="407"/>
    </row>
    <row r="72" spans="1:7" ht="19.5" thickTop="1" thickBot="1" x14ac:dyDescent="0.3">
      <c r="A72" s="398"/>
      <c r="B72" s="399" t="s">
        <v>99</v>
      </c>
      <c r="C72" s="400">
        <v>0.05</v>
      </c>
      <c r="D72" s="401"/>
      <c r="E72" s="401"/>
      <c r="F72" s="401"/>
      <c r="G72" s="402">
        <f>C72*G68</f>
        <v>0</v>
      </c>
    </row>
    <row r="73" spans="1:7" ht="19.5" thickTop="1" thickBot="1" x14ac:dyDescent="0.3">
      <c r="A73" s="403"/>
      <c r="B73" s="404"/>
      <c r="C73" s="406"/>
      <c r="D73" s="406"/>
      <c r="E73" s="406"/>
      <c r="F73" s="406"/>
      <c r="G73" s="407"/>
    </row>
    <row r="74" spans="1:7" ht="19.5" thickTop="1" thickBot="1" x14ac:dyDescent="0.3">
      <c r="A74" s="408"/>
      <c r="B74" s="409" t="s">
        <v>100</v>
      </c>
      <c r="C74" s="410"/>
      <c r="D74" s="410"/>
      <c r="E74" s="410"/>
      <c r="F74" s="410"/>
      <c r="G74" s="411">
        <f>G66+G68+G70+G72</f>
        <v>0</v>
      </c>
    </row>
    <row r="75" spans="1:7" ht="18.75" thickTop="1" x14ac:dyDescent="0.25">
      <c r="A75" s="412"/>
      <c r="B75" s="412"/>
      <c r="C75" s="413"/>
      <c r="D75" s="413"/>
      <c r="E75" s="413"/>
      <c r="F75" s="413"/>
      <c r="G75" s="414"/>
    </row>
    <row r="76" spans="1:7" ht="18" x14ac:dyDescent="0.25">
      <c r="A76" s="412"/>
      <c r="B76" s="412"/>
      <c r="C76" s="413"/>
      <c r="D76" s="413"/>
      <c r="E76" s="413"/>
      <c r="F76" s="413"/>
      <c r="G76" s="414"/>
    </row>
    <row r="77" spans="1:7" ht="18" x14ac:dyDescent="0.25">
      <c r="A77" s="412"/>
      <c r="B77" s="415" t="s">
        <v>218</v>
      </c>
      <c r="C77" s="416"/>
      <c r="D77" s="416"/>
      <c r="E77" s="416" t="s">
        <v>219</v>
      </c>
      <c r="F77" s="417"/>
      <c r="G77" s="414"/>
    </row>
    <row r="78" spans="1:7" ht="18" x14ac:dyDescent="0.25">
      <c r="A78" s="412"/>
      <c r="B78" s="412" t="s">
        <v>220</v>
      </c>
      <c r="C78" s="413"/>
      <c r="D78" s="413"/>
      <c r="E78" s="413" t="s">
        <v>220</v>
      </c>
      <c r="F78" s="417"/>
      <c r="G78" s="414"/>
    </row>
    <row r="79" spans="1:7" ht="18" x14ac:dyDescent="0.25">
      <c r="A79" s="412"/>
      <c r="B79" s="418"/>
      <c r="C79" s="413"/>
      <c r="D79" s="413"/>
      <c r="E79" s="419"/>
      <c r="F79" s="417"/>
      <c r="G79" s="414"/>
    </row>
    <row r="80" spans="1:7" ht="18" x14ac:dyDescent="0.25">
      <c r="A80" s="412"/>
      <c r="B80" s="412"/>
      <c r="C80" s="413"/>
      <c r="D80" s="413"/>
      <c r="E80" s="413"/>
      <c r="F80" s="417"/>
      <c r="G80" s="414"/>
    </row>
    <row r="81" spans="1:7" ht="18" x14ac:dyDescent="0.25">
      <c r="A81" s="412"/>
      <c r="B81" s="412"/>
      <c r="C81" s="419"/>
      <c r="D81" s="413"/>
      <c r="E81" s="413"/>
      <c r="F81" s="417"/>
      <c r="G81" s="414"/>
    </row>
    <row r="82" spans="1:7" ht="18" x14ac:dyDescent="0.25">
      <c r="A82" s="412"/>
      <c r="B82" s="412"/>
      <c r="C82" s="419"/>
      <c r="D82" s="413"/>
      <c r="E82" s="413"/>
      <c r="F82" s="417"/>
      <c r="G82" s="414"/>
    </row>
    <row r="83" spans="1:7" ht="18" x14ac:dyDescent="0.25">
      <c r="A83" s="412"/>
      <c r="B83" s="412"/>
      <c r="C83" s="413"/>
      <c r="D83" s="413"/>
      <c r="E83" s="413"/>
      <c r="F83" s="417"/>
      <c r="G83" s="414"/>
    </row>
    <row r="84" spans="1:7" ht="18" x14ac:dyDescent="0.25">
      <c r="A84" s="420"/>
      <c r="B84" s="421" t="s">
        <v>132</v>
      </c>
      <c r="C84" s="422"/>
      <c r="D84" s="422"/>
      <c r="E84" s="422" t="s">
        <v>221</v>
      </c>
      <c r="F84" s="417"/>
      <c r="G84" s="414"/>
    </row>
    <row r="85" spans="1:7" ht="18" x14ac:dyDescent="0.25">
      <c r="A85" s="420"/>
      <c r="B85" s="412"/>
      <c r="C85" s="413"/>
      <c r="D85" s="413"/>
      <c r="E85" s="413"/>
      <c r="F85" s="417"/>
      <c r="G85" s="414"/>
    </row>
    <row r="86" spans="1:7" ht="18" x14ac:dyDescent="0.25">
      <c r="A86" s="420"/>
      <c r="B86" s="423" t="s">
        <v>220</v>
      </c>
      <c r="C86" s="424"/>
      <c r="D86" s="424"/>
      <c r="E86" s="424" t="s">
        <v>220</v>
      </c>
      <c r="F86" s="417"/>
      <c r="G86" s="414"/>
    </row>
    <row r="87" spans="1:7" ht="18" x14ac:dyDescent="0.25">
      <c r="A87" s="420"/>
      <c r="B87" s="425"/>
      <c r="C87" s="426"/>
      <c r="D87" s="426"/>
      <c r="E87" s="426"/>
      <c r="F87" s="417"/>
      <c r="G87" s="414"/>
    </row>
    <row r="88" spans="1:7" ht="18" x14ac:dyDescent="0.25">
      <c r="A88" s="420"/>
      <c r="B88" s="423"/>
      <c r="C88" s="424"/>
      <c r="D88" s="424"/>
      <c r="E88" s="424"/>
      <c r="F88" s="417"/>
      <c r="G88" s="414"/>
    </row>
    <row r="89" spans="1:7" ht="18.75" x14ac:dyDescent="0.25">
      <c r="A89" s="420"/>
      <c r="B89" s="427"/>
      <c r="C89" s="428"/>
      <c r="D89" s="429"/>
      <c r="E89" s="430"/>
      <c r="F89" s="428"/>
      <c r="G89" s="428"/>
    </row>
    <row r="90" spans="1:7" ht="18.75" x14ac:dyDescent="0.25">
      <c r="A90" s="420"/>
      <c r="B90" s="427"/>
      <c r="C90" s="428"/>
      <c r="D90" s="429"/>
      <c r="E90" s="430"/>
      <c r="F90" s="428"/>
      <c r="G90" s="428"/>
    </row>
    <row r="91" spans="1:7" x14ac:dyDescent="0.25">
      <c r="A91" s="431"/>
      <c r="B91" s="432"/>
      <c r="C91" s="433"/>
      <c r="D91" s="434"/>
      <c r="E91" s="433"/>
      <c r="F91" s="435"/>
      <c r="G91" s="436"/>
    </row>
    <row r="92" spans="1:7" x14ac:dyDescent="0.25">
      <c r="A92" s="431"/>
      <c r="B92" s="432"/>
      <c r="C92" s="433"/>
      <c r="D92" s="434"/>
      <c r="E92" s="433"/>
      <c r="F92" s="435"/>
      <c r="G92" s="436"/>
    </row>
    <row r="93" spans="1:7" ht="18.75" x14ac:dyDescent="0.3">
      <c r="A93" s="271"/>
      <c r="B93" s="271"/>
      <c r="C93" s="437"/>
      <c r="D93" s="437"/>
      <c r="E93" s="437"/>
      <c r="F93" s="437"/>
      <c r="G93" s="437"/>
    </row>
  </sheetData>
  <mergeCells count="4">
    <mergeCell ref="A1:G1"/>
    <mergeCell ref="A2:G2"/>
    <mergeCell ref="A5:G5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30"/>
  <sheetViews>
    <sheetView workbookViewId="0">
      <selection activeCell="B12" sqref="B12"/>
    </sheetView>
  </sheetViews>
  <sheetFormatPr baseColWidth="10" defaultRowHeight="15" x14ac:dyDescent="0.25"/>
  <cols>
    <col min="2" max="2" width="52.42578125" customWidth="1"/>
    <col min="5" max="5" width="14.7109375" customWidth="1"/>
    <col min="6" max="6" width="14.85546875" customWidth="1"/>
    <col min="7" max="7" width="13.85546875" bestFit="1" customWidth="1"/>
  </cols>
  <sheetData>
    <row r="1" spans="1:7" ht="20.25" x14ac:dyDescent="0.3">
      <c r="A1" s="142" t="s">
        <v>107</v>
      </c>
      <c r="B1" s="142"/>
      <c r="C1" s="142"/>
      <c r="D1" s="142"/>
      <c r="E1" s="142"/>
      <c r="F1" s="142"/>
      <c r="G1" s="142"/>
    </row>
    <row r="2" spans="1:7" ht="20.25" x14ac:dyDescent="0.3">
      <c r="A2" s="438" t="s">
        <v>9</v>
      </c>
      <c r="B2" s="438"/>
      <c r="C2" s="438"/>
      <c r="D2" s="438"/>
      <c r="E2" s="438"/>
      <c r="F2" s="438"/>
      <c r="G2" s="438"/>
    </row>
    <row r="3" spans="1:7" ht="20.25" x14ac:dyDescent="0.3">
      <c r="A3" s="439"/>
      <c r="B3" s="439"/>
      <c r="C3" s="439"/>
      <c r="D3" s="439"/>
      <c r="E3" s="439"/>
      <c r="F3" s="439"/>
      <c r="G3" s="439"/>
    </row>
    <row r="4" spans="1:7" ht="18.75" x14ac:dyDescent="0.3">
      <c r="A4" s="272"/>
      <c r="C4" s="269"/>
      <c r="D4" s="269"/>
      <c r="E4" s="269"/>
      <c r="G4" s="440"/>
    </row>
    <row r="5" spans="1:7" ht="75.75" customHeight="1" x14ac:dyDescent="0.25">
      <c r="A5" s="441" t="s">
        <v>222</v>
      </c>
      <c r="B5" s="441"/>
      <c r="C5" s="441"/>
      <c r="D5" s="441"/>
      <c r="E5" s="441"/>
      <c r="F5" s="441"/>
      <c r="G5" s="441"/>
    </row>
    <row r="6" spans="1:7" ht="18.75" thickBot="1" x14ac:dyDescent="0.3">
      <c r="A6" s="213"/>
      <c r="B6" s="442"/>
      <c r="C6" s="442"/>
      <c r="D6" s="442"/>
      <c r="E6" s="442"/>
      <c r="F6" s="442"/>
      <c r="G6" s="442"/>
    </row>
    <row r="7" spans="1:7" ht="21.75" thickTop="1" thickBot="1" x14ac:dyDescent="0.35">
      <c r="A7" s="443" t="s">
        <v>12</v>
      </c>
      <c r="B7" s="444" t="s">
        <v>13</v>
      </c>
      <c r="C7" s="444" t="s">
        <v>14</v>
      </c>
      <c r="D7" s="444" t="s">
        <v>15</v>
      </c>
      <c r="E7" s="444" t="s">
        <v>16</v>
      </c>
      <c r="F7" s="444" t="s">
        <v>17</v>
      </c>
      <c r="G7" s="445" t="s">
        <v>109</v>
      </c>
    </row>
    <row r="8" spans="1:7" ht="21" thickTop="1" x14ac:dyDescent="0.25">
      <c r="A8" s="446"/>
      <c r="B8" s="447"/>
      <c r="C8" s="448"/>
      <c r="D8" s="22"/>
      <c r="E8" s="449"/>
      <c r="F8" s="450"/>
      <c r="G8" s="451"/>
    </row>
    <row r="9" spans="1:7" ht="20.25" x14ac:dyDescent="0.25">
      <c r="A9" s="55" t="s">
        <v>19</v>
      </c>
      <c r="B9" s="45" t="s">
        <v>20</v>
      </c>
      <c r="C9" s="448"/>
      <c r="D9" s="22"/>
      <c r="E9" s="449"/>
      <c r="F9" s="450"/>
      <c r="G9" s="451"/>
    </row>
    <row r="10" spans="1:7" ht="20.25" x14ac:dyDescent="0.25">
      <c r="A10" s="446" t="s">
        <v>21</v>
      </c>
      <c r="B10" s="447" t="s">
        <v>223</v>
      </c>
      <c r="C10" s="448">
        <v>1</v>
      </c>
      <c r="D10" s="22" t="s">
        <v>26</v>
      </c>
      <c r="E10" s="449"/>
      <c r="F10" s="450"/>
      <c r="G10" s="451"/>
    </row>
    <row r="11" spans="1:7" ht="20.25" x14ac:dyDescent="0.25">
      <c r="A11" s="446" t="s">
        <v>24</v>
      </c>
      <c r="B11" s="447" t="s">
        <v>224</v>
      </c>
      <c r="C11" s="448">
        <v>1</v>
      </c>
      <c r="D11" s="22" t="s">
        <v>26</v>
      </c>
      <c r="E11" s="449"/>
      <c r="F11" s="450"/>
      <c r="G11" s="451"/>
    </row>
    <row r="12" spans="1:7" ht="20.25" x14ac:dyDescent="0.25">
      <c r="A12" s="446"/>
      <c r="B12" s="447"/>
      <c r="C12" s="448"/>
      <c r="D12" s="22"/>
      <c r="E12" s="449"/>
      <c r="F12" s="450"/>
      <c r="G12" s="451"/>
    </row>
    <row r="13" spans="1:7" ht="20.25" x14ac:dyDescent="0.25">
      <c r="A13" s="55" t="s">
        <v>27</v>
      </c>
      <c r="B13" s="45" t="s">
        <v>28</v>
      </c>
      <c r="C13" s="448"/>
      <c r="D13" s="22"/>
      <c r="E13" s="449"/>
      <c r="F13" s="450"/>
      <c r="G13" s="451"/>
    </row>
    <row r="14" spans="1:7" ht="20.25" x14ac:dyDescent="0.25">
      <c r="A14" s="446" t="s">
        <v>29</v>
      </c>
      <c r="B14" s="447" t="s">
        <v>225</v>
      </c>
      <c r="C14" s="448">
        <v>204.75</v>
      </c>
      <c r="D14" s="22" t="s">
        <v>33</v>
      </c>
      <c r="E14" s="449"/>
      <c r="F14" s="450"/>
      <c r="G14" s="451"/>
    </row>
    <row r="15" spans="1:7" ht="20.25" x14ac:dyDescent="0.25">
      <c r="A15" s="446" t="s">
        <v>36</v>
      </c>
      <c r="B15" s="447" t="s">
        <v>226</v>
      </c>
      <c r="C15" s="448">
        <v>48.75</v>
      </c>
      <c r="D15" s="22" t="s">
        <v>33</v>
      </c>
      <c r="E15" s="449"/>
      <c r="F15" s="450"/>
      <c r="G15" s="451"/>
    </row>
    <row r="16" spans="1:7" ht="20.25" x14ac:dyDescent="0.25">
      <c r="A16" s="446" t="s">
        <v>38</v>
      </c>
      <c r="B16" s="447" t="s">
        <v>227</v>
      </c>
      <c r="C16" s="448">
        <v>187.2</v>
      </c>
      <c r="D16" s="22" t="s">
        <v>33</v>
      </c>
      <c r="E16" s="449"/>
      <c r="F16" s="450"/>
      <c r="G16" s="451"/>
    </row>
    <row r="17" spans="1:7" ht="20.25" x14ac:dyDescent="0.25">
      <c r="A17" s="446"/>
      <c r="B17" s="447"/>
      <c r="C17" s="448"/>
      <c r="D17" s="22"/>
      <c r="E17" s="449"/>
      <c r="F17" s="450"/>
      <c r="G17" s="451"/>
    </row>
    <row r="18" spans="1:7" ht="20.25" x14ac:dyDescent="0.25">
      <c r="A18" s="55" t="s">
        <v>46</v>
      </c>
      <c r="B18" s="45" t="s">
        <v>228</v>
      </c>
      <c r="C18" s="448"/>
      <c r="D18" s="22"/>
      <c r="E18" s="449"/>
      <c r="F18" s="450"/>
      <c r="G18" s="451"/>
    </row>
    <row r="19" spans="1:7" ht="20.25" x14ac:dyDescent="0.25">
      <c r="A19" s="446" t="s">
        <v>48</v>
      </c>
      <c r="B19" s="447" t="s">
        <v>229</v>
      </c>
      <c r="C19" s="448">
        <v>1.65</v>
      </c>
      <c r="D19" s="22" t="s">
        <v>33</v>
      </c>
      <c r="E19" s="449"/>
      <c r="F19" s="450"/>
      <c r="G19" s="451"/>
    </row>
    <row r="20" spans="1:7" ht="20.25" x14ac:dyDescent="0.25">
      <c r="A20" s="446" t="s">
        <v>230</v>
      </c>
      <c r="B20" s="447" t="s">
        <v>231</v>
      </c>
      <c r="C20" s="448">
        <v>1.46</v>
      </c>
      <c r="D20" s="22" t="s">
        <v>33</v>
      </c>
      <c r="E20" s="449"/>
      <c r="F20" s="450"/>
      <c r="G20" s="451"/>
    </row>
    <row r="21" spans="1:7" ht="20.25" x14ac:dyDescent="0.25">
      <c r="A21" s="446" t="s">
        <v>232</v>
      </c>
      <c r="B21" s="447" t="s">
        <v>233</v>
      </c>
      <c r="C21" s="448">
        <v>6</v>
      </c>
      <c r="D21" s="22" t="s">
        <v>33</v>
      </c>
      <c r="E21" s="449"/>
      <c r="F21" s="450"/>
      <c r="G21" s="451"/>
    </row>
    <row r="22" spans="1:7" ht="20.25" x14ac:dyDescent="0.25">
      <c r="A22" s="446" t="s">
        <v>234</v>
      </c>
      <c r="B22" s="447" t="s">
        <v>235</v>
      </c>
      <c r="C22" s="448">
        <v>2.08</v>
      </c>
      <c r="D22" s="22" t="s">
        <v>33</v>
      </c>
      <c r="E22" s="449"/>
      <c r="F22" s="450"/>
      <c r="G22" s="451"/>
    </row>
    <row r="23" spans="1:7" ht="20.25" x14ac:dyDescent="0.25">
      <c r="A23" s="446" t="s">
        <v>236</v>
      </c>
      <c r="B23" s="447" t="s">
        <v>237</v>
      </c>
      <c r="C23" s="448">
        <v>0.41</v>
      </c>
      <c r="D23" s="22" t="s">
        <v>33</v>
      </c>
      <c r="E23" s="449"/>
      <c r="F23" s="450"/>
      <c r="G23" s="451"/>
    </row>
    <row r="24" spans="1:7" ht="20.25" x14ac:dyDescent="0.25">
      <c r="A24" s="446" t="s">
        <v>238</v>
      </c>
      <c r="B24" s="447" t="s">
        <v>239</v>
      </c>
      <c r="C24" s="448">
        <v>0.44</v>
      </c>
      <c r="D24" s="22" t="s">
        <v>33</v>
      </c>
      <c r="E24" s="449"/>
      <c r="F24" s="450"/>
      <c r="G24" s="451"/>
    </row>
    <row r="25" spans="1:7" ht="20.25" x14ac:dyDescent="0.25">
      <c r="A25" s="446" t="s">
        <v>240</v>
      </c>
      <c r="B25" s="447" t="s">
        <v>241</v>
      </c>
      <c r="C25" s="448">
        <v>0.44</v>
      </c>
      <c r="D25" s="22" t="s">
        <v>33</v>
      </c>
      <c r="E25" s="449"/>
      <c r="F25" s="450"/>
      <c r="G25" s="451"/>
    </row>
    <row r="26" spans="1:7" ht="20.25" x14ac:dyDescent="0.25">
      <c r="A26" s="446" t="s">
        <v>242</v>
      </c>
      <c r="B26" s="447" t="s">
        <v>243</v>
      </c>
      <c r="C26" s="448">
        <v>6</v>
      </c>
      <c r="D26" s="22" t="s">
        <v>33</v>
      </c>
      <c r="E26" s="449"/>
      <c r="F26" s="450"/>
      <c r="G26" s="451"/>
    </row>
    <row r="27" spans="1:7" ht="20.25" x14ac:dyDescent="0.25">
      <c r="A27" s="446" t="s">
        <v>244</v>
      </c>
      <c r="B27" s="447" t="s">
        <v>245</v>
      </c>
      <c r="C27" s="448">
        <f>SUM(C19:C26)</f>
        <v>18.479999999999997</v>
      </c>
      <c r="D27" s="22" t="s">
        <v>246</v>
      </c>
      <c r="E27" s="449"/>
      <c r="F27" s="450"/>
      <c r="G27" s="451"/>
    </row>
    <row r="28" spans="1:7" ht="20.25" x14ac:dyDescent="0.25">
      <c r="A28" s="446"/>
      <c r="B28" s="447"/>
      <c r="C28" s="448"/>
      <c r="D28" s="22"/>
      <c r="E28" s="449"/>
      <c r="F28" s="450"/>
      <c r="G28" s="451"/>
    </row>
    <row r="29" spans="1:7" ht="37.5" x14ac:dyDescent="0.25">
      <c r="A29" s="55" t="s">
        <v>52</v>
      </c>
      <c r="B29" s="45" t="s">
        <v>247</v>
      </c>
      <c r="C29" s="448">
        <v>3</v>
      </c>
      <c r="D29" s="22" t="s">
        <v>33</v>
      </c>
      <c r="E29" s="449"/>
      <c r="F29" s="450"/>
      <c r="G29" s="451"/>
    </row>
    <row r="30" spans="1:7" ht="20.25" x14ac:dyDescent="0.25">
      <c r="A30" s="446"/>
      <c r="B30" s="447"/>
      <c r="C30" s="448"/>
      <c r="D30" s="22"/>
      <c r="E30" s="449"/>
      <c r="F30" s="450"/>
      <c r="G30" s="451"/>
    </row>
    <row r="31" spans="1:7" ht="20.25" x14ac:dyDescent="0.25">
      <c r="A31" s="55" t="s">
        <v>52</v>
      </c>
      <c r="B31" s="45" t="s">
        <v>248</v>
      </c>
      <c r="C31" s="448"/>
      <c r="D31" s="22"/>
      <c r="E31" s="449"/>
      <c r="F31" s="452"/>
      <c r="G31" s="453"/>
    </row>
    <row r="32" spans="1:7" ht="20.25" x14ac:dyDescent="0.25">
      <c r="A32" s="446" t="s">
        <v>54</v>
      </c>
      <c r="B32" s="447" t="s">
        <v>249</v>
      </c>
      <c r="C32" s="448">
        <v>8.4499999999999993</v>
      </c>
      <c r="D32" s="22" t="s">
        <v>74</v>
      </c>
      <c r="E32" s="449"/>
      <c r="F32" s="450"/>
      <c r="G32" s="451"/>
    </row>
    <row r="33" spans="1:7" ht="20.25" x14ac:dyDescent="0.25">
      <c r="A33" s="446" t="s">
        <v>250</v>
      </c>
      <c r="B33" s="447" t="s">
        <v>251</v>
      </c>
      <c r="C33" s="448">
        <v>29.7</v>
      </c>
      <c r="D33" s="22" t="s">
        <v>74</v>
      </c>
      <c r="E33" s="449"/>
      <c r="F33" s="450"/>
      <c r="G33" s="451"/>
    </row>
    <row r="34" spans="1:7" ht="20.25" x14ac:dyDescent="0.25">
      <c r="A34" s="446" t="s">
        <v>252</v>
      </c>
      <c r="B34" s="447" t="s">
        <v>253</v>
      </c>
      <c r="C34" s="448">
        <v>8.4499999999999993</v>
      </c>
      <c r="D34" s="22" t="s">
        <v>74</v>
      </c>
      <c r="E34" s="449"/>
      <c r="F34" s="450"/>
      <c r="G34" s="451"/>
    </row>
    <row r="35" spans="1:7" ht="20.25" x14ac:dyDescent="0.25">
      <c r="A35" s="446" t="s">
        <v>254</v>
      </c>
      <c r="B35" s="447" t="s">
        <v>255</v>
      </c>
      <c r="C35" s="448">
        <v>29.7</v>
      </c>
      <c r="D35" s="22" t="s">
        <v>74</v>
      </c>
      <c r="E35" s="449"/>
      <c r="F35" s="450"/>
      <c r="G35" s="451"/>
    </row>
    <row r="36" spans="1:7" ht="21" thickBot="1" x14ac:dyDescent="0.3">
      <c r="A36" s="454"/>
      <c r="B36" s="455"/>
      <c r="C36" s="456"/>
      <c r="D36" s="457"/>
      <c r="E36" s="458"/>
      <c r="F36" s="459"/>
      <c r="G36" s="460"/>
    </row>
    <row r="37" spans="1:7" ht="21" thickTop="1" x14ac:dyDescent="0.25">
      <c r="A37" s="446"/>
      <c r="B37" s="447"/>
      <c r="C37" s="448"/>
      <c r="D37" s="22"/>
      <c r="E37" s="449"/>
      <c r="F37" s="450"/>
      <c r="G37" s="451"/>
    </row>
    <row r="38" spans="1:7" ht="20.25" x14ac:dyDescent="0.25">
      <c r="A38" s="55" t="s">
        <v>56</v>
      </c>
      <c r="B38" s="45" t="s">
        <v>256</v>
      </c>
      <c r="C38" s="448"/>
      <c r="D38" s="22"/>
      <c r="E38" s="449"/>
      <c r="F38" s="450"/>
      <c r="G38" s="451"/>
    </row>
    <row r="39" spans="1:7" ht="20.25" x14ac:dyDescent="0.25">
      <c r="A39" s="55" t="s">
        <v>257</v>
      </c>
      <c r="B39" s="45" t="s">
        <v>258</v>
      </c>
      <c r="C39" s="448"/>
      <c r="D39" s="22"/>
      <c r="E39" s="449"/>
      <c r="F39" s="450"/>
      <c r="G39" s="451"/>
    </row>
    <row r="40" spans="1:7" ht="20.25" x14ac:dyDescent="0.25">
      <c r="A40" s="446" t="s">
        <v>259</v>
      </c>
      <c r="B40" s="447" t="s">
        <v>260</v>
      </c>
      <c r="C40" s="448">
        <v>30</v>
      </c>
      <c r="D40" s="22" t="s">
        <v>74</v>
      </c>
      <c r="E40" s="449"/>
      <c r="F40" s="450"/>
      <c r="G40" s="451"/>
    </row>
    <row r="41" spans="1:7" ht="20.25" x14ac:dyDescent="0.25">
      <c r="A41" s="446" t="s">
        <v>261</v>
      </c>
      <c r="B41" s="447" t="s">
        <v>262</v>
      </c>
      <c r="C41" s="448">
        <v>96.2</v>
      </c>
      <c r="D41" s="22" t="s">
        <v>74</v>
      </c>
      <c r="E41" s="449"/>
      <c r="F41" s="450"/>
      <c r="G41" s="451"/>
    </row>
    <row r="42" spans="1:7" ht="20.25" x14ac:dyDescent="0.25">
      <c r="A42" s="446" t="s">
        <v>263</v>
      </c>
      <c r="B42" s="447" t="s">
        <v>264</v>
      </c>
      <c r="C42" s="448">
        <v>43.2</v>
      </c>
      <c r="D42" s="22" t="s">
        <v>74</v>
      </c>
      <c r="E42" s="449"/>
      <c r="F42" s="450"/>
      <c r="G42" s="451"/>
    </row>
    <row r="43" spans="1:7" ht="20.25" x14ac:dyDescent="0.25">
      <c r="A43" s="55" t="s">
        <v>61</v>
      </c>
      <c r="B43" s="45" t="s">
        <v>265</v>
      </c>
      <c r="C43" s="448">
        <v>30</v>
      </c>
      <c r="D43" s="22" t="s">
        <v>74</v>
      </c>
      <c r="E43" s="449"/>
      <c r="F43" s="450"/>
      <c r="G43" s="451"/>
    </row>
    <row r="44" spans="1:7" ht="20.25" x14ac:dyDescent="0.25">
      <c r="A44" s="55" t="s">
        <v>266</v>
      </c>
      <c r="B44" s="45" t="s">
        <v>267</v>
      </c>
      <c r="C44" s="448">
        <v>30</v>
      </c>
      <c r="D44" s="22" t="s">
        <v>74</v>
      </c>
      <c r="E44" s="449"/>
      <c r="F44" s="450"/>
      <c r="G44" s="451"/>
    </row>
    <row r="45" spans="1:7" ht="20.25" x14ac:dyDescent="0.25">
      <c r="A45" s="55" t="s">
        <v>268</v>
      </c>
      <c r="B45" s="45" t="s">
        <v>269</v>
      </c>
      <c r="C45" s="448">
        <v>102</v>
      </c>
      <c r="D45" s="22" t="s">
        <v>23</v>
      </c>
      <c r="E45" s="449"/>
      <c r="F45" s="450"/>
      <c r="G45" s="451"/>
    </row>
    <row r="46" spans="1:7" ht="20.25" x14ac:dyDescent="0.25">
      <c r="A46" s="55"/>
      <c r="B46" s="45"/>
      <c r="C46" s="448"/>
      <c r="D46" s="22"/>
      <c r="E46" s="449"/>
      <c r="F46" s="450"/>
      <c r="G46" s="451"/>
    </row>
    <row r="47" spans="1:7" ht="20.25" x14ac:dyDescent="0.25">
      <c r="A47" s="55" t="s">
        <v>63</v>
      </c>
      <c r="B47" s="45" t="s">
        <v>270</v>
      </c>
      <c r="C47" s="448"/>
      <c r="D47" s="22"/>
      <c r="E47" s="449"/>
      <c r="F47" s="450"/>
      <c r="G47" s="451"/>
    </row>
    <row r="48" spans="1:7" ht="20.25" x14ac:dyDescent="0.25">
      <c r="A48" s="446" t="s">
        <v>65</v>
      </c>
      <c r="B48" s="447" t="s">
        <v>271</v>
      </c>
      <c r="C48" s="448">
        <v>96.2</v>
      </c>
      <c r="D48" s="22" t="s">
        <v>74</v>
      </c>
      <c r="E48" s="449"/>
      <c r="F48" s="450"/>
      <c r="G48" s="451"/>
    </row>
    <row r="49" spans="1:7" ht="20.25" x14ac:dyDescent="0.25">
      <c r="A49" s="446" t="s">
        <v>272</v>
      </c>
      <c r="B49" s="447" t="s">
        <v>264</v>
      </c>
      <c r="C49" s="448">
        <v>43.2</v>
      </c>
      <c r="D49" s="22" t="s">
        <v>74</v>
      </c>
      <c r="E49" s="449"/>
      <c r="F49" s="450"/>
      <c r="G49" s="451"/>
    </row>
    <row r="50" spans="1:7" ht="20.25" x14ac:dyDescent="0.25">
      <c r="A50" s="446" t="s">
        <v>273</v>
      </c>
      <c r="B50" s="447" t="s">
        <v>274</v>
      </c>
      <c r="C50" s="448">
        <v>30</v>
      </c>
      <c r="D50" s="22" t="s">
        <v>74</v>
      </c>
      <c r="E50" s="449"/>
      <c r="F50" s="450"/>
      <c r="G50" s="451"/>
    </row>
    <row r="51" spans="1:7" ht="20.25" x14ac:dyDescent="0.25">
      <c r="A51" s="446"/>
      <c r="B51" s="447"/>
      <c r="C51" s="448"/>
      <c r="D51" s="22"/>
      <c r="E51" s="449"/>
      <c r="F51" s="450"/>
      <c r="G51" s="451"/>
    </row>
    <row r="52" spans="1:7" ht="37.5" x14ac:dyDescent="0.25">
      <c r="A52" s="55" t="s">
        <v>66</v>
      </c>
      <c r="B52" s="45" t="s">
        <v>275</v>
      </c>
      <c r="C52" s="448">
        <v>30</v>
      </c>
      <c r="D52" s="22" t="s">
        <v>74</v>
      </c>
      <c r="E52" s="449"/>
      <c r="F52" s="450"/>
      <c r="G52" s="451"/>
    </row>
    <row r="53" spans="1:7" ht="20.25" x14ac:dyDescent="0.25">
      <c r="A53" s="446"/>
      <c r="B53" s="447"/>
      <c r="C53" s="448"/>
      <c r="D53" s="22"/>
      <c r="E53" s="449"/>
      <c r="F53" s="450"/>
      <c r="G53" s="451"/>
    </row>
    <row r="54" spans="1:7" ht="20.25" x14ac:dyDescent="0.25">
      <c r="A54" s="55" t="s">
        <v>69</v>
      </c>
      <c r="B54" s="45" t="s">
        <v>276</v>
      </c>
      <c r="C54" s="448"/>
      <c r="D54" s="22"/>
      <c r="E54" s="449"/>
      <c r="F54" s="450"/>
      <c r="G54" s="451"/>
    </row>
    <row r="55" spans="1:7" ht="20.25" x14ac:dyDescent="0.25">
      <c r="A55" s="55" t="s">
        <v>277</v>
      </c>
      <c r="B55" s="45" t="s">
        <v>278</v>
      </c>
      <c r="C55" s="448"/>
      <c r="D55" s="22"/>
      <c r="E55" s="449"/>
      <c r="F55" s="450"/>
      <c r="G55" s="451"/>
    </row>
    <row r="56" spans="1:7" ht="20.25" x14ac:dyDescent="0.25">
      <c r="A56" s="446" t="s">
        <v>279</v>
      </c>
      <c r="B56" s="447" t="s">
        <v>225</v>
      </c>
      <c r="C56" s="448">
        <v>22.04</v>
      </c>
      <c r="D56" s="22" t="s">
        <v>33</v>
      </c>
      <c r="E56" s="449"/>
      <c r="F56" s="450"/>
      <c r="G56" s="451"/>
    </row>
    <row r="57" spans="1:7" ht="20.25" x14ac:dyDescent="0.25">
      <c r="A57" s="446" t="s">
        <v>280</v>
      </c>
      <c r="B57" s="447" t="s">
        <v>281</v>
      </c>
      <c r="C57" s="448">
        <v>0.77</v>
      </c>
      <c r="D57" s="22" t="s">
        <v>33</v>
      </c>
      <c r="E57" s="449"/>
      <c r="F57" s="450"/>
      <c r="G57" s="451"/>
    </row>
    <row r="58" spans="1:7" ht="20.25" x14ac:dyDescent="0.25">
      <c r="A58" s="446" t="s">
        <v>282</v>
      </c>
      <c r="B58" s="447" t="s">
        <v>226</v>
      </c>
      <c r="C58" s="448">
        <v>15.28</v>
      </c>
      <c r="D58" s="22" t="s">
        <v>33</v>
      </c>
      <c r="E58" s="449"/>
      <c r="F58" s="450"/>
      <c r="G58" s="451"/>
    </row>
    <row r="59" spans="1:7" ht="20.25" x14ac:dyDescent="0.25">
      <c r="A59" s="446" t="s">
        <v>283</v>
      </c>
      <c r="B59" s="447" t="s">
        <v>284</v>
      </c>
      <c r="C59" s="448">
        <v>8.11</v>
      </c>
      <c r="D59" s="22" t="s">
        <v>33</v>
      </c>
      <c r="E59" s="449"/>
      <c r="F59" s="450"/>
      <c r="G59" s="451"/>
    </row>
    <row r="60" spans="1:7" ht="20.25" x14ac:dyDescent="0.25">
      <c r="A60" s="55" t="s">
        <v>285</v>
      </c>
      <c r="B60" s="45" t="s">
        <v>286</v>
      </c>
      <c r="C60" s="448"/>
      <c r="D60" s="22"/>
      <c r="E60" s="449"/>
      <c r="F60" s="450"/>
      <c r="G60" s="451"/>
    </row>
    <row r="61" spans="1:7" ht="20.25" x14ac:dyDescent="0.25">
      <c r="A61" s="55" t="s">
        <v>287</v>
      </c>
      <c r="B61" s="45" t="s">
        <v>288</v>
      </c>
      <c r="C61" s="448"/>
      <c r="D61" s="22"/>
      <c r="E61" s="449"/>
      <c r="F61" s="450"/>
      <c r="G61" s="451"/>
    </row>
    <row r="62" spans="1:7" ht="20.25" x14ac:dyDescent="0.25">
      <c r="A62" s="446" t="s">
        <v>289</v>
      </c>
      <c r="B62" s="447" t="s">
        <v>290</v>
      </c>
      <c r="C62" s="448">
        <v>13.95</v>
      </c>
      <c r="D62" s="22" t="s">
        <v>23</v>
      </c>
      <c r="E62" s="449"/>
      <c r="F62" s="450"/>
      <c r="G62" s="451"/>
    </row>
    <row r="63" spans="1:7" ht="20.25" x14ac:dyDescent="0.25">
      <c r="A63" s="446" t="s">
        <v>291</v>
      </c>
      <c r="B63" s="447" t="s">
        <v>292</v>
      </c>
      <c r="C63" s="448">
        <v>11.95</v>
      </c>
      <c r="D63" s="22" t="s">
        <v>23</v>
      </c>
      <c r="E63" s="449"/>
      <c r="F63" s="450"/>
      <c r="G63" s="451"/>
    </row>
    <row r="64" spans="1:7" ht="20.25" x14ac:dyDescent="0.25">
      <c r="A64" s="446" t="s">
        <v>293</v>
      </c>
      <c r="B64" s="447" t="s">
        <v>294</v>
      </c>
      <c r="C64" s="448">
        <v>1.8</v>
      </c>
      <c r="D64" s="22" t="s">
        <v>23</v>
      </c>
      <c r="E64" s="449"/>
      <c r="F64" s="450"/>
      <c r="G64" s="451"/>
    </row>
    <row r="65" spans="1:7" ht="20.25" x14ac:dyDescent="0.25">
      <c r="A65" s="446" t="s">
        <v>295</v>
      </c>
      <c r="B65" s="447" t="s">
        <v>296</v>
      </c>
      <c r="C65" s="448">
        <v>14.94</v>
      </c>
      <c r="D65" s="22" t="s">
        <v>23</v>
      </c>
      <c r="E65" s="449"/>
      <c r="F65" s="450"/>
      <c r="G65" s="451"/>
    </row>
    <row r="66" spans="1:7" ht="20.25" x14ac:dyDescent="0.25">
      <c r="A66" s="446" t="s">
        <v>297</v>
      </c>
      <c r="B66" s="447" t="s">
        <v>298</v>
      </c>
      <c r="C66" s="448">
        <v>2</v>
      </c>
      <c r="D66" s="22" t="s">
        <v>60</v>
      </c>
      <c r="E66" s="449"/>
      <c r="F66" s="450"/>
      <c r="G66" s="451"/>
    </row>
    <row r="67" spans="1:7" ht="21" thickBot="1" x14ac:dyDescent="0.3">
      <c r="A67" s="454"/>
      <c r="B67" s="455"/>
      <c r="C67" s="456"/>
      <c r="D67" s="457"/>
      <c r="E67" s="458"/>
      <c r="F67" s="459"/>
      <c r="G67" s="460"/>
    </row>
    <row r="68" spans="1:7" ht="21" thickTop="1" x14ac:dyDescent="0.25">
      <c r="A68" s="446"/>
      <c r="B68" s="447"/>
      <c r="C68" s="448"/>
      <c r="D68" s="22"/>
      <c r="E68" s="449"/>
      <c r="F68" s="450"/>
      <c r="G68" s="451"/>
    </row>
    <row r="69" spans="1:7" ht="20.25" x14ac:dyDescent="0.25">
      <c r="A69" s="446" t="s">
        <v>299</v>
      </c>
      <c r="B69" s="447" t="s">
        <v>300</v>
      </c>
      <c r="C69" s="448">
        <v>2</v>
      </c>
      <c r="D69" s="22" t="s">
        <v>60</v>
      </c>
      <c r="E69" s="449"/>
      <c r="F69" s="450"/>
      <c r="G69" s="451"/>
    </row>
    <row r="70" spans="1:7" ht="20.25" x14ac:dyDescent="0.25">
      <c r="A70" s="446" t="s">
        <v>301</v>
      </c>
      <c r="B70" s="447" t="s">
        <v>302</v>
      </c>
      <c r="C70" s="448">
        <v>1</v>
      </c>
      <c r="D70" s="22" t="s">
        <v>60</v>
      </c>
      <c r="E70" s="449"/>
      <c r="F70" s="450"/>
      <c r="G70" s="451"/>
    </row>
    <row r="71" spans="1:7" ht="20.25" x14ac:dyDescent="0.25">
      <c r="A71" s="446" t="s">
        <v>303</v>
      </c>
      <c r="B71" s="447" t="s">
        <v>304</v>
      </c>
      <c r="C71" s="448">
        <v>1</v>
      </c>
      <c r="D71" s="22" t="s">
        <v>60</v>
      </c>
      <c r="E71" s="449"/>
      <c r="F71" s="450"/>
      <c r="G71" s="451"/>
    </row>
    <row r="72" spans="1:7" ht="20.25" x14ac:dyDescent="0.25">
      <c r="A72" s="446" t="s">
        <v>305</v>
      </c>
      <c r="B72" s="447" t="s">
        <v>306</v>
      </c>
      <c r="C72" s="448">
        <v>1</v>
      </c>
      <c r="D72" s="22" t="s">
        <v>60</v>
      </c>
      <c r="E72" s="449"/>
      <c r="F72" s="450"/>
      <c r="G72" s="451"/>
    </row>
    <row r="73" spans="1:7" ht="20.25" x14ac:dyDescent="0.25">
      <c r="A73" s="55" t="s">
        <v>307</v>
      </c>
      <c r="B73" s="45" t="s">
        <v>308</v>
      </c>
      <c r="C73" s="448">
        <v>2</v>
      </c>
      <c r="D73" s="22" t="s">
        <v>68</v>
      </c>
      <c r="E73" s="449"/>
      <c r="F73" s="450"/>
      <c r="G73" s="451"/>
    </row>
    <row r="74" spans="1:7" ht="20.25" x14ac:dyDescent="0.25">
      <c r="A74" s="55" t="s">
        <v>309</v>
      </c>
      <c r="B74" s="45" t="s">
        <v>310</v>
      </c>
      <c r="C74" s="448">
        <v>1</v>
      </c>
      <c r="D74" s="22" t="s">
        <v>26</v>
      </c>
      <c r="E74" s="449"/>
      <c r="F74" s="450"/>
      <c r="G74" s="451"/>
    </row>
    <row r="75" spans="1:7" ht="20.25" x14ac:dyDescent="0.25">
      <c r="A75" s="55" t="s">
        <v>311</v>
      </c>
      <c r="B75" s="45" t="s">
        <v>312</v>
      </c>
      <c r="C75" s="448">
        <v>1</v>
      </c>
      <c r="D75" s="22" t="s">
        <v>26</v>
      </c>
      <c r="E75" s="449"/>
      <c r="F75" s="450"/>
      <c r="G75" s="453"/>
    </row>
    <row r="76" spans="1:7" ht="20.25" x14ac:dyDescent="0.25">
      <c r="A76" s="446"/>
      <c r="B76" s="447"/>
      <c r="C76" s="448"/>
      <c r="D76" s="22"/>
      <c r="E76" s="449"/>
      <c r="F76" s="450"/>
      <c r="G76" s="451"/>
    </row>
    <row r="77" spans="1:7" ht="20.25" x14ac:dyDescent="0.25">
      <c r="A77" s="55" t="s">
        <v>76</v>
      </c>
      <c r="B77" s="45" t="s">
        <v>313</v>
      </c>
      <c r="C77" s="448"/>
      <c r="D77" s="22"/>
      <c r="E77" s="449"/>
      <c r="F77" s="450"/>
      <c r="G77" s="451"/>
    </row>
    <row r="78" spans="1:7" ht="37.5" x14ac:dyDescent="0.25">
      <c r="A78" s="446" t="s">
        <v>314</v>
      </c>
      <c r="B78" s="447" t="s">
        <v>315</v>
      </c>
      <c r="C78" s="448">
        <v>2</v>
      </c>
      <c r="D78" s="22" t="s">
        <v>60</v>
      </c>
      <c r="E78" s="449"/>
      <c r="F78" s="450"/>
      <c r="G78" s="451"/>
    </row>
    <row r="79" spans="1:7" ht="20.25" x14ac:dyDescent="0.25">
      <c r="A79" s="446" t="s">
        <v>316</v>
      </c>
      <c r="B79" s="447" t="s">
        <v>317</v>
      </c>
      <c r="C79" s="448">
        <v>1</v>
      </c>
      <c r="D79" s="22" t="s">
        <v>60</v>
      </c>
      <c r="E79" s="449"/>
      <c r="F79" s="450"/>
      <c r="G79" s="451"/>
    </row>
    <row r="80" spans="1:7" ht="20.25" x14ac:dyDescent="0.25">
      <c r="A80" s="446" t="s">
        <v>318</v>
      </c>
      <c r="B80" s="447" t="s">
        <v>319</v>
      </c>
      <c r="C80" s="448">
        <v>1</v>
      </c>
      <c r="D80" s="22" t="s">
        <v>60</v>
      </c>
      <c r="E80" s="449"/>
      <c r="F80" s="450"/>
      <c r="G80" s="451"/>
    </row>
    <row r="81" spans="1:7" ht="20.25" x14ac:dyDescent="0.25">
      <c r="A81" s="446"/>
      <c r="B81" s="447"/>
      <c r="C81" s="448"/>
      <c r="D81" s="22"/>
      <c r="E81" s="449"/>
      <c r="F81" s="450"/>
      <c r="G81" s="451"/>
    </row>
    <row r="82" spans="1:7" ht="20.25" x14ac:dyDescent="0.25">
      <c r="A82" s="55" t="s">
        <v>78</v>
      </c>
      <c r="B82" s="45" t="s">
        <v>320</v>
      </c>
      <c r="C82" s="448"/>
      <c r="D82" s="22"/>
      <c r="E82" s="449"/>
      <c r="F82" s="450"/>
      <c r="G82" s="451"/>
    </row>
    <row r="83" spans="1:7" ht="37.5" x14ac:dyDescent="0.25">
      <c r="A83" s="446" t="s">
        <v>321</v>
      </c>
      <c r="B83" s="447" t="s">
        <v>322</v>
      </c>
      <c r="C83" s="448">
        <v>1</v>
      </c>
      <c r="D83" s="22" t="s">
        <v>60</v>
      </c>
      <c r="E83" s="449"/>
      <c r="F83" s="450"/>
      <c r="G83" s="451"/>
    </row>
    <row r="84" spans="1:7" ht="37.5" x14ac:dyDescent="0.25">
      <c r="A84" s="446" t="s">
        <v>323</v>
      </c>
      <c r="B84" s="447" t="s">
        <v>324</v>
      </c>
      <c r="C84" s="448">
        <v>1</v>
      </c>
      <c r="D84" s="22" t="s">
        <v>60</v>
      </c>
      <c r="E84" s="449"/>
      <c r="F84" s="450"/>
      <c r="G84" s="451"/>
    </row>
    <row r="85" spans="1:7" ht="37.5" x14ac:dyDescent="0.25">
      <c r="A85" s="446" t="s">
        <v>325</v>
      </c>
      <c r="B85" s="447" t="s">
        <v>326</v>
      </c>
      <c r="C85" s="448">
        <v>1</v>
      </c>
      <c r="D85" s="22" t="s">
        <v>60</v>
      </c>
      <c r="E85" s="449"/>
      <c r="F85" s="450"/>
      <c r="G85" s="451"/>
    </row>
    <row r="86" spans="1:7" ht="20.25" x14ac:dyDescent="0.25">
      <c r="A86" s="446"/>
      <c r="B86" s="447"/>
      <c r="C86" s="448"/>
      <c r="D86" s="22"/>
      <c r="E86" s="449"/>
      <c r="F86" s="450"/>
      <c r="G86" s="451"/>
    </row>
    <row r="87" spans="1:7" ht="20.25" x14ac:dyDescent="0.25">
      <c r="A87" s="55" t="s">
        <v>80</v>
      </c>
      <c r="B87" s="45" t="s">
        <v>327</v>
      </c>
      <c r="C87" s="448">
        <v>61.98</v>
      </c>
      <c r="D87" s="22" t="s">
        <v>328</v>
      </c>
      <c r="E87" s="449"/>
      <c r="F87" s="450"/>
      <c r="G87" s="451"/>
    </row>
    <row r="88" spans="1:7" ht="20.25" x14ac:dyDescent="0.25">
      <c r="A88" s="446"/>
      <c r="B88" s="447"/>
      <c r="C88" s="448"/>
      <c r="D88" s="22"/>
      <c r="E88" s="449"/>
      <c r="F88" s="450"/>
      <c r="G88" s="451"/>
    </row>
    <row r="89" spans="1:7" ht="20.25" x14ac:dyDescent="0.25">
      <c r="A89" s="55" t="s">
        <v>82</v>
      </c>
      <c r="B89" s="45" t="s">
        <v>329</v>
      </c>
      <c r="C89" s="448"/>
      <c r="D89" s="22"/>
      <c r="E89" s="449"/>
      <c r="F89" s="450"/>
      <c r="G89" s="451"/>
    </row>
    <row r="90" spans="1:7" ht="20.25" x14ac:dyDescent="0.25">
      <c r="A90" s="55" t="s">
        <v>330</v>
      </c>
      <c r="B90" s="45" t="s">
        <v>331</v>
      </c>
      <c r="C90" s="448"/>
      <c r="D90" s="22"/>
      <c r="E90" s="449"/>
      <c r="F90" s="450"/>
      <c r="G90" s="451"/>
    </row>
    <row r="91" spans="1:7" ht="20.25" x14ac:dyDescent="0.25">
      <c r="A91" s="446" t="s">
        <v>332</v>
      </c>
      <c r="B91" s="447" t="s">
        <v>333</v>
      </c>
      <c r="C91" s="448">
        <v>4</v>
      </c>
      <c r="D91" s="22" t="s">
        <v>60</v>
      </c>
      <c r="E91" s="449"/>
      <c r="F91" s="450"/>
      <c r="G91" s="451"/>
    </row>
    <row r="92" spans="1:7" ht="20.25" x14ac:dyDescent="0.25">
      <c r="A92" s="446" t="s">
        <v>334</v>
      </c>
      <c r="B92" s="447" t="s">
        <v>335</v>
      </c>
      <c r="C92" s="448">
        <v>4</v>
      </c>
      <c r="D92" s="22" t="s">
        <v>60</v>
      </c>
      <c r="E92" s="449"/>
      <c r="F92" s="450"/>
      <c r="G92" s="451"/>
    </row>
    <row r="93" spans="1:7" ht="20.25" x14ac:dyDescent="0.25">
      <c r="A93" s="446" t="s">
        <v>336</v>
      </c>
      <c r="B93" s="447" t="s">
        <v>337</v>
      </c>
      <c r="C93" s="448">
        <v>5</v>
      </c>
      <c r="D93" s="22" t="s">
        <v>60</v>
      </c>
      <c r="E93" s="449"/>
      <c r="F93" s="450"/>
      <c r="G93" s="451"/>
    </row>
    <row r="94" spans="1:7" ht="37.5" x14ac:dyDescent="0.25">
      <c r="A94" s="446" t="s">
        <v>338</v>
      </c>
      <c r="B94" s="447" t="s">
        <v>339</v>
      </c>
      <c r="C94" s="448">
        <v>1</v>
      </c>
      <c r="D94" s="22" t="s">
        <v>60</v>
      </c>
      <c r="E94" s="449"/>
      <c r="F94" s="450"/>
      <c r="G94" s="451"/>
    </row>
    <row r="95" spans="1:7" ht="75" x14ac:dyDescent="0.25">
      <c r="A95" s="446" t="s">
        <v>340</v>
      </c>
      <c r="B95" s="447" t="s">
        <v>341</v>
      </c>
      <c r="C95" s="448">
        <v>50</v>
      </c>
      <c r="D95" s="22" t="s">
        <v>139</v>
      </c>
      <c r="E95" s="449"/>
      <c r="F95" s="450"/>
      <c r="G95" s="451"/>
    </row>
    <row r="96" spans="1:7" ht="20.25" x14ac:dyDescent="0.25">
      <c r="A96" s="446"/>
      <c r="B96" s="447"/>
      <c r="C96" s="448"/>
      <c r="D96" s="22"/>
      <c r="E96" s="449"/>
      <c r="F96" s="450"/>
      <c r="G96" s="451"/>
    </row>
    <row r="97" spans="1:7" ht="37.5" x14ac:dyDescent="0.25">
      <c r="A97" s="55" t="s">
        <v>84</v>
      </c>
      <c r="B97" s="45" t="s">
        <v>342</v>
      </c>
      <c r="C97" s="448">
        <v>1</v>
      </c>
      <c r="D97" s="22" t="s">
        <v>210</v>
      </c>
      <c r="E97" s="449"/>
      <c r="F97" s="450"/>
      <c r="G97" s="451"/>
    </row>
    <row r="98" spans="1:7" ht="21" thickBot="1" x14ac:dyDescent="0.3">
      <c r="A98" s="461"/>
      <c r="B98" s="462"/>
      <c r="C98" s="463"/>
      <c r="D98" s="34"/>
      <c r="E98" s="449"/>
      <c r="F98" s="464"/>
      <c r="G98" s="451"/>
    </row>
    <row r="99" spans="1:7" ht="21.75" thickTop="1" thickBot="1" x14ac:dyDescent="0.3">
      <c r="A99" s="465"/>
      <c r="B99" s="466" t="s">
        <v>343</v>
      </c>
      <c r="C99" s="467"/>
      <c r="D99" s="468"/>
      <c r="E99" s="469"/>
      <c r="F99" s="470"/>
      <c r="G99" s="471"/>
    </row>
    <row r="100" spans="1:7" ht="21.75" thickTop="1" thickBot="1" x14ac:dyDescent="0.35">
      <c r="A100" s="472"/>
      <c r="B100" s="473" t="s">
        <v>343</v>
      </c>
      <c r="C100" s="474"/>
      <c r="D100" s="51"/>
      <c r="E100" s="475"/>
      <c r="F100" s="476"/>
      <c r="G100" s="477"/>
    </row>
    <row r="101" spans="1:7" ht="19.5" thickTop="1" x14ac:dyDescent="0.3">
      <c r="A101" s="478"/>
      <c r="B101" s="479"/>
      <c r="C101" s="480"/>
      <c r="D101" s="481"/>
      <c r="E101" s="482"/>
      <c r="F101" s="483"/>
      <c r="G101" s="484"/>
    </row>
    <row r="102" spans="1:7" ht="20.25" x14ac:dyDescent="0.3">
      <c r="A102" s="485"/>
      <c r="B102" s="486" t="s">
        <v>126</v>
      </c>
      <c r="C102" s="487"/>
      <c r="D102" s="488">
        <v>0.1</v>
      </c>
      <c r="E102" s="489"/>
      <c r="F102" s="490"/>
      <c r="G102" s="491"/>
    </row>
    <row r="103" spans="1:7" ht="20.25" x14ac:dyDescent="0.3">
      <c r="A103" s="492"/>
      <c r="B103" s="486" t="s">
        <v>90</v>
      </c>
      <c r="C103" s="487"/>
      <c r="D103" s="250">
        <v>2.5000000000000001E-2</v>
      </c>
      <c r="E103" s="486"/>
      <c r="F103" s="490"/>
      <c r="G103" s="491"/>
    </row>
    <row r="104" spans="1:7" ht="20.25" x14ac:dyDescent="0.3">
      <c r="A104" s="485"/>
      <c r="B104" s="486" t="s">
        <v>92</v>
      </c>
      <c r="C104" s="486"/>
      <c r="D104" s="250">
        <v>3.5000000000000003E-2</v>
      </c>
      <c r="E104" s="486"/>
      <c r="F104" s="490"/>
      <c r="G104" s="493"/>
    </row>
    <row r="105" spans="1:7" ht="20.25" x14ac:dyDescent="0.3">
      <c r="A105" s="485"/>
      <c r="B105" s="486" t="s">
        <v>91</v>
      </c>
      <c r="C105" s="486"/>
      <c r="D105" s="494">
        <v>5.3499999999999999E-2</v>
      </c>
      <c r="E105" s="486"/>
      <c r="F105" s="490"/>
      <c r="G105" s="493"/>
    </row>
    <row r="106" spans="1:7" ht="20.25" x14ac:dyDescent="0.3">
      <c r="A106" s="485"/>
      <c r="B106" s="486" t="s">
        <v>93</v>
      </c>
      <c r="C106" s="486"/>
      <c r="D106" s="247">
        <v>0.01</v>
      </c>
      <c r="E106" s="486"/>
      <c r="F106" s="490"/>
      <c r="G106" s="493"/>
    </row>
    <row r="107" spans="1:7" ht="20.25" x14ac:dyDescent="0.3">
      <c r="A107" s="485"/>
      <c r="B107" s="486" t="s">
        <v>127</v>
      </c>
      <c r="C107" s="486"/>
      <c r="D107" s="247">
        <v>0.05</v>
      </c>
      <c r="E107" s="486"/>
      <c r="F107" s="490"/>
      <c r="G107" s="493"/>
    </row>
    <row r="108" spans="1:7" ht="21" thickBot="1" x14ac:dyDescent="0.35">
      <c r="A108" s="495"/>
      <c r="B108" s="496"/>
      <c r="C108" s="496"/>
      <c r="D108" s="497"/>
      <c r="E108" s="496"/>
      <c r="F108" s="498"/>
      <c r="G108" s="499"/>
    </row>
    <row r="109" spans="1:7" ht="21.75" thickTop="1" thickBot="1" x14ac:dyDescent="0.35">
      <c r="A109" s="500"/>
      <c r="B109" s="501" t="s">
        <v>95</v>
      </c>
      <c r="C109" s="502"/>
      <c r="D109" s="502"/>
      <c r="E109" s="502"/>
      <c r="F109" s="502"/>
      <c r="G109" s="503"/>
    </row>
    <row r="110" spans="1:7" ht="21" thickTop="1" x14ac:dyDescent="0.3">
      <c r="A110" s="504"/>
      <c r="B110" s="505" t="s">
        <v>96</v>
      </c>
      <c r="C110" s="505"/>
      <c r="D110" s="505"/>
      <c r="E110" s="505"/>
      <c r="F110" s="505"/>
      <c r="G110" s="506"/>
    </row>
    <row r="111" spans="1:7" ht="40.5" x14ac:dyDescent="0.25">
      <c r="A111" s="507"/>
      <c r="B111" s="508" t="s">
        <v>97</v>
      </c>
      <c r="C111" s="509"/>
      <c r="D111" s="117">
        <v>0.03</v>
      </c>
      <c r="E111" s="509"/>
      <c r="F111" s="509"/>
      <c r="G111" s="510"/>
    </row>
    <row r="112" spans="1:7" ht="20.25" x14ac:dyDescent="0.3">
      <c r="A112" s="511"/>
      <c r="B112" s="198" t="s">
        <v>344</v>
      </c>
      <c r="C112" s="198"/>
      <c r="D112" s="512">
        <v>0.06</v>
      </c>
      <c r="E112" s="198"/>
      <c r="F112" s="513"/>
      <c r="G112" s="514"/>
    </row>
    <row r="113" spans="1:7" ht="21" thickBot="1" x14ac:dyDescent="0.35">
      <c r="A113" s="515"/>
      <c r="B113" s="516" t="s">
        <v>99</v>
      </c>
      <c r="C113" s="516"/>
      <c r="D113" s="517">
        <v>0.05</v>
      </c>
      <c r="E113" s="516"/>
      <c r="F113" s="516"/>
      <c r="G113" s="518"/>
    </row>
    <row r="114" spans="1:7" ht="21.75" thickTop="1" thickBot="1" x14ac:dyDescent="0.35">
      <c r="A114" s="500"/>
      <c r="B114" s="87" t="s">
        <v>100</v>
      </c>
      <c r="C114" s="502"/>
      <c r="D114" s="502"/>
      <c r="E114" s="502"/>
      <c r="F114" s="502"/>
      <c r="G114" s="113"/>
    </row>
    <row r="115" spans="1:7" ht="21" thickTop="1" x14ac:dyDescent="0.3">
      <c r="A115" s="519"/>
      <c r="B115" s="520"/>
      <c r="C115" s="519"/>
      <c r="D115" s="519"/>
      <c r="E115" s="519"/>
      <c r="F115" s="519"/>
      <c r="G115" s="521"/>
    </row>
    <row r="116" spans="1:7" ht="20.25" x14ac:dyDescent="0.3">
      <c r="A116" s="522"/>
      <c r="B116" s="520"/>
      <c r="C116" s="522"/>
      <c r="D116" s="522"/>
      <c r="E116" s="522"/>
      <c r="F116" s="522"/>
      <c r="G116" s="521"/>
    </row>
    <row r="117" spans="1:7" ht="18.75" x14ac:dyDescent="0.3">
      <c r="A117" s="271"/>
      <c r="B117" s="271" t="s">
        <v>101</v>
      </c>
      <c r="C117" s="271"/>
      <c r="D117" s="271"/>
      <c r="E117" s="271" t="s">
        <v>131</v>
      </c>
      <c r="F117" s="271"/>
      <c r="G117" s="271"/>
    </row>
    <row r="118" spans="1:7" ht="18.75" x14ac:dyDescent="0.3">
      <c r="A118" s="271"/>
      <c r="B118" s="271"/>
      <c r="C118" s="271"/>
      <c r="D118" s="271"/>
      <c r="E118" s="271"/>
      <c r="F118" s="271"/>
      <c r="G118" s="271"/>
    </row>
    <row r="119" spans="1:7" ht="18.75" x14ac:dyDescent="0.3">
      <c r="A119" s="271"/>
      <c r="B119" s="271"/>
      <c r="C119" s="271"/>
      <c r="D119" s="271"/>
      <c r="E119" s="271"/>
      <c r="F119" s="271"/>
      <c r="G119" s="271"/>
    </row>
    <row r="120" spans="1:7" ht="18.75" x14ac:dyDescent="0.3">
      <c r="A120" s="271"/>
      <c r="B120" s="271" t="s">
        <v>103</v>
      </c>
      <c r="C120" s="271"/>
      <c r="D120" s="271"/>
      <c r="E120" s="271" t="s">
        <v>103</v>
      </c>
      <c r="F120" s="271"/>
      <c r="G120" s="271"/>
    </row>
    <row r="121" spans="1:7" ht="18.75" x14ac:dyDescent="0.3">
      <c r="A121" s="271"/>
      <c r="B121" s="523"/>
      <c r="C121" s="271"/>
      <c r="D121" s="271"/>
      <c r="E121" s="275"/>
      <c r="F121" s="271"/>
      <c r="G121" s="271"/>
    </row>
    <row r="122" spans="1:7" ht="18.75" x14ac:dyDescent="0.3">
      <c r="A122" s="271"/>
      <c r="B122" s="274"/>
      <c r="C122" s="271"/>
      <c r="D122" s="271"/>
      <c r="E122" s="273"/>
      <c r="F122" s="271"/>
      <c r="G122" s="271"/>
    </row>
    <row r="123" spans="1:7" ht="18.75" x14ac:dyDescent="0.3">
      <c r="A123" s="271"/>
      <c r="B123" s="274"/>
      <c r="C123" s="271"/>
      <c r="D123" s="271"/>
      <c r="E123" s="273"/>
      <c r="F123" s="271"/>
      <c r="G123" s="271"/>
    </row>
    <row r="124" spans="1:7" ht="18.75" x14ac:dyDescent="0.3">
      <c r="A124" s="271"/>
      <c r="B124" s="271"/>
      <c r="C124" s="271"/>
      <c r="D124" s="271"/>
      <c r="E124" s="271"/>
      <c r="F124" s="271"/>
      <c r="G124" s="271"/>
    </row>
    <row r="125" spans="1:7" ht="18.75" x14ac:dyDescent="0.3">
      <c r="A125" s="271"/>
      <c r="B125" s="274" t="s">
        <v>132</v>
      </c>
      <c r="C125" s="271"/>
      <c r="D125" s="271"/>
      <c r="E125" s="274" t="s">
        <v>149</v>
      </c>
      <c r="F125" s="271"/>
      <c r="G125" s="271"/>
    </row>
    <row r="126" spans="1:7" ht="18.75" x14ac:dyDescent="0.3">
      <c r="A126" s="271"/>
      <c r="B126" s="274"/>
      <c r="C126" s="271"/>
      <c r="D126" s="271"/>
      <c r="E126" s="274"/>
      <c r="F126" s="271"/>
      <c r="G126" s="271"/>
    </row>
    <row r="127" spans="1:7" ht="18.75" x14ac:dyDescent="0.3">
      <c r="A127" s="271"/>
      <c r="B127" s="274"/>
      <c r="C127" s="271"/>
      <c r="D127" s="271"/>
      <c r="E127" s="274"/>
      <c r="F127" s="271"/>
      <c r="G127" s="271"/>
    </row>
    <row r="128" spans="1:7" ht="18.75" x14ac:dyDescent="0.3">
      <c r="A128" s="271"/>
      <c r="B128" s="271" t="s">
        <v>103</v>
      </c>
      <c r="C128" s="271"/>
      <c r="D128" s="271"/>
      <c r="E128" s="271" t="s">
        <v>103</v>
      </c>
      <c r="F128" s="271"/>
      <c r="G128" s="271"/>
    </row>
    <row r="129" spans="1:7" ht="18.75" x14ac:dyDescent="0.3">
      <c r="A129" s="271"/>
      <c r="B129" s="272"/>
      <c r="C129" s="271"/>
      <c r="D129" s="271"/>
      <c r="E129" s="272"/>
      <c r="F129" s="523"/>
      <c r="G129" s="522"/>
    </row>
    <row r="130" spans="1:7" ht="18.75" x14ac:dyDescent="0.3">
      <c r="A130" s="271"/>
      <c r="B130" s="271"/>
      <c r="C130" s="271"/>
      <c r="D130" s="271"/>
      <c r="E130" s="271"/>
      <c r="F130" s="522"/>
      <c r="G130" s="522"/>
    </row>
  </sheetData>
  <mergeCells count="4">
    <mergeCell ref="A1:G1"/>
    <mergeCell ref="A2:G2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 Lote 7</vt:lpstr>
      <vt:lpstr>A</vt:lpstr>
      <vt:lpstr>B</vt:lpstr>
      <vt:lpstr>C</vt:lpstr>
      <vt:lpstr>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Abelardo Reyes de la Cruz</dc:creator>
  <cp:lastModifiedBy>Abelardo Reyes de la Cruz</cp:lastModifiedBy>
  <dcterms:created xsi:type="dcterms:W3CDTF">2015-10-02T15:26:53Z</dcterms:created>
  <dcterms:modified xsi:type="dcterms:W3CDTF">2015-10-02T15:40:36Z</dcterms:modified>
</cp:coreProperties>
</file>