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5"/>
  </bookViews>
  <sheets>
    <sheet name="Resumen Lote 8" sheetId="1" r:id="rId1"/>
    <sheet name="A" sheetId="2" r:id="rId2"/>
    <sheet name="B" sheetId="3" r:id="rId3"/>
    <sheet name="C" sheetId="4" r:id="rId4"/>
    <sheet name="D" sheetId="5" r:id="rId5"/>
    <sheet name="E" sheetId="6" r:id="rId6"/>
  </sheets>
  <calcPr calcId="144525"/>
</workbook>
</file>

<file path=xl/calcChain.xml><?xml version="1.0" encoding="utf-8"?>
<calcChain xmlns="http://schemas.openxmlformats.org/spreadsheetml/2006/main">
  <c r="A36" i="6" l="1"/>
  <c r="A37" i="6" s="1"/>
  <c r="A38" i="6" s="1"/>
  <c r="A39" i="6" s="1"/>
  <c r="A33" i="6"/>
  <c r="A23" i="6"/>
  <c r="A24" i="6" s="1"/>
  <c r="A25" i="6" s="1"/>
  <c r="A26" i="6" s="1"/>
  <c r="A27" i="6" s="1"/>
  <c r="A28" i="6" s="1"/>
  <c r="A29" i="6" s="1"/>
  <c r="A30" i="6" s="1"/>
  <c r="A31" i="6" s="1"/>
  <c r="A17" i="6"/>
  <c r="A18" i="6" s="1"/>
  <c r="A19" i="6" s="1"/>
  <c r="A20" i="6" s="1"/>
  <c r="A13" i="6"/>
  <c r="A14" i="6" s="1"/>
  <c r="G90" i="5"/>
  <c r="F90" i="5"/>
  <c r="F88" i="5"/>
  <c r="F86" i="5"/>
  <c r="F83" i="5"/>
  <c r="F82" i="5"/>
  <c r="F81" i="5"/>
  <c r="F78" i="5"/>
  <c r="C75" i="5"/>
  <c r="F75" i="5" s="1"/>
  <c r="F74" i="5"/>
  <c r="F73" i="5"/>
  <c r="F72" i="5"/>
  <c r="C69" i="5"/>
  <c r="F69" i="5" s="1"/>
  <c r="F68" i="5"/>
  <c r="F67" i="5"/>
  <c r="F66" i="5"/>
  <c r="F65" i="5"/>
  <c r="F64" i="5"/>
  <c r="F61" i="5"/>
  <c r="F59" i="5"/>
  <c r="F57" i="5"/>
  <c r="F55" i="5"/>
  <c r="F54" i="5"/>
  <c r="F50" i="5"/>
  <c r="F49" i="5"/>
  <c r="F48" i="5"/>
  <c r="G88" i="5" s="1"/>
  <c r="F45" i="5"/>
  <c r="F41" i="5"/>
  <c r="G41" i="5" s="1"/>
  <c r="G38" i="5"/>
  <c r="F38" i="5"/>
  <c r="F37" i="5"/>
  <c r="G34" i="5"/>
  <c r="F34" i="5"/>
  <c r="F33" i="5"/>
  <c r="F32" i="5"/>
  <c r="G29" i="5"/>
  <c r="F29" i="5"/>
  <c r="F27" i="5"/>
  <c r="F26" i="5"/>
  <c r="G27" i="5" s="1"/>
  <c r="G22" i="5"/>
  <c r="F22" i="5"/>
  <c r="F21" i="5"/>
  <c r="F17" i="5"/>
  <c r="F16" i="5"/>
  <c r="F15" i="5"/>
  <c r="F14" i="5"/>
  <c r="G17" i="5" s="1"/>
  <c r="F13" i="5"/>
  <c r="F10" i="5"/>
  <c r="F9" i="5"/>
  <c r="G10" i="5" s="1"/>
  <c r="C9" i="5"/>
  <c r="G30" i="3"/>
  <c r="F30" i="3"/>
  <c r="F28" i="3"/>
  <c r="F26" i="3"/>
  <c r="F25" i="3"/>
  <c r="F24" i="3"/>
  <c r="F23" i="3"/>
  <c r="G28" i="3" s="1"/>
  <c r="G20" i="3"/>
  <c r="F20" i="3"/>
  <c r="F18" i="3"/>
  <c r="G18" i="3" s="1"/>
  <c r="G16" i="3"/>
  <c r="F16" i="3"/>
  <c r="F14" i="3"/>
  <c r="G14" i="3" s="1"/>
  <c r="G11" i="3"/>
  <c r="F11" i="3"/>
  <c r="F10" i="3"/>
  <c r="F9" i="3"/>
  <c r="G6" i="3"/>
  <c r="F6" i="3"/>
  <c r="G92" i="5" l="1"/>
  <c r="G33" i="3"/>
  <c r="G32" i="3"/>
  <c r="F160" i="2"/>
  <c r="F159" i="2"/>
  <c r="F158" i="2"/>
  <c r="F157" i="2"/>
  <c r="F156" i="2"/>
  <c r="F155" i="2"/>
  <c r="F154" i="2"/>
  <c r="F153" i="2"/>
  <c r="G160" i="2" s="1"/>
  <c r="F152" i="2"/>
  <c r="F149" i="2"/>
  <c r="F148" i="2"/>
  <c r="F147" i="2"/>
  <c r="F146" i="2"/>
  <c r="F145" i="2"/>
  <c r="F144" i="2"/>
  <c r="G149" i="2" s="1"/>
  <c r="F143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G140" i="2" s="1"/>
  <c r="F122" i="2"/>
  <c r="F121" i="2"/>
  <c r="F120" i="2"/>
  <c r="F119" i="2"/>
  <c r="F118" i="2"/>
  <c r="G122" i="2" s="1"/>
  <c r="G162" i="2" s="1"/>
  <c r="G111" i="2"/>
  <c r="F111" i="2"/>
  <c r="F109" i="2"/>
  <c r="G109" i="2" s="1"/>
  <c r="G107" i="2"/>
  <c r="F107" i="2"/>
  <c r="F106" i="2"/>
  <c r="F103" i="2"/>
  <c r="G103" i="2" s="1"/>
  <c r="F100" i="2"/>
  <c r="G100" i="2" s="1"/>
  <c r="F97" i="2"/>
  <c r="F95" i="2"/>
  <c r="F93" i="2"/>
  <c r="F91" i="2"/>
  <c r="F90" i="2"/>
  <c r="G97" i="2" s="1"/>
  <c r="F86" i="2"/>
  <c r="F85" i="2"/>
  <c r="F84" i="2"/>
  <c r="F83" i="2"/>
  <c r="F82" i="2"/>
  <c r="G86" i="2" s="1"/>
  <c r="F79" i="2"/>
  <c r="G79" i="2" s="1"/>
  <c r="F72" i="2"/>
  <c r="F71" i="2"/>
  <c r="F70" i="2"/>
  <c r="F68" i="2"/>
  <c r="F66" i="2"/>
  <c r="F64" i="2"/>
  <c r="F63" i="2"/>
  <c r="F59" i="2"/>
  <c r="F58" i="2"/>
  <c r="F57" i="2"/>
  <c r="F56" i="2"/>
  <c r="F53" i="2"/>
  <c r="F48" i="2"/>
  <c r="F46" i="2"/>
  <c r="F44" i="2"/>
  <c r="F43" i="2"/>
  <c r="F42" i="2"/>
  <c r="F40" i="2"/>
  <c r="F39" i="2"/>
  <c r="F38" i="2"/>
  <c r="F37" i="2"/>
  <c r="F35" i="2"/>
  <c r="F34" i="2"/>
  <c r="F32" i="2"/>
  <c r="F31" i="2"/>
  <c r="F27" i="2"/>
  <c r="F26" i="2"/>
  <c r="F25" i="2"/>
  <c r="F24" i="2"/>
  <c r="F23" i="2"/>
  <c r="F22" i="2"/>
  <c r="F19" i="2"/>
  <c r="F18" i="2"/>
  <c r="F17" i="2"/>
  <c r="F14" i="2"/>
  <c r="F13" i="2"/>
  <c r="F12" i="2"/>
  <c r="F11" i="2"/>
  <c r="G74" i="2" s="1"/>
  <c r="F98" i="5" l="1"/>
  <c r="G93" i="5"/>
  <c r="F97" i="5"/>
  <c r="G105" i="5"/>
  <c r="F100" i="5"/>
  <c r="F96" i="5"/>
  <c r="F99" i="5"/>
  <c r="F95" i="5"/>
  <c r="F38" i="3"/>
  <c r="F34" i="3"/>
  <c r="F37" i="3"/>
  <c r="F36" i="3"/>
  <c r="G44" i="3"/>
  <c r="F39" i="3"/>
  <c r="F35" i="3"/>
  <c r="G113" i="2"/>
  <c r="G164" i="2" s="1"/>
  <c r="G102" i="5" l="1"/>
  <c r="G104" i="5" s="1"/>
  <c r="G41" i="3"/>
  <c r="F169" i="2"/>
  <c r="F168" i="2"/>
  <c r="G176" i="2"/>
  <c r="F171" i="2"/>
  <c r="F167" i="2"/>
  <c r="F170" i="2"/>
  <c r="F166" i="2"/>
  <c r="G103" i="5" l="1"/>
  <c r="G43" i="3"/>
  <c r="G42" i="3"/>
  <c r="G173" i="2"/>
  <c r="G106" i="5" l="1"/>
  <c r="G107" i="5" s="1"/>
  <c r="G45" i="3"/>
  <c r="G46" i="3" s="1"/>
  <c r="G175" i="2"/>
  <c r="G174" i="2"/>
  <c r="G177" i="2" l="1"/>
  <c r="G178" i="2" s="1"/>
</calcChain>
</file>

<file path=xl/sharedStrings.xml><?xml version="1.0" encoding="utf-8"?>
<sst xmlns="http://schemas.openxmlformats.org/spreadsheetml/2006/main" count="975" uniqueCount="505">
  <si>
    <t>A</t>
  </si>
  <si>
    <t>Construcción de Tanque Elevado, pozo y fuente pública para el  proyecto Valle de las Américas, ubicado en la Autopista Las Américas, Sto. Dgo. Este.</t>
  </si>
  <si>
    <t>B</t>
  </si>
  <si>
    <t>Construcción Verja de Malla Ciclónica en Tanque Los Mameyes, ubicado entre las Avenidas 26 de Enero y la Iberoamericana , Sto. Dgo. Este.</t>
  </si>
  <si>
    <t>C</t>
  </si>
  <si>
    <t>Empalme Ø 16” x Ø 4” y Ø 4” x Ø 3”, colocación línea Ø 4” x Ø 3”, PVC en la C/ José Cabrera, para abastecer de agua potable el Res. José Cabrera, Sector Alma Rosa I, Sto. Dgo. Este, (Gerencia Este)</t>
  </si>
  <si>
    <t>D</t>
  </si>
  <si>
    <t>Red de alcantarillado sanitario Hato Viejo II, ubicado en el sector La Vigia, Municipio  Guerra, Sto. Dgo. Este.</t>
  </si>
  <si>
    <t>E</t>
  </si>
  <si>
    <t>Reforzamiento red de Dist. De agua potable en Tubería de Ø6”, Ø4”,  Ø 3” y Ø2” PVC SDR-26 Y PVC SDR-21, para el barrio Los Guandules.</t>
  </si>
  <si>
    <t>CORPORACION DEL ACUEDUCTO Y ALCANTARILLADO DE SANTO DOMINGO</t>
  </si>
  <si>
    <t>* * * C. A. A. S. D. * * *</t>
  </si>
  <si>
    <t xml:space="preserve">PRESUPUESTO : CONSTRUCCION DE TANQUE ELEVADO, POZO Y FUENTE PUBLICA PARA EL PROYECTO VALLES DE LAS AMERICAS, UBICADO EN LA AUTOPISTA LAS AMERICAS, SANTO DOMINGO ESTE.  (Gerencia Este)        </t>
  </si>
  <si>
    <t>No.</t>
  </si>
  <si>
    <t>Descripción</t>
  </si>
  <si>
    <t>Cantidad</t>
  </si>
  <si>
    <t>Unidad</t>
  </si>
  <si>
    <t>Precio RD$</t>
  </si>
  <si>
    <t>Costo RD$</t>
  </si>
  <si>
    <t>Sub-Total</t>
  </si>
  <si>
    <t>FASE A</t>
  </si>
  <si>
    <t>CONSTRUCCION DE TANQUE ELEVADO A 3.05 MTS</t>
  </si>
  <si>
    <t>1.-</t>
  </si>
  <si>
    <t>TANQUE ELEVADO (3 X 3 X 2.50 ) MTS</t>
  </si>
  <si>
    <t>1.1-</t>
  </si>
  <si>
    <t>TRABAJOS PRELIMINARES:</t>
  </si>
  <si>
    <t>1.1.1.-</t>
  </si>
  <si>
    <t>Desmonte y Limpieza de Vegetación (Incluye Bote)</t>
  </si>
  <si>
    <t>PA</t>
  </si>
  <si>
    <t>1.1.2.-</t>
  </si>
  <si>
    <t>Replanteo y Control Topográfico en Proceso Constructivo</t>
  </si>
  <si>
    <t>1.1.3.-</t>
  </si>
  <si>
    <t>Caseta de Materiales</t>
  </si>
  <si>
    <t>UD</t>
  </si>
  <si>
    <t>1.1.4.-</t>
  </si>
  <si>
    <t>Letrero de Identificación Proyecto</t>
  </si>
  <si>
    <t>1.2.-</t>
  </si>
  <si>
    <t>MOVIMIENTO DE TIERRA:</t>
  </si>
  <si>
    <t>1.2.1.-</t>
  </si>
  <si>
    <t>Exacavación Roca a Compresor</t>
  </si>
  <si>
    <t>M3</t>
  </si>
  <si>
    <t>1.2.2.-</t>
  </si>
  <si>
    <t>Relleno Compactado con Maquito</t>
  </si>
  <si>
    <t>1.2.3.-</t>
  </si>
  <si>
    <t>Bote de Material</t>
  </si>
  <si>
    <t>1.3.-</t>
  </si>
  <si>
    <t>HORMIGON ARMADO (f`c=280 Kg/Cm²) EN :</t>
  </si>
  <si>
    <t>1.3.1.-</t>
  </si>
  <si>
    <t>Losa de Techo</t>
  </si>
  <si>
    <t>1.3.2.-</t>
  </si>
  <si>
    <t>Losa de Fondo</t>
  </si>
  <si>
    <t>1.3.3..-</t>
  </si>
  <si>
    <t>Zapata Ø1/2" @ 0.20M</t>
  </si>
  <si>
    <t>1.3.4.-</t>
  </si>
  <si>
    <t>Muros</t>
  </si>
  <si>
    <t>Columanas (0.40 x 0.40)M,  8Ø 3/4", Adic. Ø3/8" @ 0.10M</t>
  </si>
  <si>
    <t>1.3.5.-</t>
  </si>
  <si>
    <t>Vigas,  3Ø 3/4",2Ø1/2", Adic. Ø3/8" @ 0.20M</t>
  </si>
  <si>
    <t>1.4.-</t>
  </si>
  <si>
    <t>TERMINACION DE SUPERFICIES:</t>
  </si>
  <si>
    <t>1.4.1.-</t>
  </si>
  <si>
    <t>PAÑETE EN :</t>
  </si>
  <si>
    <t>1.4.1.1.-</t>
  </si>
  <si>
    <t>M2</t>
  </si>
  <si>
    <t>1.4.1.2.-</t>
  </si>
  <si>
    <t>Columnas y Vigas</t>
  </si>
  <si>
    <t>1.4.2.-</t>
  </si>
  <si>
    <t>FRAGUACHE EN:</t>
  </si>
  <si>
    <t>1.4.2.1.-</t>
  </si>
  <si>
    <t>1.4.2.2.-</t>
  </si>
  <si>
    <t>1.4.3.-</t>
  </si>
  <si>
    <t>APLICACIÓN DE IMPERMEABILIZANTE SIKA TOP 21 EN :</t>
  </si>
  <si>
    <t>1.4.3.1.-</t>
  </si>
  <si>
    <t>Losa de Techo ( Dos Manos )</t>
  </si>
  <si>
    <t>Losa de Fondo ( Dos Manos )</t>
  </si>
  <si>
    <t>1.4.3.2.-</t>
  </si>
  <si>
    <t>Muro Interior  ( Dos Manos )</t>
  </si>
  <si>
    <t>1.4.4.-</t>
  </si>
  <si>
    <t>CANTOS</t>
  </si>
  <si>
    <t>1.4.5.-</t>
  </si>
  <si>
    <t>PINTURA EN:</t>
  </si>
  <si>
    <t>1.4.5.1.-</t>
  </si>
  <si>
    <t>1.4.5.2.-</t>
  </si>
  <si>
    <t>1.4.5.3.-</t>
  </si>
  <si>
    <t>Logo CAASD</t>
  </si>
  <si>
    <t>1.5.-</t>
  </si>
  <si>
    <t>ESCALERA INTERIOR, EXTERIOR Y PROTECCION DE REGISTRO (PRESENTAR FACTURAS)</t>
  </si>
  <si>
    <t>1.6.-</t>
  </si>
  <si>
    <t>TAPA METALICA EN TECHO (0.80 X 0.80) M</t>
  </si>
  <si>
    <t>2.-</t>
  </si>
  <si>
    <t xml:space="preserve">TUBERIAS Y PIEZAS ESPECIALES EN : ENTRADA, SALIDA, REBOSE DESAGUE </t>
  </si>
  <si>
    <t>2.1.-</t>
  </si>
  <si>
    <t>2.1.1.-</t>
  </si>
  <si>
    <t xml:space="preserve">Replanteo </t>
  </si>
  <si>
    <t>2.2.-</t>
  </si>
  <si>
    <t>2.2.1.-</t>
  </si>
  <si>
    <t>Excavación roca a compresor</t>
  </si>
  <si>
    <t>2.2.2.-</t>
  </si>
  <si>
    <t>Suministro y Colocación Asiento de Arena</t>
  </si>
  <si>
    <t>2.2.3.-</t>
  </si>
  <si>
    <t>Reposición y Compactación Material Excavado</t>
  </si>
  <si>
    <t>2.2.4.-</t>
  </si>
  <si>
    <t>Traslado Interno y Compactación Material Sobrante</t>
  </si>
  <si>
    <t>2.3.-</t>
  </si>
  <si>
    <t>SUMINISTRO Y COLOCACION TUBERIAS Y PIEZAS :</t>
  </si>
  <si>
    <t>2.3.1.-</t>
  </si>
  <si>
    <t>TUBERIAS DE:</t>
  </si>
  <si>
    <t>2.3.1.1.-</t>
  </si>
  <si>
    <t>Ø 2" PVC SDR-21</t>
  </si>
  <si>
    <t>ML</t>
  </si>
  <si>
    <t>2.3.1.2.-</t>
  </si>
  <si>
    <t>Ø 3/4" PVC SDR-21</t>
  </si>
  <si>
    <t>2.3.2.-</t>
  </si>
  <si>
    <t>CODOS DE:</t>
  </si>
  <si>
    <t>2.3.2.1.-</t>
  </si>
  <si>
    <t>Ø2" x 90º PVC</t>
  </si>
  <si>
    <t>2.3.3.-</t>
  </si>
  <si>
    <t>REDUCCION DE :</t>
  </si>
  <si>
    <t>2.3.3.1.-</t>
  </si>
  <si>
    <t>Ø2" @ Ø3/4" PVC</t>
  </si>
  <si>
    <t>2.3.4.-</t>
  </si>
  <si>
    <t>VALVULA DE :</t>
  </si>
  <si>
    <t>2.3.4.1.-</t>
  </si>
  <si>
    <t>Compuerta Platillada de Ø2" H. F. , Completa</t>
  </si>
  <si>
    <t>2.3.4.2.-</t>
  </si>
  <si>
    <t>Caja Telescopica</t>
  </si>
  <si>
    <t>2.4.-</t>
  </si>
  <si>
    <t>ANCLAJES DE PIEZAS EN  H.A.</t>
  </si>
  <si>
    <t>SUB-TOTAL FASE A</t>
  </si>
  <si>
    <t xml:space="preserve">FASE B </t>
  </si>
  <si>
    <t>FUENTE PUBLICA</t>
  </si>
  <si>
    <t>TRABAJOS PRELIMINARES</t>
  </si>
  <si>
    <t>1.1.-</t>
  </si>
  <si>
    <t>Replanteo</t>
  </si>
  <si>
    <t>Excavación Roca a Compresor</t>
  </si>
  <si>
    <t>Suministro y Colocacion  Asiento de Arena</t>
  </si>
  <si>
    <t>Relleno Compactado con Maquito (3 Capas)</t>
  </si>
  <si>
    <t>Suministro Material P/Relleno</t>
  </si>
  <si>
    <t>2.5.-</t>
  </si>
  <si>
    <t>Bote de Material Sobrante</t>
  </si>
  <si>
    <t>3.-</t>
  </si>
  <si>
    <t>SUMINISTRO DE PIEZAS Y TUBERIAS</t>
  </si>
  <si>
    <t>3.1.-</t>
  </si>
  <si>
    <t>3.1.2.-</t>
  </si>
  <si>
    <t>Ø3/4" SCH-40</t>
  </si>
  <si>
    <t>LLAVES DE 3/4" DE CHORRO, PORTACANDADO</t>
  </si>
  <si>
    <t>TEE DE:</t>
  </si>
  <si>
    <t>Ø2" x Ø3/4"</t>
  </si>
  <si>
    <t>CODO DE:</t>
  </si>
  <si>
    <t>2.4.2.-</t>
  </si>
  <si>
    <t>Ø3/4" x 90º</t>
  </si>
  <si>
    <t>REDUCCION DE:</t>
  </si>
  <si>
    <t>2.5.2.-</t>
  </si>
  <si>
    <t>TERMINACION DE PISO:</t>
  </si>
  <si>
    <t>Losa de Piso en H.S. Pulido</t>
  </si>
  <si>
    <t>4.-</t>
  </si>
  <si>
    <t>MUROS DE BLOQUES DE:</t>
  </si>
  <si>
    <t>4.1.-</t>
  </si>
  <si>
    <t>6"</t>
  </si>
  <si>
    <t>5.-</t>
  </si>
  <si>
    <t>TERMINACION DE SUPERFICIE :</t>
  </si>
  <si>
    <t>5.1.-</t>
  </si>
  <si>
    <t>Pañete en Muro</t>
  </si>
  <si>
    <t>5.3.-</t>
  </si>
  <si>
    <t>Cantos</t>
  </si>
  <si>
    <t>6.-</t>
  </si>
  <si>
    <t>PINTURA GENERAL</t>
  </si>
  <si>
    <t>7.-</t>
  </si>
  <si>
    <t>CONSTRUCCION DE VERJA PERIMETRAL</t>
  </si>
  <si>
    <t>SUB-TOTAL FASE B</t>
  </si>
  <si>
    <t xml:space="preserve">FASE C </t>
  </si>
  <si>
    <t>CONSTRUCCION DE POZO</t>
  </si>
  <si>
    <t>CONSTRUCCION  DE UN POZO EN Ø8" PVC-SDR-26 (A PERCUSION) CON 130' DE `PROFUNDIDAD</t>
  </si>
  <si>
    <t>Perforación de pozo en Ø10"</t>
  </si>
  <si>
    <t>PL</t>
  </si>
  <si>
    <t>Hincado de Tuberia Ø8" PVC-SDR-26</t>
  </si>
  <si>
    <t>Ranurado de Tuberia de Ø8/" PVC</t>
  </si>
  <si>
    <t>Suministro de Tuberia Ø8" PVC-SDR-26</t>
  </si>
  <si>
    <t>Prueba de Bombeo Por 48 Horas</t>
  </si>
  <si>
    <t>ELECTRIFICACION E INSTALACION DE EQUIPO DE BOMBEO DEL POZO</t>
  </si>
  <si>
    <t>EQUIPO DE BOMBEO Y CONSTRUCCION DE DESCARGA</t>
  </si>
  <si>
    <t>Electrobomba Sumergible de 100 GPM, VS 120 TDH, para Motor Electrico de 5 HP a 220 V, Monofasico con Panel de Control Completo, a 60 HZ, 65% Eficiencia y Control de Nivel.</t>
  </si>
  <si>
    <t>2.1.2.-</t>
  </si>
  <si>
    <t>Tuberia para Columna de Ø3 x 10' HN Roscada en Ambos Extremos</t>
  </si>
  <si>
    <t>2.1.3.-</t>
  </si>
  <si>
    <t>Orificio Para Medición de Niveles</t>
  </si>
  <si>
    <t>2.1.4.-</t>
  </si>
  <si>
    <t>Manometro Completo, Esfera Ø2 de 0-100 PSI Sumergido en Glicerina</t>
  </si>
  <si>
    <t>2.1.5.-</t>
  </si>
  <si>
    <t>Llave de Muestreo y Llave de paso de Ø 1/2"</t>
  </si>
  <si>
    <t>2.1.6.-</t>
  </si>
  <si>
    <t>Valvula Ventosa Ø 1/2"</t>
  </si>
  <si>
    <t>2.1.7.-</t>
  </si>
  <si>
    <t>Cheque Vertical de Ø3" Roscado con Cucullera</t>
  </si>
  <si>
    <t>2.1.8.-</t>
  </si>
  <si>
    <t>Cheque Horizontal de Ø3" Platillado</t>
  </si>
  <si>
    <t>2.1.9.-</t>
  </si>
  <si>
    <t>Valvula de Compuerta Ø3" Platillada, Vastago Deslizante y Volanta</t>
  </si>
  <si>
    <t>2.1.10.-</t>
  </si>
  <si>
    <t>Niple Ø1 1/2" x 2' Platillado</t>
  </si>
  <si>
    <t>2.1.11.-</t>
  </si>
  <si>
    <t>Codo Ø3" x 45° Platillado</t>
  </si>
  <si>
    <t>2.1.12.-</t>
  </si>
  <si>
    <t>Valvula Ø1 1/2" Platillada para Descarga libre</t>
  </si>
  <si>
    <t>2.1.13.-</t>
  </si>
  <si>
    <t>Tee Ø3" x 3' x 1 1/2 Platillada</t>
  </si>
  <si>
    <t>2.1.14.-</t>
  </si>
  <si>
    <t>Mano de Obra</t>
  </si>
  <si>
    <t>ELECTRIFICACION PRIMARIA</t>
  </si>
  <si>
    <t>Transformador Tipo Poste 15 KVA, Monofasico, 7200 /240 / 120V Sumergido en Aceite</t>
  </si>
  <si>
    <t>Cut-Out 100 Amperes</t>
  </si>
  <si>
    <t>Tornillo 5/8 x 14</t>
  </si>
  <si>
    <t>Varilla de Tierra Completa</t>
  </si>
  <si>
    <t>2.2.5.-</t>
  </si>
  <si>
    <t>Cable Desnudo para Aterrizaje</t>
  </si>
  <si>
    <t>2.2.6.-</t>
  </si>
  <si>
    <t>Cable TDH #10</t>
  </si>
  <si>
    <t>2.2.7.-</t>
  </si>
  <si>
    <t>Mano  de Obra</t>
  </si>
  <si>
    <t>ELECTRIFICACION SECUNDARIA</t>
  </si>
  <si>
    <t>Tuberia Ø 3/4" x 20' EMT</t>
  </si>
  <si>
    <t>Coupling Ø3/4" EMT</t>
  </si>
  <si>
    <t>Alambre de Goma Sumergible 10/3 Hilos</t>
  </si>
  <si>
    <t>Main Breaker de 70 Amperes Monofasico en su Caja</t>
  </si>
  <si>
    <t>2.3.5.-</t>
  </si>
  <si>
    <t>Curva SDR-26 3/4" x 20' PVC</t>
  </si>
  <si>
    <t>2.3.6.-</t>
  </si>
  <si>
    <t>Tuberia SDR-26 3/4" x20' PVC</t>
  </si>
  <si>
    <t>2.3.7.-</t>
  </si>
  <si>
    <t>Adaptador Recto 3/4"</t>
  </si>
  <si>
    <t>2.3.8.-</t>
  </si>
  <si>
    <t>Adaptador Curvo Liquid'Tight Ø 3/4"</t>
  </si>
  <si>
    <t>2.3.9.-</t>
  </si>
  <si>
    <t>SUB-TOTAL FASE C</t>
  </si>
  <si>
    <t>TOTAL GENERAL DE COSTOS DIRECTOS FASES ( A+B+C)</t>
  </si>
  <si>
    <t>DIRECCIÓN TÉCNICA</t>
  </si>
  <si>
    <t>GASTOS ADMINISTRATIVOS</t>
  </si>
  <si>
    <t>TRANSPORTE</t>
  </si>
  <si>
    <t>SEGURO Y FIANZA</t>
  </si>
  <si>
    <t>LEY # 6/86</t>
  </si>
  <si>
    <t>SUPERVISIÓN C.A.A.S.D.</t>
  </si>
  <si>
    <t>TOTAL DE COSTOS INDIRECTOS</t>
  </si>
  <si>
    <t>SUB-TOTAL GENERAL EN RD$</t>
  </si>
  <si>
    <t>PRESERVACION, MANTENIMIENTO Y CONSERVACION  DE CUENCAS</t>
  </si>
  <si>
    <t>EQUPAMIENTO C.A.A.S.D.</t>
  </si>
  <si>
    <t>IMPREVISTOS</t>
  </si>
  <si>
    <t>TOTAL GENERAL A CONTRATAR</t>
  </si>
  <si>
    <t>Preparado por:</t>
  </si>
  <si>
    <t>Revisado por:</t>
  </si>
  <si>
    <t>__________________________________</t>
  </si>
  <si>
    <t>Visto Bueno por:</t>
  </si>
  <si>
    <t>Aprobado por:</t>
  </si>
  <si>
    <t xml:space="preserve">PRESUPUESTO : CONSTRUCCION DE VERJA DE MALLA CICLONICA, EN  TANQUE LOS MAMEYES, UBICADA ENTRE LAS AVENIDAS 26 DE ENERO Y LA IBEROAMERICANA, SANTO DOMINGO .                                                                                                                                                                      ( Gerencia Este ) </t>
  </si>
  <si>
    <t xml:space="preserve">REPLANTEO </t>
  </si>
  <si>
    <t>Excavación A Compresor</t>
  </si>
  <si>
    <t>Mt3.</t>
  </si>
  <si>
    <t>Relleno Compactado</t>
  </si>
  <si>
    <t xml:space="preserve">Bote de Material Sobrante </t>
  </si>
  <si>
    <t xml:space="preserve"> </t>
  </si>
  <si>
    <t>HORMIGON ARMADO EN:</t>
  </si>
  <si>
    <t>Zapata de muro</t>
  </si>
  <si>
    <t>MUROS DE BLOCK DE 6"</t>
  </si>
  <si>
    <r>
      <t xml:space="preserve">SUMINISTRO Y COLOCACION DE  MALLA CICLONICA </t>
    </r>
    <r>
      <rPr>
        <sz val="16"/>
        <rFont val="Times New Roman"/>
        <family val="1"/>
      </rPr>
      <t>(Incluye materiales y accesirios</t>
    </r>
    <r>
      <rPr>
        <b/>
        <sz val="16"/>
        <rFont val="Times New Roman"/>
        <family val="1"/>
      </rPr>
      <t>)</t>
    </r>
  </si>
  <si>
    <t>ALAMBRE DE PUAS</t>
  </si>
  <si>
    <t>TERMINACION DE SUPERFICIE:</t>
  </si>
  <si>
    <t>7.1.-</t>
  </si>
  <si>
    <t>Pañete  Muros</t>
  </si>
  <si>
    <t>Mt2.</t>
  </si>
  <si>
    <t>7.2.-</t>
  </si>
  <si>
    <t>Pintura Base</t>
  </si>
  <si>
    <t>7.3.-</t>
  </si>
  <si>
    <t>Pintura Acrilica</t>
  </si>
  <si>
    <t>7.4.-</t>
  </si>
  <si>
    <t>zabaleta</t>
  </si>
  <si>
    <t>8.-</t>
  </si>
  <si>
    <t>Puerta Vehicular ( De dos hojas de malla ciclonica)</t>
  </si>
  <si>
    <t>9.-</t>
  </si>
  <si>
    <t>LIMPIEZA FINAL</t>
  </si>
  <si>
    <t>SUB-TOTAL  COSTOS DIRECTOS</t>
  </si>
  <si>
    <t>TOTAL DE GASTOS INDIRECTOS</t>
  </si>
  <si>
    <t>TOTAL GENERAL EN RD$</t>
  </si>
  <si>
    <t>PRESERVACION, MANTENIMIENTO Y CONSERVACION DE CUENCAS</t>
  </si>
  <si>
    <t>EQUIPAMIENTO C.A.A.S.D.</t>
  </si>
  <si>
    <t>_______________________________</t>
  </si>
  <si>
    <t xml:space="preserve">                                                                 Visto Bueno por:</t>
  </si>
  <si>
    <t xml:space="preserve">                                                         __________________________________</t>
  </si>
  <si>
    <t xml:space="preserve">   </t>
  </si>
  <si>
    <t>CORPORACIÓN DEL ACUEDUCTO Y ALCANTARILLADO DE SANTO DOMINGO</t>
  </si>
  <si>
    <t>PRESUPUESTO : EMPALMES Ø16" X Ø4 " Y Ø4" X Ø3", COLOCACION LINEA Ø4" Y Ø3" PVC EN LA C/JOSE CABRERA PARA ABASTECER DE AGUA POTABLE EL RESIDENCIAL JOSE CABRERA, SECTOR ALMA ROSA I,  SANTO DOMINGO ESTE . ( Gerencia Este )</t>
  </si>
  <si>
    <t xml:space="preserve">                                                                     </t>
  </si>
  <si>
    <t>EMPALME Ø16" X Ø4" Y Ø4" X Ø3" PVC</t>
  </si>
  <si>
    <t>Caseta para Materiales</t>
  </si>
  <si>
    <t>2,1,-</t>
  </si>
  <si>
    <t>Excavación  Roca a Compresor</t>
  </si>
  <si>
    <t>2,2,-</t>
  </si>
  <si>
    <t>2,3,-</t>
  </si>
  <si>
    <t xml:space="preserve">Relleno Compactado C/ Maquito </t>
  </si>
  <si>
    <t>2,4,-</t>
  </si>
  <si>
    <t>2,5,-</t>
  </si>
  <si>
    <t>3,-</t>
  </si>
  <si>
    <t xml:space="preserve">SUMINISTRO DE TUBERÍA Y PIEZAS </t>
  </si>
  <si>
    <t>TUBERIAS DE :</t>
  </si>
  <si>
    <t>3.1.1.-</t>
  </si>
  <si>
    <t>Ø4" PVC SDR-21</t>
  </si>
  <si>
    <t>3.2.-</t>
  </si>
  <si>
    <t>CLAMPS DE:</t>
  </si>
  <si>
    <t>3.2.1.-</t>
  </si>
  <si>
    <t>Ø16" X Ø4" Acero</t>
  </si>
  <si>
    <t>3.3.-</t>
  </si>
  <si>
    <t>TEE DE :</t>
  </si>
  <si>
    <t>3.3.1.-</t>
  </si>
  <si>
    <t>Ø4" x  Ø3" PVC</t>
  </si>
  <si>
    <t>3.4.-</t>
  </si>
  <si>
    <t>JUNTAS DRESSER DE:</t>
  </si>
  <si>
    <t>3.4.1-</t>
  </si>
  <si>
    <t xml:space="preserve"> Ø4"</t>
  </si>
  <si>
    <t>3.5.-</t>
  </si>
  <si>
    <t>3.5.1.-</t>
  </si>
  <si>
    <t>Ø4" x 90º</t>
  </si>
  <si>
    <t>3.6.-</t>
  </si>
  <si>
    <t>VALVULA DE:</t>
  </si>
  <si>
    <t>3.6.1.-</t>
  </si>
  <si>
    <t>Ø4" Completa ( Platillada, Marca Mueller, AVK, o Similar)</t>
  </si>
  <si>
    <t>3.6.2.-</t>
  </si>
  <si>
    <t>4,-</t>
  </si>
  <si>
    <t xml:space="preserve">COLOCACION DE TUBERÍA Y PIEZAS </t>
  </si>
  <si>
    <t>4.1.1.-</t>
  </si>
  <si>
    <t>4.2.-</t>
  </si>
  <si>
    <t>4.2.1.-</t>
  </si>
  <si>
    <t>4.3.-</t>
  </si>
  <si>
    <t>4.3.1.-</t>
  </si>
  <si>
    <t>CEMENTO SOLVENTE</t>
  </si>
  <si>
    <t>KG</t>
  </si>
  <si>
    <t>5,-</t>
  </si>
  <si>
    <t>ANCLAJE DE PIEZAS EN H. S.</t>
  </si>
  <si>
    <t>SUB-TOTAL COSTOS DIRECTOS FASE  "A"</t>
  </si>
  <si>
    <t>FASE B</t>
  </si>
  <si>
    <t>COLOCACION LINEA Ø4" Y Ø3" PVC</t>
  </si>
  <si>
    <t>2,-</t>
  </si>
  <si>
    <t>Excavación  Roca A Compresor</t>
  </si>
  <si>
    <t>2.6.-</t>
  </si>
  <si>
    <t>Corte de Asfalto C/Maquina</t>
  </si>
  <si>
    <t>TUBERIA DE:</t>
  </si>
  <si>
    <t xml:space="preserve"> Ø3" PVC SDR-21  Con Junta de Goma</t>
  </si>
  <si>
    <t>3.1.2</t>
  </si>
  <si>
    <t xml:space="preserve"> Ø4" PVC SDR-21  Con Junta de Goma</t>
  </si>
  <si>
    <t>TAPON DE:</t>
  </si>
  <si>
    <t>Ø3"</t>
  </si>
  <si>
    <t>Ø4"</t>
  </si>
  <si>
    <t>COLOCACION DE TUBERIAS:</t>
  </si>
  <si>
    <t>4,1,-</t>
  </si>
  <si>
    <t xml:space="preserve"> Ø3" PVC SDR-21 </t>
  </si>
  <si>
    <t xml:space="preserve"> Ø4" PVC SDR-21 </t>
  </si>
  <si>
    <t>6,-</t>
  </si>
  <si>
    <t>ACOMETIDAS DOMICILIARIAS  DE Ø3"X Ø3/4"</t>
  </si>
  <si>
    <t>TRANSPORTE INTERNO TUBERIA DE:</t>
  </si>
  <si>
    <t>PRUEBA HIDROSTATICA TUBERIAS DE :</t>
  </si>
  <si>
    <t>8.1.-</t>
  </si>
  <si>
    <t>Ø3" PVC SDR-21</t>
  </si>
  <si>
    <t>REPARACION DE SERVICIOS EXISTENTES                      ( CUBICAR ESTA PARTIDA POR ACTIVIDAD REALIZADA )</t>
  </si>
  <si>
    <t>10.-</t>
  </si>
  <si>
    <t>REPOSICION DE ASFALTO, e=2"</t>
  </si>
  <si>
    <t>11.-</t>
  </si>
  <si>
    <t>SEÑALIZACION :</t>
  </si>
  <si>
    <t>11.1.-</t>
  </si>
  <si>
    <t>Señales de Precaucion  ( Cintas Reflectiva , Cinta Aviso de Peligro, etc. )</t>
  </si>
  <si>
    <t>SUB-TOTAL COSTOS DIRECTOS FASE  "B"</t>
  </si>
  <si>
    <t>SUB-TOTAL COSTOS DIRECTOS FASE "A+B"</t>
  </si>
  <si>
    <t>PRESUPUESTO: RED DE ALCANTARILLADO SANITARIO "HATO VIEJO II", UBICADO EN EL SECTOR " LA VIGIA", MUNICIPIO GUERRA, SANTO DOMINGO ESTE.  ( Gerencia Este )</t>
  </si>
  <si>
    <t xml:space="preserve"> Replanteo</t>
  </si>
  <si>
    <t xml:space="preserve">Caseta para Materiales </t>
  </si>
  <si>
    <t xml:space="preserve">Excavación con Retroexcavadora  en Material no Clasificado </t>
  </si>
  <si>
    <t>Suministro y colocación asiento de arena</t>
  </si>
  <si>
    <t xml:space="preserve">Relleno compactado con maquito  </t>
  </si>
  <si>
    <t>Suministro material para relleno</t>
  </si>
  <si>
    <t xml:space="preserve">Bote de material sobrante </t>
  </si>
  <si>
    <t>SUMINISTRO DE TUBERIAS:</t>
  </si>
  <si>
    <t>Ø6" PVC SDR-32.5 Sin Junta de Goma</t>
  </si>
  <si>
    <t>Ø8" PVC SDR-32.5 Sin Junta de Goma</t>
  </si>
  <si>
    <t>COLOCACION DE TUBERIAS Y PIEZAS:</t>
  </si>
  <si>
    <t>4.1.2.-</t>
  </si>
  <si>
    <t>CONSTRUCCION  REGISTRO EN LADRILLO DE:</t>
  </si>
  <si>
    <t>6.1.-</t>
  </si>
  <si>
    <t xml:space="preserve"> 1.00 Mt a 1.50 Mt</t>
  </si>
  <si>
    <t>6.2.-</t>
  </si>
  <si>
    <t xml:space="preserve"> 1.50 Mt a 2.00 Mt</t>
  </si>
  <si>
    <t xml:space="preserve"> 2.00 Mt a 2.50 Mt</t>
  </si>
  <si>
    <t>TRANSPORTE INTERNO TUBERIAS DE :</t>
  </si>
  <si>
    <t xml:space="preserve">ACOMETIDAS SANITARIAS </t>
  </si>
  <si>
    <t>Ø8" x  Ø 4" PVC</t>
  </si>
  <si>
    <t>CONSTRUCCION DE UNIDAD DE TRATAMIENTO DE AGUAS RESIDUALES (15.50M X 6.95M), H=3.50M</t>
  </si>
  <si>
    <t>9.1.-</t>
  </si>
  <si>
    <t>9.1.1.-</t>
  </si>
  <si>
    <t>Topografía y Replanteo</t>
  </si>
  <si>
    <t>9.2.-</t>
  </si>
  <si>
    <t>9.2.1.-</t>
  </si>
  <si>
    <t>Excavación  Con retro excavadora Material no Clasificado</t>
  </si>
  <si>
    <t>9.2.2.-</t>
  </si>
  <si>
    <t>9.2.3.-</t>
  </si>
  <si>
    <t>9.3.-</t>
  </si>
  <si>
    <t>SUMINISTRO TUBERIAS Y PIEZAS DE:</t>
  </si>
  <si>
    <t>9.3.1.-</t>
  </si>
  <si>
    <t>Tuberías para</t>
  </si>
  <si>
    <t>9.3.1.1.-</t>
  </si>
  <si>
    <t>Ventilacion de 3¨ PVC SDR-41 (Inc. Interconexión de Registros y Filtantes)</t>
  </si>
  <si>
    <t>9.3.1.3.-</t>
  </si>
  <si>
    <t>Rebose de 8¨ PVC SDR 32.5</t>
  </si>
  <si>
    <t>9.3.2.-</t>
  </si>
  <si>
    <t>Codo de</t>
  </si>
  <si>
    <t>9.3.2.1.-</t>
  </si>
  <si>
    <t>8" x 45° Acero</t>
  </si>
  <si>
    <t>9.3.3.-</t>
  </si>
  <si>
    <t>9.3.3.1.-</t>
  </si>
  <si>
    <t>Ø8" x Ø8" Acero</t>
  </si>
  <si>
    <t>9.4.-</t>
  </si>
  <si>
    <t>MANO DE OBRA DE TUBERIA Y PIEZAS (Inc. Movimiento de Tierra Interconexión)</t>
  </si>
  <si>
    <t>9.5.-</t>
  </si>
  <si>
    <t>9.5.1.-</t>
  </si>
  <si>
    <t>Torta de 0.05 mts.</t>
  </si>
  <si>
    <t>9.5.2.-</t>
  </si>
  <si>
    <t>Losa de Techo (15.50*6.95*0.25)</t>
  </si>
  <si>
    <t>9.5.3.-</t>
  </si>
  <si>
    <t>Losa de Fondo (14.80*3.50*0.15)</t>
  </si>
  <si>
    <t>9.5.4.-</t>
  </si>
  <si>
    <t xml:space="preserve">Losa de filtro </t>
  </si>
  <si>
    <t>9.5.5.-</t>
  </si>
  <si>
    <t>Muros de Hormigón e=0.25</t>
  </si>
  <si>
    <t>9.5.16.-</t>
  </si>
  <si>
    <t>Vibrador de Hormigón</t>
  </si>
  <si>
    <t>9.6.-</t>
  </si>
  <si>
    <t>9.6.1.-</t>
  </si>
  <si>
    <t>Fino Losa de Fondo</t>
  </si>
  <si>
    <t>9.6.2.-</t>
  </si>
  <si>
    <t>Pañete Interior Muros</t>
  </si>
  <si>
    <t>9.6.3.-</t>
  </si>
  <si>
    <t>Zabaletas</t>
  </si>
  <si>
    <t>9.6.4.-</t>
  </si>
  <si>
    <t>Pañete losa de techo</t>
  </si>
  <si>
    <t>9.7.-</t>
  </si>
  <si>
    <t>AGREGADOS PARA FILTRO:</t>
  </si>
  <si>
    <t>9.7.1.</t>
  </si>
  <si>
    <t>Agregado: 2" @ 4"</t>
  </si>
  <si>
    <t>9.8.-</t>
  </si>
  <si>
    <t>VARIOS:</t>
  </si>
  <si>
    <t>9.8.1.-</t>
  </si>
  <si>
    <t>Tapas   D=0.60, HF</t>
  </si>
  <si>
    <t>9.8.2.-</t>
  </si>
  <si>
    <t xml:space="preserve">Escaleras H=2.1, en barras </t>
  </si>
  <si>
    <t>9.9.-</t>
  </si>
  <si>
    <t>FILTRANTES DE ENCAMISADO EN 8 ACERO</t>
  </si>
  <si>
    <t>9.10.-</t>
  </si>
  <si>
    <t>CONSTRUCCION DE REGISTROS SANITARIOS  DE:</t>
  </si>
  <si>
    <t>9.10.1.-</t>
  </si>
  <si>
    <t>2.00M - 2.50M</t>
  </si>
  <si>
    <t>9.11.-</t>
  </si>
  <si>
    <t>SEÑALIZACION (Incluye:  Letreros, Luces, Cinta Aviso de Peligro, Cinta Reflectiva, Tanques, Personal, Banderolero, etc. ) (Cubicar Desglosado).</t>
  </si>
  <si>
    <t>SUB-TOTAL COSTOS DIRECTOS</t>
  </si>
  <si>
    <t>DIRECCION TECNICA</t>
  </si>
  <si>
    <t>SEGUROS Y FIANZA</t>
  </si>
  <si>
    <t>SUPERVISION C.A.A.S.D.</t>
  </si>
  <si>
    <t>SUB-TOTAL GENERAL</t>
  </si>
  <si>
    <t>EQUIPAMIENTO CAASD</t>
  </si>
  <si>
    <t xml:space="preserve">                                                                   Visto Bueno por:</t>
  </si>
  <si>
    <t xml:space="preserve">                                                  __________________________________</t>
  </si>
  <si>
    <t xml:space="preserve">CORPORACION DEL ACUEDUCTO Y ALCANTARILLADO DE SANTO DOMINGO </t>
  </si>
  <si>
    <t>***C.A.A.S.D.***</t>
  </si>
  <si>
    <t>PRESUPUESTO DE TERMINACION DEL REFORZAMIENTO RED DE DISTRIBUCION DE AGUA POTABLE EN TUBERIAS DE Ø6", Ø4",Ø3" Y  Ø2" PVC SDR-26  Y PVC SDR-21 , PARA EL BARRIO LOS GUANDULES, D.N.</t>
  </si>
  <si>
    <t>DESCRIPCION</t>
  </si>
  <si>
    <t>CANTIDAD</t>
  </si>
  <si>
    <t>P.U. RD$</t>
  </si>
  <si>
    <t>COSTO 
RD$</t>
  </si>
  <si>
    <t>SUB-TOTAL</t>
  </si>
  <si>
    <t>Red de Distribución Agua Potable Callejón 10 Esq. Calle Antonio Guzmán y Callejón10 con Ricardo Carty</t>
  </si>
  <si>
    <t>Demoliciones</t>
  </si>
  <si>
    <t>Demolicion Losa de Hormigon</t>
  </si>
  <si>
    <t>Movimiento de tierra</t>
  </si>
  <si>
    <t>Excavación Manual Material No Clasificado en Zanjas Tubería</t>
  </si>
  <si>
    <t>Relleno Compactado con Maquito  ( 3 capas )</t>
  </si>
  <si>
    <t>Suministro Material para Relleno</t>
  </si>
  <si>
    <t>Suministro y colocación de tuberías y piezas</t>
  </si>
  <si>
    <t>Tuberias de Ø3" PVC SDR-21 Con Junta de Goma</t>
  </si>
  <si>
    <t>Tuberias de Ø2" PVC SDR-21 Con Junta de Goma</t>
  </si>
  <si>
    <t>Suministro de Tee Ø4"Acero</t>
  </si>
  <si>
    <t>Ud</t>
  </si>
  <si>
    <t>Suministro Junta Reductora Ø 4"a 3" Acero</t>
  </si>
  <si>
    <t>Suministro de Junta Dresser Ø4"</t>
  </si>
  <si>
    <t>Uds</t>
  </si>
  <si>
    <t>Suministro de Junta Dresser Ø3"</t>
  </si>
  <si>
    <t>Mano de Obra Plomeria Empalme Callejon 10 Esq. Ricardo Carty</t>
  </si>
  <si>
    <t>Suministro de Tee Ø3"Acero</t>
  </si>
  <si>
    <t>Suministro Junta Reductora Ø3"a 2" Acero</t>
  </si>
  <si>
    <t>Suministro de Junta Dresser Ø2"</t>
  </si>
  <si>
    <t>Mano de Obra Plomeria Empalme Callejon 10 Esq. Antonio Guzman</t>
  </si>
  <si>
    <t>Misceláneos</t>
  </si>
  <si>
    <t>Utilizacion Bomba de Achique de 2"</t>
  </si>
  <si>
    <t>Horas</t>
  </si>
  <si>
    <t>Acometidas de 2"</t>
  </si>
  <si>
    <t>Acometidas de 3"</t>
  </si>
  <si>
    <t>Acometidas de 4"</t>
  </si>
  <si>
    <t>SEGURO Y FIANZAS</t>
  </si>
  <si>
    <t>SUPERVISIÓN</t>
  </si>
  <si>
    <t>CUENCA HIDROGRAFICA</t>
  </si>
  <si>
    <t>Sometido por :</t>
  </si>
  <si>
    <t>___________________________</t>
  </si>
  <si>
    <t>Aprobado por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</si>
</sst>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RD$&quot;* #,##0.00_-;\-&quot;RD$&quot;* #,##0.00_-;_-&quot;RD$&quot;* &quot;-&quot;??_-;_-@_-"/>
    <numFmt numFmtId="43" formatCode="_-* #,##0.00_-;\-* #,##0.00_-;_-* &quot;-&quot;??_-;_-@_-"/>
    <numFmt numFmtId="168" formatCode="0.00_)"/>
    <numFmt numFmtId="169" formatCode="_(* #,##0.00_);_(* \(#,##0.00\);_(* &quot;-&quot;??_);_(@_)"/>
    <numFmt numFmtId="170" formatCode="0.00_);\(0.00\)"/>
    <numFmt numFmtId="171" formatCode="0.0%"/>
    <numFmt numFmtId="173" formatCode="&quot;RD$&quot;#,##0.00_);\(&quot;RD$&quot;#,##0.00\)"/>
    <numFmt numFmtId="174" formatCode="_(* #,##0_);_(* \(#,##0\);_(* &quot;-&quot;?_);_(@_)"/>
    <numFmt numFmtId="175" formatCode="_(* #,##0.0_);_(* \(#,##0.0\);_(* &quot;-&quot;?_);_(@_)"/>
    <numFmt numFmtId="176" formatCode="_(* #,##0.00_);_(* \(#,##0.00\);_(* &quot;-&quot;?_);_(@_)"/>
    <numFmt numFmtId="177" formatCode="_(* #,##0_);_(* \(#,##0\);_(* &quot;-&quot;??_);_(@_)"/>
    <numFmt numFmtId="178" formatCode="0.0"/>
    <numFmt numFmtId="179" formatCode="#,##0.0_);\(#,##0.0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6"/>
      <color indexed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4"/>
      <color theme="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color rgb="FFFF0000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4" tint="-0.249977111117893"/>
      <name val="Arial"/>
      <family val="2"/>
    </font>
    <font>
      <sz val="12"/>
      <color rgb="FF92D050"/>
      <name val="Arial"/>
      <family val="2"/>
    </font>
    <font>
      <sz val="12"/>
      <color rgb="FF00B0F0"/>
      <name val="Arial"/>
      <family val="2"/>
    </font>
    <font>
      <sz val="12"/>
      <name val="Arial MT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</cellStyleXfs>
  <cellXfs count="6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5" fillId="0" borderId="0" xfId="4" applyFont="1" applyFill="1" applyAlignment="1">
      <alignment horizontal="center" vertical="center" wrapText="1"/>
    </xf>
    <xf numFmtId="0" fontId="7" fillId="0" borderId="0" xfId="4" applyFont="1" applyFill="1"/>
    <xf numFmtId="0" fontId="8" fillId="0" borderId="2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4" fontId="9" fillId="0" borderId="4" xfId="4" applyNumberFormat="1" applyFont="1" applyFill="1" applyBorder="1" applyAlignment="1">
      <alignment horizontal="center" vertical="center"/>
    </xf>
    <xf numFmtId="0" fontId="9" fillId="0" borderId="5" xfId="4" quotePrefix="1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8" fillId="0" borderId="7" xfId="4" applyFont="1" applyFill="1" applyBorder="1" applyAlignment="1">
      <alignment horizontal="center" vertical="center"/>
    </xf>
    <xf numFmtId="4" fontId="8" fillId="0" borderId="7" xfId="4" applyNumberFormat="1" applyFont="1" applyFill="1" applyBorder="1" applyAlignment="1">
      <alignment horizontal="center" vertical="center"/>
    </xf>
    <xf numFmtId="0" fontId="8" fillId="0" borderId="8" xfId="4" quotePrefix="1" applyFont="1" applyFill="1" applyBorder="1" applyAlignment="1">
      <alignment horizontal="center" vertical="center"/>
    </xf>
    <xf numFmtId="168" fontId="9" fillId="0" borderId="9" xfId="4" applyNumberFormat="1" applyFont="1" applyBorder="1" applyAlignment="1" applyProtection="1">
      <alignment horizontal="right" vertical="center"/>
    </xf>
    <xf numFmtId="168" fontId="9" fillId="0" borderId="10" xfId="4" applyNumberFormat="1" applyFont="1" applyBorder="1" applyAlignment="1" applyProtection="1">
      <alignment vertical="center" wrapText="1"/>
    </xf>
    <xf numFmtId="39" fontId="10" fillId="0" borderId="10" xfId="4" applyNumberFormat="1" applyFont="1" applyBorder="1" applyProtection="1"/>
    <xf numFmtId="39" fontId="10" fillId="0" borderId="11" xfId="4" applyNumberFormat="1" applyFont="1" applyBorder="1" applyProtection="1"/>
    <xf numFmtId="39" fontId="5" fillId="0" borderId="8" xfId="4" applyNumberFormat="1" applyFont="1" applyBorder="1" applyProtection="1"/>
    <xf numFmtId="168" fontId="9" fillId="0" borderId="9" xfId="4" applyNumberFormat="1" applyFont="1" applyBorder="1" applyAlignment="1" applyProtection="1">
      <alignment horizontal="right"/>
    </xf>
    <xf numFmtId="168" fontId="9" fillId="0" borderId="10" xfId="4" applyNumberFormat="1" applyFont="1" applyBorder="1" applyProtection="1"/>
    <xf numFmtId="168" fontId="10" fillId="0" borderId="9" xfId="4" applyNumberFormat="1" applyFont="1" applyBorder="1" applyAlignment="1" applyProtection="1">
      <alignment horizontal="right" vertical="center"/>
    </xf>
    <xf numFmtId="168" fontId="10" fillId="0" borderId="10" xfId="4" applyNumberFormat="1" applyFont="1" applyBorder="1" applyAlignment="1" applyProtection="1">
      <alignment vertical="center" wrapText="1"/>
    </xf>
    <xf numFmtId="43" fontId="10" fillId="0" borderId="7" xfId="1" applyFont="1" applyBorder="1" applyAlignment="1">
      <alignment vertical="center" wrapText="1"/>
    </xf>
    <xf numFmtId="0" fontId="10" fillId="0" borderId="7" xfId="4" applyFont="1" applyBorder="1" applyAlignment="1">
      <alignment horizontal="center" vertical="center" wrapText="1"/>
    </xf>
    <xf numFmtId="43" fontId="10" fillId="0" borderId="7" xfId="1" applyFont="1" applyFill="1" applyBorder="1" applyAlignment="1">
      <alignment vertical="center" wrapText="1"/>
    </xf>
    <xf numFmtId="43" fontId="10" fillId="0" borderId="12" xfId="1" applyFont="1" applyBorder="1" applyAlignment="1">
      <alignment vertical="center" wrapText="1"/>
    </xf>
    <xf numFmtId="40" fontId="5" fillId="0" borderId="8" xfId="4" applyNumberFormat="1" applyFont="1" applyBorder="1" applyAlignment="1">
      <alignment vertical="center" wrapText="1"/>
    </xf>
    <xf numFmtId="168" fontId="10" fillId="0" borderId="9" xfId="4" applyNumberFormat="1" applyFont="1" applyBorder="1" applyAlignment="1" applyProtection="1">
      <alignment horizontal="right"/>
    </xf>
    <xf numFmtId="168" fontId="10" fillId="0" borderId="10" xfId="4" applyNumberFormat="1" applyFont="1" applyBorder="1" applyProtection="1"/>
    <xf numFmtId="43" fontId="10" fillId="0" borderId="0" xfId="1" applyFont="1" applyBorder="1" applyAlignment="1">
      <alignment vertical="center" wrapText="1"/>
    </xf>
    <xf numFmtId="43" fontId="10" fillId="0" borderId="0" xfId="1" applyFont="1" applyFill="1" applyBorder="1" applyAlignment="1">
      <alignment vertical="center" wrapText="1"/>
    </xf>
    <xf numFmtId="39" fontId="10" fillId="0" borderId="10" xfId="4" applyNumberFormat="1" applyFont="1" applyBorder="1" applyAlignment="1" applyProtection="1">
      <alignment horizontal="center"/>
    </xf>
    <xf numFmtId="39" fontId="10" fillId="0" borderId="10" xfId="4" applyNumberFormat="1" applyFont="1" applyBorder="1" applyAlignment="1" applyProtection="1">
      <alignment vertical="center"/>
    </xf>
    <xf numFmtId="39" fontId="10" fillId="0" borderId="10" xfId="4" applyNumberFormat="1" applyFont="1" applyBorder="1" applyAlignment="1" applyProtection="1">
      <alignment horizontal="center" vertical="center"/>
    </xf>
    <xf numFmtId="39" fontId="10" fillId="0" borderId="11" xfId="4" applyNumberFormat="1" applyFont="1" applyBorder="1" applyAlignment="1" applyProtection="1">
      <alignment vertical="center"/>
    </xf>
    <xf numFmtId="39" fontId="5" fillId="0" borderId="0" xfId="4" applyNumberFormat="1" applyFont="1" applyBorder="1" applyProtection="1"/>
    <xf numFmtId="39" fontId="5" fillId="0" borderId="13" xfId="4" applyNumberFormat="1" applyFont="1" applyBorder="1" applyProtection="1"/>
    <xf numFmtId="168" fontId="9" fillId="0" borderId="10" xfId="4" quotePrefix="1" applyNumberFormat="1" applyFont="1" applyBorder="1" applyAlignment="1" applyProtection="1">
      <alignment horizontal="left"/>
    </xf>
    <xf numFmtId="168" fontId="10" fillId="0" borderId="14" xfId="4" applyNumberFormat="1" applyFont="1" applyBorder="1" applyAlignment="1" applyProtection="1">
      <alignment horizontal="right"/>
    </xf>
    <xf numFmtId="168" fontId="10" fillId="0" borderId="15" xfId="4" applyNumberFormat="1" applyFont="1" applyBorder="1" applyProtection="1"/>
    <xf numFmtId="39" fontId="10" fillId="0" borderId="15" xfId="4" applyNumberFormat="1" applyFont="1" applyBorder="1" applyProtection="1"/>
    <xf numFmtId="39" fontId="10" fillId="0" borderId="15" xfId="4" applyNumberFormat="1" applyFont="1" applyBorder="1" applyAlignment="1" applyProtection="1">
      <alignment horizontal="center"/>
    </xf>
    <xf numFmtId="39" fontId="5" fillId="0" borderId="16" xfId="4" applyNumberFormat="1" applyFont="1" applyBorder="1" applyProtection="1"/>
    <xf numFmtId="168" fontId="10" fillId="0" borderId="17" xfId="4" applyNumberFormat="1" applyFont="1" applyBorder="1" applyAlignment="1" applyProtection="1">
      <alignment horizontal="right"/>
    </xf>
    <xf numFmtId="168" fontId="10" fillId="0" borderId="18" xfId="4" applyNumberFormat="1" applyFont="1" applyBorder="1" applyProtection="1"/>
    <xf numFmtId="39" fontId="10" fillId="0" borderId="18" xfId="4" applyNumberFormat="1" applyFont="1" applyBorder="1" applyProtection="1"/>
    <xf numFmtId="39" fontId="10" fillId="0" borderId="18" xfId="4" applyNumberFormat="1" applyFont="1" applyBorder="1" applyAlignment="1" applyProtection="1">
      <alignment horizontal="center"/>
    </xf>
    <xf numFmtId="39" fontId="5" fillId="0" borderId="19" xfId="4" applyNumberFormat="1" applyFont="1" applyBorder="1" applyProtection="1"/>
    <xf numFmtId="39" fontId="5" fillId="0" borderId="13" xfId="4" applyNumberFormat="1" applyFont="1" applyBorder="1" applyAlignment="1" applyProtection="1">
      <alignment vertical="center"/>
    </xf>
    <xf numFmtId="168" fontId="10" fillId="0" borderId="10" xfId="4" applyNumberFormat="1" applyFont="1" applyBorder="1" applyAlignment="1" applyProtection="1">
      <alignment horizontal="left"/>
    </xf>
    <xf numFmtId="168" fontId="10" fillId="0" borderId="9" xfId="4" applyNumberFormat="1" applyFont="1" applyBorder="1" applyAlignment="1">
      <alignment horizontal="right"/>
    </xf>
    <xf numFmtId="168" fontId="10" fillId="0" borderId="10" xfId="4" applyNumberFormat="1" applyFont="1" applyBorder="1"/>
    <xf numFmtId="43" fontId="10" fillId="0" borderId="10" xfId="1" applyFont="1" applyBorder="1" applyAlignment="1">
      <alignment horizontal="right"/>
    </xf>
    <xf numFmtId="168" fontId="10" fillId="0" borderId="10" xfId="4" applyNumberFormat="1" applyFont="1" applyBorder="1" applyAlignment="1">
      <alignment horizontal="center"/>
    </xf>
    <xf numFmtId="43" fontId="10" fillId="0" borderId="10" xfId="1" applyFont="1" applyBorder="1"/>
    <xf numFmtId="40" fontId="10" fillId="0" borderId="10" xfId="4" applyNumberFormat="1" applyFont="1" applyBorder="1"/>
    <xf numFmtId="39" fontId="5" fillId="0" borderId="20" xfId="4" applyNumberFormat="1" applyFont="1" applyBorder="1" applyProtection="1"/>
    <xf numFmtId="168" fontId="10" fillId="0" borderId="21" xfId="4" applyNumberFormat="1" applyFont="1" applyBorder="1" applyAlignment="1">
      <alignment horizontal="right"/>
    </xf>
    <xf numFmtId="168" fontId="9" fillId="0" borderId="4" xfId="4" applyNumberFormat="1" applyFont="1" applyBorder="1" applyAlignment="1">
      <alignment horizontal="center"/>
    </xf>
    <xf numFmtId="43" fontId="10" fillId="0" borderId="4" xfId="1" applyFont="1" applyBorder="1" applyAlignment="1">
      <alignment horizontal="right"/>
    </xf>
    <xf numFmtId="168" fontId="10" fillId="0" borderId="4" xfId="4" applyNumberFormat="1" applyFont="1" applyBorder="1" applyAlignment="1">
      <alignment horizontal="center"/>
    </xf>
    <xf numFmtId="43" fontId="10" fillId="0" borderId="4" xfId="1" applyFont="1" applyBorder="1"/>
    <xf numFmtId="40" fontId="10" fillId="0" borderId="4" xfId="4" applyNumberFormat="1" applyFont="1" applyBorder="1"/>
    <xf numFmtId="39" fontId="5" fillId="0" borderId="22" xfId="4" applyNumberFormat="1" applyFont="1" applyBorder="1" applyProtection="1"/>
    <xf numFmtId="168" fontId="10" fillId="0" borderId="23" xfId="4" applyNumberFormat="1" applyFont="1" applyBorder="1" applyAlignment="1">
      <alignment horizontal="right"/>
    </xf>
    <xf numFmtId="168" fontId="10" fillId="0" borderId="7" xfId="4" applyNumberFormat="1" applyFont="1" applyBorder="1"/>
    <xf numFmtId="43" fontId="10" fillId="0" borderId="7" xfId="1" applyFont="1" applyBorder="1" applyAlignment="1">
      <alignment horizontal="right"/>
    </xf>
    <xf numFmtId="43" fontId="10" fillId="0" borderId="7" xfId="1" applyFont="1" applyBorder="1"/>
    <xf numFmtId="40" fontId="10" fillId="0" borderId="7" xfId="4" applyNumberFormat="1" applyFont="1" applyBorder="1"/>
    <xf numFmtId="0" fontId="9" fillId="0" borderId="7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/>
    </xf>
    <xf numFmtId="168" fontId="10" fillId="0" borderId="7" xfId="4" applyNumberFormat="1" applyFont="1" applyBorder="1" applyAlignment="1">
      <alignment horizontal="center"/>
    </xf>
    <xf numFmtId="0" fontId="10" fillId="0" borderId="24" xfId="4" applyFont="1" applyBorder="1"/>
    <xf numFmtId="0" fontId="10" fillId="0" borderId="7" xfId="4" applyFont="1" applyBorder="1"/>
    <xf numFmtId="170" fontId="6" fillId="0" borderId="7" xfId="4" applyNumberFormat="1" applyFont="1" applyBorder="1" applyAlignment="1">
      <alignment horizontal="right"/>
    </xf>
    <xf numFmtId="0" fontId="6" fillId="0" borderId="7" xfId="4" applyFont="1" applyBorder="1" applyAlignment="1">
      <alignment horizontal="center"/>
    </xf>
    <xf numFmtId="170" fontId="6" fillId="0" borderId="7" xfId="4" applyNumberFormat="1" applyFont="1" applyBorder="1"/>
    <xf numFmtId="40" fontId="6" fillId="0" borderId="7" xfId="4" applyNumberFormat="1" applyFont="1" applyBorder="1"/>
    <xf numFmtId="43" fontId="5" fillId="0" borderId="25" xfId="1" applyFont="1" applyBorder="1"/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distributed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4" fontId="10" fillId="0" borderId="7" xfId="0" applyNumberFormat="1" applyFont="1" applyBorder="1" applyAlignment="1">
      <alignment horizontal="center" vertical="center"/>
    </xf>
    <xf numFmtId="43" fontId="10" fillId="0" borderId="7" xfId="1" applyFont="1" applyBorder="1" applyAlignment="1">
      <alignment vertical="center"/>
    </xf>
    <xf numFmtId="169" fontId="5" fillId="0" borderId="8" xfId="0" quotePrefix="1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left"/>
    </xf>
    <xf numFmtId="170" fontId="10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0" fontId="10" fillId="0" borderId="7" xfId="0" applyNumberFormat="1" applyFont="1" applyBorder="1"/>
    <xf numFmtId="43" fontId="5" fillId="0" borderId="8" xfId="1" applyFont="1" applyBorder="1"/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170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40" fontId="11" fillId="0" borderId="7" xfId="0" applyNumberFormat="1" applyFont="1" applyBorder="1"/>
    <xf numFmtId="0" fontId="9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169" fontId="10" fillId="0" borderId="7" xfId="5" applyFont="1" applyFill="1" applyBorder="1" applyAlignment="1">
      <alignment horizontal="center" vertical="center"/>
    </xf>
    <xf numFmtId="0" fontId="9" fillId="0" borderId="6" xfId="6" applyFont="1" applyBorder="1" applyAlignment="1">
      <alignment horizontal="right" vertical="center"/>
    </xf>
    <xf numFmtId="0" fontId="9" fillId="0" borderId="7" xfId="6" applyFont="1" applyBorder="1" applyAlignment="1">
      <alignment horizontal="left" vertical="center" wrapText="1"/>
    </xf>
    <xf numFmtId="2" fontId="10" fillId="0" borderId="7" xfId="5" applyNumberFormat="1" applyFont="1" applyFill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169" fontId="10" fillId="0" borderId="7" xfId="5" applyFont="1" applyBorder="1" applyAlignment="1">
      <alignment vertical="center" wrapText="1"/>
    </xf>
    <xf numFmtId="169" fontId="5" fillId="0" borderId="8" xfId="6" applyNumberFormat="1" applyFont="1" applyBorder="1" applyAlignment="1">
      <alignment horizontal="center" vertical="center"/>
    </xf>
    <xf numFmtId="0" fontId="10" fillId="0" borderId="6" xfId="6" applyFont="1" applyBorder="1" applyAlignment="1">
      <alignment horizontal="right" vertical="center"/>
    </xf>
    <xf numFmtId="0" fontId="10" fillId="0" borderId="7" xfId="6" applyFont="1" applyBorder="1" applyAlignment="1">
      <alignment horizontal="left" vertical="center" wrapText="1"/>
    </xf>
    <xf numFmtId="0" fontId="5" fillId="0" borderId="8" xfId="6" quotePrefix="1" applyFont="1" applyBorder="1" applyAlignment="1">
      <alignment horizontal="center"/>
    </xf>
    <xf numFmtId="169" fontId="5" fillId="0" borderId="8" xfId="6" quotePrefix="1" applyNumberFormat="1" applyFont="1" applyBorder="1" applyAlignment="1">
      <alignment horizontal="center"/>
    </xf>
    <xf numFmtId="0" fontId="6" fillId="0" borderId="3" xfId="4" applyFont="1" applyBorder="1"/>
    <xf numFmtId="0" fontId="9" fillId="0" borderId="4" xfId="4" applyFont="1" applyBorder="1" applyAlignment="1">
      <alignment horizontal="center"/>
    </xf>
    <xf numFmtId="170" fontId="6" fillId="0" borderId="4" xfId="4" applyNumberFormat="1" applyFont="1" applyBorder="1" applyAlignment="1">
      <alignment horizontal="right"/>
    </xf>
    <xf numFmtId="0" fontId="6" fillId="0" borderId="4" xfId="4" applyFont="1" applyBorder="1" applyAlignment="1">
      <alignment horizontal="center"/>
    </xf>
    <xf numFmtId="170" fontId="6" fillId="0" borderId="4" xfId="4" applyNumberFormat="1" applyFont="1" applyBorder="1"/>
    <xf numFmtId="40" fontId="6" fillId="0" borderId="4" xfId="4" applyNumberFormat="1" applyFont="1" applyBorder="1"/>
    <xf numFmtId="43" fontId="5" fillId="0" borderId="5" xfId="1" applyFont="1" applyBorder="1"/>
    <xf numFmtId="0" fontId="6" fillId="0" borderId="6" xfId="4" applyFont="1" applyBorder="1"/>
    <xf numFmtId="0" fontId="6" fillId="0" borderId="7" xfId="4" applyFont="1" applyBorder="1"/>
    <xf numFmtId="0" fontId="9" fillId="0" borderId="6" xfId="4" applyFont="1" applyBorder="1" applyAlignment="1">
      <alignment horizontal="left"/>
    </xf>
    <xf numFmtId="0" fontId="9" fillId="0" borderId="7" xfId="4" applyFont="1" applyBorder="1" applyAlignment="1">
      <alignment wrapText="1"/>
    </xf>
    <xf numFmtId="0" fontId="9" fillId="0" borderId="6" xfId="4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0" fontId="10" fillId="0" borderId="6" xfId="4" applyFont="1" applyBorder="1" applyAlignment="1">
      <alignment horizontal="right"/>
    </xf>
    <xf numFmtId="0" fontId="10" fillId="0" borderId="7" xfId="4" applyFont="1" applyBorder="1" applyAlignment="1">
      <alignment wrapText="1"/>
    </xf>
    <xf numFmtId="170" fontId="10" fillId="0" borderId="7" xfId="4" applyNumberFormat="1" applyFont="1" applyBorder="1" applyAlignment="1">
      <alignment horizontal="right"/>
    </xf>
    <xf numFmtId="0" fontId="10" fillId="0" borderId="7" xfId="4" applyFont="1" applyBorder="1" applyAlignment="1">
      <alignment horizontal="center"/>
    </xf>
    <xf numFmtId="43" fontId="9" fillId="0" borderId="8" xfId="1" applyFont="1" applyBorder="1"/>
    <xf numFmtId="170" fontId="10" fillId="0" borderId="7" xfId="4" applyNumberFormat="1" applyFont="1" applyBorder="1"/>
    <xf numFmtId="0" fontId="9" fillId="0" borderId="7" xfId="4" applyFont="1" applyBorder="1"/>
    <xf numFmtId="0" fontId="10" fillId="0" borderId="26" xfId="4" applyFont="1" applyBorder="1" applyAlignment="1">
      <alignment horizontal="right"/>
    </xf>
    <xf numFmtId="0" fontId="10" fillId="0" borderId="27" xfId="4" applyFont="1" applyBorder="1"/>
    <xf numFmtId="170" fontId="10" fillId="0" borderId="27" xfId="4" applyNumberFormat="1" applyFont="1" applyBorder="1" applyAlignment="1">
      <alignment horizontal="right"/>
    </xf>
    <xf numFmtId="0" fontId="10" fillId="0" borderId="27" xfId="4" applyFont="1" applyBorder="1" applyAlignment="1">
      <alignment horizontal="center"/>
    </xf>
    <xf numFmtId="170" fontId="10" fillId="0" borderId="27" xfId="4" applyNumberFormat="1" applyFont="1" applyBorder="1"/>
    <xf numFmtId="40" fontId="10" fillId="0" borderId="27" xfId="4" applyNumberFormat="1" applyFont="1" applyBorder="1"/>
    <xf numFmtId="43" fontId="5" fillId="0" borderId="28" xfId="1" applyFont="1" applyBorder="1"/>
    <xf numFmtId="43" fontId="5" fillId="0" borderId="0" xfId="1" applyFont="1" applyBorder="1"/>
    <xf numFmtId="168" fontId="9" fillId="0" borderId="4" xfId="4" quotePrefix="1" applyNumberFormat="1" applyFont="1" applyBorder="1" applyAlignment="1" applyProtection="1">
      <alignment horizontal="left"/>
    </xf>
    <xf numFmtId="0" fontId="6" fillId="0" borderId="4" xfId="0" applyFont="1" applyBorder="1" applyAlignment="1">
      <alignment vertical="center"/>
    </xf>
    <xf numFmtId="0" fontId="6" fillId="0" borderId="4" xfId="0" applyFont="1" applyBorder="1"/>
    <xf numFmtId="43" fontId="5" fillId="0" borderId="5" xfId="1" applyFont="1" applyBorder="1" applyAlignment="1">
      <alignment vertical="center"/>
    </xf>
    <xf numFmtId="168" fontId="9" fillId="0" borderId="0" xfId="4" quotePrefix="1" applyNumberFormat="1" applyFont="1" applyBorder="1" applyAlignment="1" applyProtection="1">
      <alignment horizontal="left"/>
    </xf>
    <xf numFmtId="0" fontId="6" fillId="0" borderId="29" xfId="0" applyFont="1" applyBorder="1" applyAlignment="1">
      <alignment vertical="center"/>
    </xf>
    <xf numFmtId="0" fontId="6" fillId="0" borderId="29" xfId="0" applyFont="1" applyBorder="1"/>
    <xf numFmtId="43" fontId="5" fillId="0" borderId="30" xfId="1" applyFont="1" applyBorder="1" applyAlignment="1">
      <alignment vertical="center"/>
    </xf>
    <xf numFmtId="168" fontId="10" fillId="0" borderId="10" xfId="4" quotePrefix="1" applyNumberFormat="1" applyFont="1" applyBorder="1" applyAlignment="1" applyProtection="1">
      <alignment horizontal="left"/>
    </xf>
    <xf numFmtId="0" fontId="6" fillId="0" borderId="7" xfId="0" applyFont="1" applyBorder="1" applyAlignment="1">
      <alignment vertical="center"/>
    </xf>
    <xf numFmtId="9" fontId="10" fillId="0" borderId="7" xfId="3" applyFont="1" applyBorder="1"/>
    <xf numFmtId="0" fontId="6" fillId="0" borderId="7" xfId="0" applyFont="1" applyBorder="1"/>
    <xf numFmtId="0" fontId="6" fillId="0" borderId="8" xfId="0" applyFont="1" applyBorder="1"/>
    <xf numFmtId="171" fontId="10" fillId="0" borderId="7" xfId="3" applyNumberFormat="1" applyFont="1" applyBorder="1"/>
    <xf numFmtId="10" fontId="10" fillId="0" borderId="7" xfId="3" applyNumberFormat="1" applyFont="1" applyBorder="1"/>
    <xf numFmtId="169" fontId="10" fillId="0" borderId="7" xfId="0" applyNumberFormat="1" applyFont="1" applyBorder="1"/>
    <xf numFmtId="0" fontId="6" fillId="0" borderId="27" xfId="0" applyFont="1" applyBorder="1" applyAlignment="1">
      <alignment vertical="center"/>
    </xf>
    <xf numFmtId="0" fontId="6" fillId="0" borderId="27" xfId="0" applyFont="1" applyBorder="1"/>
    <xf numFmtId="0" fontId="6" fillId="0" borderId="28" xfId="0" applyFont="1" applyBorder="1"/>
    <xf numFmtId="0" fontId="5" fillId="0" borderId="4" xfId="0" applyFont="1" applyBorder="1" applyAlignment="1">
      <alignment vertical="center"/>
    </xf>
    <xf numFmtId="0" fontId="5" fillId="0" borderId="4" xfId="0" applyFont="1" applyBorder="1"/>
    <xf numFmtId="169" fontId="5" fillId="0" borderId="5" xfId="0" applyNumberFormat="1" applyFont="1" applyBorder="1"/>
    <xf numFmtId="169" fontId="5" fillId="0" borderId="30" xfId="0" applyNumberFormat="1" applyFont="1" applyBorder="1"/>
    <xf numFmtId="9" fontId="6" fillId="0" borderId="7" xfId="3" applyFont="1" applyBorder="1"/>
    <xf numFmtId="0" fontId="12" fillId="0" borderId="0" xfId="4" applyFont="1"/>
    <xf numFmtId="169" fontId="5" fillId="0" borderId="8" xfId="0" applyNumberFormat="1" applyFont="1" applyBorder="1"/>
    <xf numFmtId="9" fontId="6" fillId="0" borderId="27" xfId="3" applyFont="1" applyBorder="1"/>
    <xf numFmtId="169" fontId="5" fillId="0" borderId="28" xfId="0" applyNumberFormat="1" applyFont="1" applyBorder="1"/>
    <xf numFmtId="0" fontId="6" fillId="0" borderId="31" xfId="4" applyFont="1" applyBorder="1"/>
    <xf numFmtId="168" fontId="9" fillId="0" borderId="31" xfId="4" quotePrefix="1" applyNumberFormat="1" applyFont="1" applyBorder="1" applyAlignment="1" applyProtection="1">
      <alignment horizontal="left"/>
    </xf>
    <xf numFmtId="0" fontId="6" fillId="0" borderId="31" xfId="0" applyFont="1" applyBorder="1" applyAlignment="1">
      <alignment vertical="center"/>
    </xf>
    <xf numFmtId="0" fontId="6" fillId="0" borderId="31" xfId="0" applyFont="1" applyBorder="1"/>
    <xf numFmtId="169" fontId="5" fillId="0" borderId="31" xfId="0" applyNumberFormat="1" applyFont="1" applyBorder="1"/>
    <xf numFmtId="0" fontId="6" fillId="0" borderId="0" xfId="4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/>
    <xf numFmtId="169" fontId="5" fillId="0" borderId="0" xfId="0" applyNumberFormat="1" applyFont="1" applyBorder="1"/>
    <xf numFmtId="0" fontId="12" fillId="0" borderId="0" xfId="0" applyFont="1" applyBorder="1"/>
    <xf numFmtId="0" fontId="6" fillId="0" borderId="0" xfId="0" applyFont="1"/>
    <xf numFmtId="0" fontId="12" fillId="0" borderId="0" xfId="0" applyFont="1"/>
    <xf numFmtId="0" fontId="5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168" fontId="9" fillId="0" borderId="10" xfId="4" applyNumberFormat="1" applyFont="1" applyBorder="1" applyAlignment="1" applyProtection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8" xfId="0" quotePrefix="1" applyFont="1" applyBorder="1" applyAlignment="1">
      <alignment horizontal="center" vertical="center"/>
    </xf>
    <xf numFmtId="0" fontId="5" fillId="0" borderId="6" xfId="4" applyFont="1" applyBorder="1" applyAlignment="1">
      <alignment horizontal="right"/>
    </xf>
    <xf numFmtId="0" fontId="5" fillId="0" borderId="7" xfId="4" applyFont="1" applyBorder="1"/>
    <xf numFmtId="4" fontId="6" fillId="0" borderId="7" xfId="4" applyNumberFormat="1" applyFont="1" applyFill="1" applyBorder="1" applyAlignment="1">
      <alignment horizontal="right"/>
    </xf>
    <xf numFmtId="4" fontId="6" fillId="0" borderId="7" xfId="4" applyNumberFormat="1" applyFont="1" applyFill="1" applyBorder="1"/>
    <xf numFmtId="169" fontId="5" fillId="0" borderId="8" xfId="7" applyFont="1" applyBorder="1"/>
    <xf numFmtId="4" fontId="13" fillId="0" borderId="7" xfId="4" applyNumberFormat="1" applyFont="1" applyFill="1" applyBorder="1" applyAlignment="1">
      <alignment horizontal="right"/>
    </xf>
    <xf numFmtId="169" fontId="6" fillId="0" borderId="8" xfId="7" applyFont="1" applyBorder="1"/>
    <xf numFmtId="4" fontId="6" fillId="0" borderId="7" xfId="7" applyNumberFormat="1" applyFont="1" applyFill="1" applyBorder="1" applyAlignment="1">
      <alignment horizontal="right"/>
    </xf>
    <xf numFmtId="0" fontId="6" fillId="0" borderId="7" xfId="4" applyFont="1" applyBorder="1" applyAlignment="1">
      <alignment horizontal="left"/>
    </xf>
    <xf numFmtId="4" fontId="6" fillId="0" borderId="7" xfId="5" applyNumberFormat="1" applyFont="1" applyBorder="1" applyAlignment="1">
      <alignment horizontal="right"/>
    </xf>
    <xf numFmtId="4" fontId="6" fillId="0" borderId="7" xfId="7" applyNumberFormat="1" applyFont="1" applyBorder="1" applyAlignment="1">
      <alignment horizontal="right"/>
    </xf>
    <xf numFmtId="4" fontId="13" fillId="0" borderId="7" xfId="4" applyNumberFormat="1" applyFont="1" applyBorder="1" applyAlignment="1">
      <alignment horizontal="right"/>
    </xf>
    <xf numFmtId="4" fontId="6" fillId="0" borderId="7" xfId="7" applyNumberFormat="1" applyFont="1" applyFill="1" applyBorder="1"/>
    <xf numFmtId="4" fontId="13" fillId="0" borderId="7" xfId="7" applyNumberFormat="1" applyFont="1" applyBorder="1" applyAlignment="1">
      <alignment horizontal="right"/>
    </xf>
    <xf numFmtId="169" fontId="6" fillId="0" borderId="7" xfId="7" applyFont="1" applyBorder="1" applyAlignment="1">
      <alignment horizontal="right"/>
    </xf>
    <xf numFmtId="169" fontId="5" fillId="0" borderId="7" xfId="7" applyFont="1" applyBorder="1"/>
    <xf numFmtId="0" fontId="5" fillId="0" borderId="32" xfId="0" applyFont="1" applyBorder="1" applyAlignment="1">
      <alignment horizontal="left"/>
    </xf>
    <xf numFmtId="169" fontId="10" fillId="0" borderId="7" xfId="8" applyFont="1" applyBorder="1" applyAlignment="1">
      <alignment horizontal="center"/>
    </xf>
    <xf numFmtId="39" fontId="9" fillId="0" borderId="7" xfId="0" applyNumberFormat="1" applyFont="1" applyBorder="1" applyAlignment="1">
      <alignment horizontal="right"/>
    </xf>
    <xf numFmtId="0" fontId="9" fillId="0" borderId="32" xfId="0" applyFont="1" applyBorder="1" applyAlignment="1">
      <alignment horizontal="left"/>
    </xf>
    <xf numFmtId="39" fontId="10" fillId="0" borderId="7" xfId="0" applyNumberFormat="1" applyFont="1" applyBorder="1" applyAlignment="1">
      <alignment horizontal="right"/>
    </xf>
    <xf numFmtId="39" fontId="10" fillId="0" borderId="7" xfId="0" applyNumberFormat="1" applyFont="1" applyBorder="1"/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left" wrapText="1"/>
    </xf>
    <xf numFmtId="40" fontId="6" fillId="0" borderId="7" xfId="0" applyNumberFormat="1" applyFont="1" applyBorder="1"/>
    <xf numFmtId="0" fontId="6" fillId="0" borderId="7" xfId="0" applyFont="1" applyBorder="1" applyAlignment="1">
      <alignment horizontal="center"/>
    </xf>
    <xf numFmtId="170" fontId="6" fillId="0" borderId="7" xfId="0" applyNumberFormat="1" applyFont="1" applyBorder="1"/>
    <xf numFmtId="40" fontId="5" fillId="0" borderId="8" xfId="0" applyNumberFormat="1" applyFont="1" applyBorder="1"/>
    <xf numFmtId="0" fontId="6" fillId="0" borderId="7" xfId="0" applyFont="1" applyBorder="1" applyAlignment="1">
      <alignment horizontal="left"/>
    </xf>
    <xf numFmtId="4" fontId="6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2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4" fontId="6" fillId="0" borderId="4" xfId="5" applyNumberFormat="1" applyFont="1" applyBorder="1"/>
    <xf numFmtId="169" fontId="6" fillId="0" borderId="4" xfId="5" applyFont="1" applyBorder="1"/>
    <xf numFmtId="44" fontId="5" fillId="0" borderId="5" xfId="2" applyFont="1" applyBorder="1"/>
    <xf numFmtId="0" fontId="6" fillId="0" borderId="6" xfId="0" applyFont="1" applyBorder="1"/>
    <xf numFmtId="0" fontId="6" fillId="0" borderId="32" xfId="0" applyFont="1" applyBorder="1"/>
    <xf numFmtId="170" fontId="6" fillId="0" borderId="7" xfId="0" applyNumberFormat="1" applyFont="1" applyBorder="1" applyAlignment="1">
      <alignment horizontal="right"/>
    </xf>
    <xf numFmtId="9" fontId="6" fillId="0" borderId="7" xfId="3" applyNumberFormat="1" applyFont="1" applyBorder="1" applyAlignment="1">
      <alignment horizontal="centerContinuous"/>
    </xf>
    <xf numFmtId="169" fontId="6" fillId="0" borderId="7" xfId="5" applyFont="1" applyBorder="1"/>
    <xf numFmtId="169" fontId="6" fillId="0" borderId="8" xfId="5" applyFont="1" applyBorder="1"/>
    <xf numFmtId="171" fontId="6" fillId="0" borderId="7" xfId="3" applyNumberFormat="1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10" fontId="6" fillId="0" borderId="7" xfId="3" applyNumberFormat="1" applyFont="1" applyBorder="1" applyAlignment="1">
      <alignment horizontal="centerContinuous"/>
    </xf>
    <xf numFmtId="0" fontId="6" fillId="0" borderId="33" xfId="0" applyFont="1" applyBorder="1"/>
    <xf numFmtId="0" fontId="6" fillId="0" borderId="34" xfId="0" applyFont="1" applyBorder="1"/>
    <xf numFmtId="0" fontId="6" fillId="0" borderId="3" xfId="0" applyFont="1" applyBorder="1"/>
    <xf numFmtId="0" fontId="6" fillId="0" borderId="35" xfId="0" applyFont="1" applyBorder="1"/>
    <xf numFmtId="0" fontId="6" fillId="0" borderId="36" xfId="0" applyFont="1" applyBorder="1"/>
    <xf numFmtId="44" fontId="5" fillId="0" borderId="37" xfId="2" applyFont="1" applyBorder="1"/>
    <xf numFmtId="0" fontId="6" fillId="0" borderId="38" xfId="0" applyFont="1" applyBorder="1" applyAlignment="1">
      <alignment wrapText="1"/>
    </xf>
    <xf numFmtId="0" fontId="6" fillId="0" borderId="39" xfId="0" applyFont="1" applyBorder="1"/>
    <xf numFmtId="9" fontId="6" fillId="0" borderId="7" xfId="3" applyNumberFormat="1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44" fontId="5" fillId="0" borderId="40" xfId="2" applyFont="1" applyBorder="1" applyAlignment="1">
      <alignment vertical="center"/>
    </xf>
    <xf numFmtId="0" fontId="6" fillId="0" borderId="41" xfId="0" applyFont="1" applyBorder="1"/>
    <xf numFmtId="0" fontId="6" fillId="0" borderId="42" xfId="0" applyFont="1" applyBorder="1"/>
    <xf numFmtId="9" fontId="6" fillId="0" borderId="1" xfId="3" applyNumberFormat="1" applyFont="1" applyBorder="1" applyAlignment="1">
      <alignment horizontal="centerContinuous"/>
    </xf>
    <xf numFmtId="44" fontId="5" fillId="0" borderId="40" xfId="2" applyFont="1" applyBorder="1"/>
    <xf numFmtId="0" fontId="6" fillId="0" borderId="43" xfId="0" applyFont="1" applyBorder="1"/>
    <xf numFmtId="0" fontId="6" fillId="0" borderId="44" xfId="0" applyFont="1" applyBorder="1"/>
    <xf numFmtId="9" fontId="6" fillId="0" borderId="44" xfId="3" applyFont="1" applyBorder="1" applyAlignment="1">
      <alignment horizontal="center"/>
    </xf>
    <xf numFmtId="44" fontId="5" fillId="0" borderId="45" xfId="2" applyFont="1" applyBorder="1"/>
    <xf numFmtId="0" fontId="4" fillId="0" borderId="0" xfId="4"/>
    <xf numFmtId="0" fontId="4" fillId="0" borderId="0" xfId="4" applyFill="1"/>
    <xf numFmtId="0" fontId="10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9" fillId="0" borderId="21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quotePrefix="1" applyFont="1" applyBorder="1" applyAlignment="1">
      <alignment horizontal="center"/>
    </xf>
    <xf numFmtId="0" fontId="14" fillId="0" borderId="24" xfId="0" quotePrefix="1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14" fillId="0" borderId="2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quotePrefix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right"/>
    </xf>
    <xf numFmtId="169" fontId="9" fillId="0" borderId="7" xfId="5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40" fontId="9" fillId="0" borderId="7" xfId="0" applyNumberFormat="1" applyFont="1" applyBorder="1"/>
    <xf numFmtId="0" fontId="10" fillId="0" borderId="24" xfId="0" applyFont="1" applyBorder="1" applyAlignment="1">
      <alignment horizontal="right" vertical="center"/>
    </xf>
    <xf numFmtId="2" fontId="10" fillId="0" borderId="7" xfId="9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9" fontId="10" fillId="0" borderId="7" xfId="5" applyFont="1" applyBorder="1" applyAlignment="1">
      <alignment horizontal="right" vertical="center"/>
    </xf>
    <xf numFmtId="169" fontId="10" fillId="0" borderId="7" xfId="5" applyFont="1" applyBorder="1" applyAlignment="1">
      <alignment vertical="center"/>
    </xf>
    <xf numFmtId="169" fontId="5" fillId="0" borderId="8" xfId="5" applyFont="1" applyBorder="1"/>
    <xf numFmtId="0" fontId="9" fillId="0" borderId="7" xfId="0" applyFont="1" applyBorder="1"/>
    <xf numFmtId="170" fontId="15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 horizontal="center"/>
    </xf>
    <xf numFmtId="170" fontId="15" fillId="0" borderId="7" xfId="0" applyNumberFormat="1" applyFont="1" applyBorder="1"/>
    <xf numFmtId="40" fontId="15" fillId="0" borderId="7" xfId="0" applyNumberFormat="1" applyFont="1" applyBorder="1"/>
    <xf numFmtId="169" fontId="13" fillId="0" borderId="8" xfId="5" applyFont="1" applyBorder="1"/>
    <xf numFmtId="0" fontId="10" fillId="0" borderId="24" xfId="0" applyFont="1" applyBorder="1" applyAlignment="1">
      <alignment horizontal="right"/>
    </xf>
    <xf numFmtId="0" fontId="10" fillId="0" borderId="7" xfId="0" quotePrefix="1" applyFont="1" applyBorder="1" applyAlignment="1">
      <alignment horizontal="left"/>
    </xf>
    <xf numFmtId="0" fontId="10" fillId="0" borderId="7" xfId="0" applyFont="1" applyBorder="1"/>
    <xf numFmtId="169" fontId="15" fillId="0" borderId="7" xfId="5" applyFont="1" applyBorder="1"/>
    <xf numFmtId="169" fontId="16" fillId="0" borderId="8" xfId="5" applyFont="1" applyBorder="1"/>
    <xf numFmtId="0" fontId="9" fillId="0" borderId="24" xfId="0" applyFont="1" applyBorder="1" applyAlignment="1">
      <alignment horizontal="right" vertical="center"/>
    </xf>
    <xf numFmtId="0" fontId="9" fillId="0" borderId="7" xfId="0" applyFont="1" applyBorder="1" applyAlignment="1">
      <alignment horizontal="left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9" fontId="5" fillId="0" borderId="8" xfId="5" applyFont="1" applyBorder="1" applyAlignment="1">
      <alignment vertical="center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169" fontId="16" fillId="0" borderId="8" xfId="5" applyFont="1" applyBorder="1" applyAlignment="1">
      <alignment vertical="center"/>
    </xf>
    <xf numFmtId="2" fontId="17" fillId="0" borderId="7" xfId="0" applyNumberFormat="1" applyFont="1" applyBorder="1" applyAlignment="1">
      <alignment horizontal="center" vertical="center" wrapText="1"/>
    </xf>
    <xf numFmtId="169" fontId="17" fillId="0" borderId="7" xfId="5" applyFont="1" applyBorder="1" applyAlignment="1">
      <alignment horizontal="right" vertical="center"/>
    </xf>
    <xf numFmtId="169" fontId="17" fillId="0" borderId="7" xfId="5" applyFont="1" applyBorder="1" applyAlignment="1">
      <alignment vertical="center"/>
    </xf>
    <xf numFmtId="169" fontId="15" fillId="0" borderId="7" xfId="5" applyFont="1" applyBorder="1" applyAlignment="1">
      <alignment horizontal="right" vertical="center"/>
    </xf>
    <xf numFmtId="169" fontId="15" fillId="0" borderId="7" xfId="5" applyFont="1" applyBorder="1" applyAlignment="1">
      <alignment vertical="center"/>
    </xf>
    <xf numFmtId="0" fontId="10" fillId="0" borderId="46" xfId="0" applyFont="1" applyBorder="1" applyAlignment="1">
      <alignment horizontal="right" vertical="center"/>
    </xf>
    <xf numFmtId="0" fontId="10" fillId="0" borderId="47" xfId="0" applyFont="1" applyFill="1" applyBorder="1" applyAlignment="1">
      <alignment horizontal="left" wrapText="1"/>
    </xf>
    <xf numFmtId="2" fontId="17" fillId="0" borderId="27" xfId="0" applyNumberFormat="1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169" fontId="10" fillId="0" borderId="27" xfId="5" applyFont="1" applyBorder="1" applyAlignment="1">
      <alignment horizontal="right" vertical="center"/>
    </xf>
    <xf numFmtId="169" fontId="5" fillId="0" borderId="28" xfId="5" applyFont="1" applyBorder="1"/>
    <xf numFmtId="0" fontId="9" fillId="0" borderId="12" xfId="0" applyFont="1" applyBorder="1" applyAlignment="1">
      <alignment horizontal="left"/>
    </xf>
    <xf numFmtId="0" fontId="15" fillId="0" borderId="21" xfId="0" applyFont="1" applyFill="1" applyBorder="1" applyAlignment="1">
      <alignment horizontal="right" vertical="center" wrapText="1"/>
    </xf>
    <xf numFmtId="0" fontId="9" fillId="0" borderId="4" xfId="0" quotePrefix="1" applyFont="1" applyBorder="1" applyAlignment="1">
      <alignment horizontal="center"/>
    </xf>
    <xf numFmtId="2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9" fontId="15" fillId="0" borderId="4" xfId="5" applyFont="1" applyBorder="1" applyAlignment="1">
      <alignment horizontal="right" vertical="center" wrapText="1"/>
    </xf>
    <xf numFmtId="169" fontId="15" fillId="0" borderId="4" xfId="5" applyFont="1" applyBorder="1" applyAlignment="1">
      <alignment vertical="center"/>
    </xf>
    <xf numFmtId="169" fontId="5" fillId="0" borderId="5" xfId="5" applyFont="1" applyBorder="1"/>
    <xf numFmtId="0" fontId="15" fillId="0" borderId="24" xfId="0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left" wrapText="1"/>
    </xf>
    <xf numFmtId="2" fontId="15" fillId="0" borderId="7" xfId="0" applyNumberFormat="1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9" fontId="15" fillId="0" borderId="7" xfId="5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69" fontId="6" fillId="0" borderId="7" xfId="5" applyFont="1" applyBorder="1" applyAlignment="1">
      <alignment horizontal="right" vertical="center"/>
    </xf>
    <xf numFmtId="169" fontId="6" fillId="0" borderId="7" xfId="5" applyFont="1" applyBorder="1" applyAlignment="1">
      <alignment vertical="center"/>
    </xf>
    <xf numFmtId="169" fontId="10" fillId="0" borderId="7" xfId="5" applyFont="1" applyBorder="1" applyAlignment="1">
      <alignment horizontal="right"/>
    </xf>
    <xf numFmtId="169" fontId="10" fillId="0" borderId="7" xfId="5" applyFont="1" applyBorder="1"/>
    <xf numFmtId="0" fontId="10" fillId="0" borderId="24" xfId="0" quotePrefix="1" applyFont="1" applyBorder="1" applyAlignment="1">
      <alignment horizontal="right"/>
    </xf>
    <xf numFmtId="0" fontId="10" fillId="0" borderId="27" xfId="0" applyFont="1" applyBorder="1" applyAlignment="1">
      <alignment horizontal="left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169" fontId="15" fillId="0" borderId="27" xfId="5" applyFont="1" applyBorder="1" applyAlignment="1">
      <alignment vertical="center"/>
    </xf>
    <xf numFmtId="0" fontId="9" fillId="0" borderId="48" xfId="0" applyFont="1" applyBorder="1" applyAlignment="1">
      <alignment horizontal="right" vertical="center"/>
    </xf>
    <xf numFmtId="0" fontId="9" fillId="0" borderId="29" xfId="0" applyFont="1" applyBorder="1" applyAlignment="1">
      <alignment horizontal="left" vertical="center" wrapText="1"/>
    </xf>
    <xf numFmtId="2" fontId="10" fillId="0" borderId="29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169" fontId="10" fillId="0" borderId="29" xfId="5" applyFont="1" applyBorder="1" applyAlignment="1">
      <alignment horizontal="right" vertical="center"/>
    </xf>
    <xf numFmtId="169" fontId="15" fillId="0" borderId="29" xfId="5" applyFont="1" applyBorder="1" applyAlignment="1">
      <alignment vertical="center"/>
    </xf>
    <xf numFmtId="169" fontId="5" fillId="0" borderId="30" xfId="5" applyFont="1" applyBorder="1"/>
    <xf numFmtId="0" fontId="17" fillId="0" borderId="6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169" fontId="10" fillId="0" borderId="7" xfId="5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right" wrapText="1"/>
    </xf>
    <xf numFmtId="0" fontId="9" fillId="0" borderId="7" xfId="0" applyFont="1" applyBorder="1" applyAlignment="1">
      <alignment horizontal="left" wrapText="1"/>
    </xf>
    <xf numFmtId="0" fontId="9" fillId="0" borderId="7" xfId="0" applyFont="1" applyFill="1" applyBorder="1" applyAlignment="1">
      <alignment horizontal="left"/>
    </xf>
    <xf numFmtId="169" fontId="10" fillId="0" borderId="7" xfId="5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right"/>
    </xf>
    <xf numFmtId="169" fontId="10" fillId="0" borderId="7" xfId="5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 vertical="center" wrapText="1"/>
    </xf>
    <xf numFmtId="4" fontId="10" fillId="0" borderId="7" xfId="5" applyNumberFormat="1" applyFont="1" applyFill="1" applyBorder="1" applyAlignment="1">
      <alignment horizontal="center" vertical="center"/>
    </xf>
    <xf numFmtId="2" fontId="15" fillId="0" borderId="7" xfId="9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9" fontId="15" fillId="0" borderId="7" xfId="5" applyFont="1" applyBorder="1" applyAlignment="1">
      <alignment vertical="center" wrapText="1"/>
    </xf>
    <xf numFmtId="169" fontId="10" fillId="0" borderId="7" xfId="5" applyFont="1" applyBorder="1" applyAlignment="1">
      <alignment horizontal="right" vertical="center" wrapText="1"/>
    </xf>
    <xf numFmtId="169" fontId="10" fillId="0" borderId="7" xfId="5" applyFont="1" applyFill="1" applyBorder="1" applyAlignment="1">
      <alignment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right" vertical="center" wrapText="1"/>
    </xf>
    <xf numFmtId="4" fontId="10" fillId="0" borderId="4" xfId="5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169" fontId="10" fillId="0" borderId="4" xfId="5" applyFont="1" applyFill="1" applyBorder="1" applyAlignment="1">
      <alignment vertical="center" wrapText="1"/>
    </xf>
    <xf numFmtId="169" fontId="10" fillId="0" borderId="4" xfId="5" applyFont="1" applyFill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2" fontId="10" fillId="0" borderId="4" xfId="9" applyNumberFormat="1" applyFont="1" applyBorder="1" applyAlignment="1">
      <alignment horizontal="center" vertical="center" wrapText="1"/>
    </xf>
    <xf numFmtId="169" fontId="10" fillId="0" borderId="4" xfId="5" applyFont="1" applyBorder="1" applyAlignment="1">
      <alignment horizontal="right" vertical="center" wrapText="1"/>
    </xf>
    <xf numFmtId="169" fontId="10" fillId="0" borderId="4" xfId="5" applyFont="1" applyBorder="1" applyAlignment="1">
      <alignment vertical="center" wrapText="1"/>
    </xf>
    <xf numFmtId="0" fontId="6" fillId="0" borderId="24" xfId="0" applyFont="1" applyBorder="1"/>
    <xf numFmtId="169" fontId="6" fillId="0" borderId="0" xfId="5" applyFont="1" applyBorder="1"/>
    <xf numFmtId="0" fontId="6" fillId="0" borderId="24" xfId="0" applyFont="1" applyBorder="1" applyAlignment="1">
      <alignment horizontal="right"/>
    </xf>
    <xf numFmtId="0" fontId="6" fillId="0" borderId="21" xfId="0" applyFont="1" applyBorder="1"/>
    <xf numFmtId="0" fontId="6" fillId="0" borderId="49" xfId="0" applyFont="1" applyBorder="1"/>
    <xf numFmtId="0" fontId="6" fillId="0" borderId="39" xfId="0" applyFont="1" applyBorder="1" applyAlignment="1">
      <alignment horizontal="left" wrapText="1"/>
    </xf>
    <xf numFmtId="0" fontId="6" fillId="0" borderId="1" xfId="0" applyFont="1" applyBorder="1" applyAlignment="1"/>
    <xf numFmtId="9" fontId="6" fillId="0" borderId="1" xfId="3" applyNumberFormat="1" applyFont="1" applyBorder="1" applyAlignment="1">
      <alignment horizontal="center" vertical="center"/>
    </xf>
    <xf numFmtId="169" fontId="5" fillId="0" borderId="50" xfId="5" applyFont="1" applyBorder="1" applyAlignment="1">
      <alignment vertical="center"/>
    </xf>
    <xf numFmtId="9" fontId="6" fillId="0" borderId="42" xfId="3" applyFont="1" applyBorder="1" applyAlignment="1">
      <alignment horizontal="center"/>
    </xf>
    <xf numFmtId="169" fontId="5" fillId="0" borderId="45" xfId="5" applyFont="1" applyBorder="1"/>
    <xf numFmtId="0" fontId="5" fillId="0" borderId="0" xfId="0" applyFont="1" applyBorder="1"/>
    <xf numFmtId="169" fontId="5" fillId="0" borderId="0" xfId="5" applyFont="1" applyBorder="1"/>
    <xf numFmtId="0" fontId="10" fillId="0" borderId="0" xfId="0" quotePrefix="1" applyFont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8" fillId="0" borderId="0" xfId="0" applyFont="1" applyFill="1"/>
    <xf numFmtId="0" fontId="1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center" vertical="center"/>
    </xf>
    <xf numFmtId="0" fontId="19" fillId="0" borderId="8" xfId="0" quotePrefix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/>
    <xf numFmtId="0" fontId="10" fillId="0" borderId="7" xfId="0" applyFont="1" applyFill="1" applyBorder="1"/>
    <xf numFmtId="4" fontId="10" fillId="0" borderId="7" xfId="0" applyNumberFormat="1" applyFont="1" applyFill="1" applyBorder="1"/>
    <xf numFmtId="0" fontId="10" fillId="0" borderId="8" xfId="0" applyFont="1" applyFill="1" applyBorder="1"/>
    <xf numFmtId="0" fontId="10" fillId="0" borderId="6" xfId="0" applyFont="1" applyFill="1" applyBorder="1" applyAlignment="1">
      <alignment horizontal="right"/>
    </xf>
    <xf numFmtId="4" fontId="10" fillId="0" borderId="7" xfId="0" applyNumberFormat="1" applyFont="1" applyBorder="1" applyAlignment="1">
      <alignment horizontal="right" vertical="center"/>
    </xf>
    <xf numFmtId="4" fontId="10" fillId="0" borderId="7" xfId="0" applyNumberFormat="1" applyFont="1" applyFill="1" applyBorder="1" applyAlignment="1">
      <alignment horizontal="center"/>
    </xf>
    <xf numFmtId="169" fontId="5" fillId="0" borderId="8" xfId="0" applyNumberFormat="1" applyFont="1" applyFill="1" applyBorder="1"/>
    <xf numFmtId="169" fontId="10" fillId="0" borderId="7" xfId="5" applyFont="1" applyFill="1" applyBorder="1" applyAlignment="1"/>
    <xf numFmtId="0" fontId="20" fillId="0" borderId="8" xfId="0" quotePrefix="1" applyFont="1" applyFill="1" applyBorder="1" applyAlignment="1">
      <alignment horizontal="center" vertical="center"/>
    </xf>
    <xf numFmtId="0" fontId="6" fillId="0" borderId="8" xfId="0" applyFont="1" applyFill="1" applyBorder="1"/>
    <xf numFmtId="0" fontId="10" fillId="0" borderId="0" xfId="0" applyFont="1" applyFill="1" applyBorder="1" applyAlignment="1">
      <alignment horizontal="left" wrapText="1"/>
    </xf>
    <xf numFmtId="40" fontId="10" fillId="0" borderId="7" xfId="0" applyNumberFormat="1" applyFont="1" applyBorder="1" applyAlignment="1">
      <alignment horizontal="center"/>
    </xf>
    <xf numFmtId="169" fontId="10" fillId="0" borderId="8" xfId="5" applyFont="1" applyBorder="1"/>
    <xf numFmtId="40" fontId="10" fillId="0" borderId="7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vertical="center"/>
    </xf>
    <xf numFmtId="4" fontId="10" fillId="0" borderId="7" xfId="5" applyNumberFormat="1" applyFont="1" applyFill="1" applyBorder="1"/>
    <xf numFmtId="4" fontId="10" fillId="0" borderId="7" xfId="5" applyNumberFormat="1" applyFont="1" applyFill="1" applyBorder="1" applyAlignment="1">
      <alignment horizontal="center"/>
    </xf>
    <xf numFmtId="0" fontId="9" fillId="0" borderId="6" xfId="4" applyFont="1" applyBorder="1" applyAlignment="1">
      <alignment horizontal="right" vertical="center" wrapText="1"/>
    </xf>
    <xf numFmtId="0" fontId="9" fillId="0" borderId="7" xfId="4" applyFont="1" applyBorder="1" applyAlignment="1">
      <alignment vertical="center" wrapText="1"/>
    </xf>
    <xf numFmtId="169" fontId="10" fillId="0" borderId="7" xfId="10" applyFont="1" applyBorder="1" applyAlignment="1">
      <alignment vertical="center" wrapText="1"/>
    </xf>
    <xf numFmtId="4" fontId="10" fillId="0" borderId="7" xfId="4" applyNumberFormat="1" applyFont="1" applyBorder="1" applyAlignment="1">
      <alignment horizontal="center" vertical="center" wrapText="1"/>
    </xf>
    <xf numFmtId="169" fontId="5" fillId="0" borderId="8" xfId="4" applyNumberFormat="1" applyFont="1" applyBorder="1" applyAlignment="1">
      <alignment vertical="center" wrapText="1"/>
    </xf>
    <xf numFmtId="0" fontId="10" fillId="0" borderId="6" xfId="0" applyFont="1" applyBorder="1" applyAlignment="1" applyProtection="1">
      <alignment horizontal="right"/>
    </xf>
    <xf numFmtId="4" fontId="10" fillId="0" borderId="7" xfId="5" applyNumberFormat="1" applyFont="1" applyFill="1" applyBorder="1" applyAlignment="1">
      <alignment vertical="center" wrapText="1"/>
    </xf>
    <xf numFmtId="169" fontId="5" fillId="0" borderId="8" xfId="0" applyNumberFormat="1" applyFont="1" applyBorder="1" applyAlignment="1">
      <alignment vertical="center" wrapText="1"/>
    </xf>
    <xf numFmtId="4" fontId="11" fillId="0" borderId="7" xfId="5" applyNumberFormat="1" applyFont="1" applyFill="1" applyBorder="1"/>
    <xf numFmtId="0" fontId="10" fillId="0" borderId="8" xfId="0" applyFont="1" applyBorder="1" applyAlignment="1">
      <alignment horizontal="center" vertical="center" wrapText="1"/>
    </xf>
    <xf numFmtId="169" fontId="10" fillId="0" borderId="7" xfId="0" applyNumberFormat="1" applyFont="1" applyBorder="1" applyAlignment="1">
      <alignment horizontal="center" vertical="center" wrapText="1"/>
    </xf>
    <xf numFmtId="169" fontId="9" fillId="0" borderId="8" xfId="0" applyNumberFormat="1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169" fontId="10" fillId="0" borderId="27" xfId="5" applyFont="1" applyFill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4" fontId="10" fillId="0" borderId="27" xfId="5" applyNumberFormat="1" applyFont="1" applyFill="1" applyBorder="1" applyAlignment="1">
      <alignment vertical="center" wrapText="1"/>
    </xf>
    <xf numFmtId="169" fontId="10" fillId="0" borderId="27" xfId="0" applyNumberFormat="1" applyFont="1" applyBorder="1" applyAlignment="1">
      <alignment horizontal="center" vertical="center" wrapText="1"/>
    </xf>
    <xf numFmtId="169" fontId="9" fillId="0" borderId="28" xfId="0" applyNumberFormat="1" applyFont="1" applyBorder="1" applyAlignment="1">
      <alignment horizontal="left" vertical="center" wrapText="1"/>
    </xf>
    <xf numFmtId="4" fontId="10" fillId="0" borderId="7" xfId="5" applyNumberFormat="1" applyFont="1" applyFill="1" applyBorder="1" applyAlignment="1">
      <alignment horizontal="right" vertical="center"/>
    </xf>
    <xf numFmtId="0" fontId="10" fillId="0" borderId="7" xfId="4" applyFont="1" applyBorder="1" applyAlignment="1">
      <alignment horizontal="center" vertical="center"/>
    </xf>
    <xf numFmtId="40" fontId="10" fillId="0" borderId="7" xfId="4" applyNumberFormat="1" applyFont="1" applyBorder="1" applyAlignment="1">
      <alignment vertical="center"/>
    </xf>
    <xf numFmtId="170" fontId="10" fillId="0" borderId="7" xfId="4" applyNumberFormat="1" applyFont="1" applyFill="1" applyBorder="1"/>
    <xf numFmtId="4" fontId="10" fillId="0" borderId="7" xfId="5" applyNumberFormat="1" applyFont="1" applyFill="1" applyBorder="1" applyAlignment="1">
      <alignment horizontal="right"/>
    </xf>
    <xf numFmtId="4" fontId="10" fillId="0" borderId="7" xfId="4" applyNumberFormat="1" applyFont="1" applyFill="1" applyBorder="1"/>
    <xf numFmtId="169" fontId="9" fillId="0" borderId="8" xfId="5" applyFont="1" applyBorder="1"/>
    <xf numFmtId="4" fontId="10" fillId="0" borderId="7" xfId="4" applyNumberFormat="1" applyFont="1" applyFill="1" applyBorder="1" applyAlignment="1">
      <alignment horizontal="right"/>
    </xf>
    <xf numFmtId="0" fontId="10" fillId="0" borderId="7" xfId="4" applyFont="1" applyBorder="1" applyAlignment="1">
      <alignment horizontal="left"/>
    </xf>
    <xf numFmtId="4" fontId="10" fillId="0" borderId="7" xfId="5" applyNumberFormat="1" applyFont="1" applyBorder="1" applyAlignment="1">
      <alignment horizontal="right"/>
    </xf>
    <xf numFmtId="4" fontId="10" fillId="0" borderId="7" xfId="4" applyNumberFormat="1" applyFont="1" applyBorder="1" applyAlignment="1">
      <alignment horizontal="right"/>
    </xf>
    <xf numFmtId="0" fontId="9" fillId="0" borderId="7" xfId="4" applyFont="1" applyBorder="1" applyAlignment="1">
      <alignment horizontal="left"/>
    </xf>
    <xf numFmtId="4" fontId="21" fillId="0" borderId="7" xfId="5" applyNumberFormat="1" applyFont="1" applyBorder="1" applyAlignment="1">
      <alignment horizontal="right"/>
    </xf>
    <xf numFmtId="4" fontId="21" fillId="0" borderId="7" xfId="4" applyNumberFormat="1" applyFont="1" applyFill="1" applyBorder="1"/>
    <xf numFmtId="0" fontId="9" fillId="0" borderId="7" xfId="4" applyFont="1" applyBorder="1" applyAlignment="1">
      <alignment horizontal="left" wrapText="1"/>
    </xf>
    <xf numFmtId="169" fontId="10" fillId="0" borderId="27" xfId="5" applyFont="1" applyBorder="1" applyAlignment="1">
      <alignment horizontal="right"/>
    </xf>
    <xf numFmtId="4" fontId="10" fillId="0" borderId="27" xfId="4" applyNumberFormat="1" applyFont="1" applyFill="1" applyBorder="1"/>
    <xf numFmtId="169" fontId="9" fillId="0" borderId="28" xfId="5" applyFont="1" applyBorder="1"/>
    <xf numFmtId="169" fontId="10" fillId="0" borderId="7" xfId="7" applyFont="1" applyBorder="1" applyAlignment="1">
      <alignment horizontal="right"/>
    </xf>
    <xf numFmtId="4" fontId="10" fillId="0" borderId="7" xfId="7" applyNumberFormat="1" applyFont="1" applyFill="1" applyBorder="1"/>
    <xf numFmtId="0" fontId="9" fillId="0" borderId="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4" fontId="10" fillId="0" borderId="7" xfId="5" applyNumberFormat="1" applyFont="1" applyBorder="1" applyAlignment="1">
      <alignment horizontal="center" vertical="center" wrapText="1"/>
    </xf>
    <xf numFmtId="169" fontId="10" fillId="0" borderId="7" xfId="5" applyFont="1" applyBorder="1" applyAlignment="1" applyProtection="1">
      <alignment vertical="center" wrapText="1"/>
    </xf>
    <xf numFmtId="169" fontId="5" fillId="0" borderId="8" xfId="5" applyFont="1" applyBorder="1" applyAlignment="1">
      <alignment vertical="center" wrapText="1"/>
    </xf>
    <xf numFmtId="169" fontId="5" fillId="0" borderId="8" xfId="5" applyFont="1" applyFill="1" applyBorder="1"/>
    <xf numFmtId="0" fontId="10" fillId="0" borderId="3" xfId="11" applyFont="1" applyBorder="1" applyAlignment="1">
      <alignment horizontal="right"/>
    </xf>
    <xf numFmtId="0" fontId="5" fillId="0" borderId="4" xfId="0" quotePrefix="1" applyFont="1" applyBorder="1" applyAlignment="1">
      <alignment horizontal="center"/>
    </xf>
    <xf numFmtId="170" fontId="10" fillId="0" borderId="4" xfId="11" applyNumberFormat="1" applyFont="1" applyBorder="1" applyAlignment="1">
      <alignment horizontal="center"/>
    </xf>
    <xf numFmtId="0" fontId="10" fillId="0" borderId="4" xfId="11" applyFont="1" applyBorder="1" applyAlignment="1">
      <alignment horizontal="center"/>
    </xf>
    <xf numFmtId="4" fontId="10" fillId="0" borderId="4" xfId="11" applyNumberFormat="1" applyFont="1" applyBorder="1"/>
    <xf numFmtId="40" fontId="10" fillId="0" borderId="4" xfId="11" applyNumberFormat="1" applyFont="1" applyBorder="1"/>
    <xf numFmtId="0" fontId="10" fillId="0" borderId="6" xfId="11" applyFont="1" applyBorder="1" applyAlignment="1">
      <alignment horizontal="right"/>
    </xf>
    <xf numFmtId="0" fontId="5" fillId="0" borderId="7" xfId="0" quotePrefix="1" applyFont="1" applyBorder="1" applyAlignment="1">
      <alignment horizontal="center"/>
    </xf>
    <xf numFmtId="170" fontId="10" fillId="0" borderId="7" xfId="11" applyNumberFormat="1" applyFont="1" applyBorder="1" applyAlignment="1">
      <alignment horizontal="center"/>
    </xf>
    <xf numFmtId="0" fontId="10" fillId="0" borderId="7" xfId="11" applyFont="1" applyBorder="1" applyAlignment="1">
      <alignment horizontal="center"/>
    </xf>
    <xf numFmtId="4" fontId="10" fillId="0" borderId="7" xfId="11" applyNumberFormat="1" applyFont="1" applyBorder="1"/>
    <xf numFmtId="40" fontId="10" fillId="0" borderId="7" xfId="11" applyNumberFormat="1" applyFont="1" applyBorder="1"/>
    <xf numFmtId="4" fontId="6" fillId="0" borderId="7" xfId="0" applyNumberFormat="1" applyFont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0" fontId="10" fillId="0" borderId="26" xfId="0" applyFont="1" applyBorder="1"/>
    <xf numFmtId="0" fontId="10" fillId="0" borderId="27" xfId="0" applyFont="1" applyBorder="1"/>
    <xf numFmtId="4" fontId="10" fillId="0" borderId="27" xfId="0" applyNumberFormat="1" applyFont="1" applyBorder="1" applyAlignment="1">
      <alignment horizontal="center"/>
    </xf>
    <xf numFmtId="9" fontId="10" fillId="0" borderId="27" xfId="3" applyNumberFormat="1" applyFont="1" applyBorder="1" applyAlignment="1">
      <alignment horizontal="centerContinuous"/>
    </xf>
    <xf numFmtId="169" fontId="10" fillId="0" borderId="27" xfId="5" applyFont="1" applyBorder="1"/>
    <xf numFmtId="4" fontId="6" fillId="0" borderId="4" xfId="0" applyNumberFormat="1" applyFont="1" applyBorder="1" applyAlignment="1">
      <alignment horizontal="center"/>
    </xf>
    <xf numFmtId="0" fontId="6" fillId="0" borderId="51" xfId="0" applyFont="1" applyBorder="1"/>
    <xf numFmtId="4" fontId="6" fillId="0" borderId="39" xfId="0" applyNumberFormat="1" applyFont="1" applyBorder="1" applyAlignment="1">
      <alignment horizontal="center"/>
    </xf>
    <xf numFmtId="0" fontId="6" fillId="0" borderId="41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9" fontId="6" fillId="0" borderId="1" xfId="3" applyFont="1" applyBorder="1" applyAlignment="1">
      <alignment horizontal="center"/>
    </xf>
    <xf numFmtId="169" fontId="5" fillId="0" borderId="50" xfId="5" applyFont="1" applyBorder="1"/>
    <xf numFmtId="0" fontId="6" fillId="0" borderId="52" xfId="0" applyFont="1" applyBorder="1"/>
    <xf numFmtId="4" fontId="6" fillId="0" borderId="42" xfId="0" applyNumberFormat="1" applyFont="1" applyBorder="1" applyAlignment="1">
      <alignment horizontal="center"/>
    </xf>
    <xf numFmtId="169" fontId="5" fillId="0" borderId="53" xfId="5" applyFont="1" applyBorder="1"/>
    <xf numFmtId="4" fontId="6" fillId="0" borderId="4" xfId="0" applyNumberFormat="1" applyFont="1" applyBorder="1" applyAlignment="1">
      <alignment horizontal="center" vertical="center"/>
    </xf>
    <xf numFmtId="9" fontId="6" fillId="0" borderId="4" xfId="3" applyFont="1" applyBorder="1" applyAlignment="1">
      <alignment horizontal="center" vertical="center"/>
    </xf>
    <xf numFmtId="169" fontId="5" fillId="0" borderId="5" xfId="5" applyFont="1" applyBorder="1" applyAlignment="1">
      <alignment vertical="center"/>
    </xf>
    <xf numFmtId="4" fontId="6" fillId="0" borderId="31" xfId="0" applyNumberFormat="1" applyFont="1" applyBorder="1" applyAlignment="1">
      <alignment horizontal="center"/>
    </xf>
    <xf numFmtId="9" fontId="6" fillId="0" borderId="31" xfId="3" applyFont="1" applyBorder="1" applyAlignment="1">
      <alignment horizontal="center"/>
    </xf>
    <xf numFmtId="0" fontId="9" fillId="0" borderId="0" xfId="0" applyFont="1" applyBorder="1"/>
    <xf numFmtId="4" fontId="10" fillId="0" borderId="0" xfId="0" applyNumberFormat="1" applyFont="1" applyBorder="1" applyAlignment="1">
      <alignment horizontal="center"/>
    </xf>
    <xf numFmtId="9" fontId="10" fillId="0" borderId="0" xfId="3" applyFont="1" applyBorder="1" applyAlignment="1">
      <alignment horizontal="center"/>
    </xf>
    <xf numFmtId="0" fontId="6" fillId="0" borderId="0" xfId="0" applyFont="1" applyAlignment="1">
      <alignment horizontal="center"/>
    </xf>
    <xf numFmtId="169" fontId="5" fillId="0" borderId="12" xfId="5" applyFont="1" applyBorder="1"/>
    <xf numFmtId="0" fontId="5" fillId="0" borderId="0" xfId="0" applyFont="1"/>
    <xf numFmtId="0" fontId="18" fillId="0" borderId="0" xfId="0" applyFont="1" applyFill="1" applyAlignment="1">
      <alignment horizontal="center"/>
    </xf>
    <xf numFmtId="4" fontId="18" fillId="0" borderId="0" xfId="0" applyNumberFormat="1" applyFont="1" applyFill="1"/>
    <xf numFmtId="173" fontId="22" fillId="0" borderId="0" xfId="0" applyNumberFormat="1" applyFont="1" applyAlignment="1" applyProtection="1">
      <alignment horizontal="center" vertical="center"/>
    </xf>
    <xf numFmtId="168" fontId="23" fillId="0" borderId="0" xfId="0" applyNumberFormat="1" applyFont="1" applyAlignment="1" applyProtection="1">
      <alignment horizontal="right" vertical="center"/>
    </xf>
    <xf numFmtId="168" fontId="22" fillId="0" borderId="0" xfId="0" applyNumberFormat="1" applyFont="1" applyAlignment="1" applyProtection="1">
      <alignment vertical="center"/>
    </xf>
    <xf numFmtId="43" fontId="22" fillId="0" borderId="0" xfId="1" applyFont="1" applyAlignment="1" applyProtection="1">
      <alignment vertical="center"/>
    </xf>
    <xf numFmtId="43" fontId="23" fillId="0" borderId="0" xfId="1" applyFont="1" applyAlignment="1" applyProtection="1">
      <alignment vertical="center"/>
    </xf>
    <xf numFmtId="43" fontId="22" fillId="0" borderId="0" xfId="1" applyFont="1" applyAlignment="1" applyProtection="1">
      <alignment horizontal="right" vertical="center"/>
    </xf>
    <xf numFmtId="168" fontId="24" fillId="0" borderId="0" xfId="0" applyNumberFormat="1" applyFont="1" applyAlignment="1" applyProtection="1">
      <alignment vertical="center"/>
    </xf>
    <xf numFmtId="0" fontId="25" fillId="0" borderId="0" xfId="4" applyFont="1" applyBorder="1" applyAlignment="1">
      <alignment horizontal="right" vertical="center"/>
    </xf>
    <xf numFmtId="0" fontId="25" fillId="0" borderId="0" xfId="4" applyFont="1" applyBorder="1" applyAlignment="1">
      <alignment horizontal="left" vertical="center"/>
    </xf>
    <xf numFmtId="43" fontId="25" fillId="0" borderId="0" xfId="1" applyFont="1" applyBorder="1" applyAlignment="1">
      <alignment horizontal="left" vertical="center"/>
    </xf>
    <xf numFmtId="43" fontId="23" fillId="0" borderId="0" xfId="1" applyFont="1" applyBorder="1" applyAlignment="1" applyProtection="1">
      <alignment vertical="center"/>
    </xf>
    <xf numFmtId="43" fontId="22" fillId="0" borderId="0" xfId="1" applyFont="1" applyBorder="1" applyAlignment="1" applyProtection="1">
      <alignment horizontal="right" vertical="center"/>
    </xf>
    <xf numFmtId="0" fontId="19" fillId="0" borderId="0" xfId="4" applyFont="1" applyBorder="1" applyAlignment="1">
      <alignment horizontal="center" vertical="center" wrapText="1"/>
    </xf>
    <xf numFmtId="168" fontId="29" fillId="0" borderId="0" xfId="0" applyNumberFormat="1" applyFont="1" applyBorder="1" applyAlignment="1" applyProtection="1">
      <alignment horizontal="right" vertical="center"/>
    </xf>
    <xf numFmtId="168" fontId="29" fillId="0" borderId="0" xfId="0" applyNumberFormat="1" applyFont="1" applyBorder="1" applyAlignment="1" applyProtection="1">
      <alignment vertical="center"/>
    </xf>
    <xf numFmtId="43" fontId="29" fillId="0" borderId="0" xfId="1" applyFont="1" applyBorder="1" applyAlignment="1" applyProtection="1">
      <alignment vertical="center"/>
    </xf>
    <xf numFmtId="168" fontId="30" fillId="0" borderId="0" xfId="0" applyNumberFormat="1" applyFont="1" applyBorder="1" applyAlignment="1" applyProtection="1">
      <alignment horizontal="right" vertical="center"/>
    </xf>
    <xf numFmtId="168" fontId="18" fillId="0" borderId="0" xfId="0" applyNumberFormat="1" applyFont="1" applyBorder="1" applyAlignment="1" applyProtection="1">
      <alignment vertical="center"/>
    </xf>
    <xf numFmtId="43" fontId="18" fillId="0" borderId="0" xfId="1" applyFont="1" applyBorder="1" applyAlignment="1" applyProtection="1">
      <alignment vertical="center"/>
    </xf>
    <xf numFmtId="43" fontId="31" fillId="0" borderId="0" xfId="1" applyFont="1" applyBorder="1" applyAlignment="1" applyProtection="1">
      <alignment vertical="center"/>
    </xf>
    <xf numFmtId="43" fontId="30" fillId="0" borderId="0" xfId="1" applyFont="1" applyAlignment="1">
      <alignment vertical="center"/>
    </xf>
    <xf numFmtId="43" fontId="30" fillId="0" borderId="0" xfId="1" applyFont="1" applyBorder="1" applyAlignment="1" applyProtection="1">
      <alignment vertical="center"/>
    </xf>
    <xf numFmtId="43" fontId="18" fillId="0" borderId="0" xfId="1" applyFont="1" applyAlignment="1">
      <alignment vertical="center"/>
    </xf>
    <xf numFmtId="168" fontId="24" fillId="0" borderId="0" xfId="0" applyNumberFormat="1" applyFont="1" applyBorder="1" applyAlignment="1" applyProtection="1">
      <alignment vertical="center"/>
    </xf>
    <xf numFmtId="43" fontId="24" fillId="0" borderId="0" xfId="1" applyFont="1" applyBorder="1" applyAlignment="1" applyProtection="1">
      <alignment vertical="center"/>
    </xf>
    <xf numFmtId="43" fontId="24" fillId="0" borderId="0" xfId="1" applyFont="1" applyBorder="1" applyAlignment="1" applyProtection="1">
      <alignment horizontal="left" vertical="center"/>
    </xf>
    <xf numFmtId="43" fontId="29" fillId="0" borderId="0" xfId="1" applyFont="1" applyBorder="1" applyAlignment="1" applyProtection="1">
      <alignment horizontal="left" vertical="center"/>
    </xf>
    <xf numFmtId="178" fontId="18" fillId="0" borderId="0" xfId="0" applyNumberFormat="1" applyFont="1" applyAlignment="1">
      <alignment horizontal="right" vertical="center"/>
    </xf>
    <xf numFmtId="168" fontId="32" fillId="0" borderId="0" xfId="0" applyNumberFormat="1" applyFont="1" applyBorder="1" applyAlignment="1" applyProtection="1">
      <alignment vertical="center"/>
    </xf>
    <xf numFmtId="43" fontId="32" fillId="0" borderId="0" xfId="1" applyFont="1" applyBorder="1" applyAlignment="1" applyProtection="1">
      <alignment vertical="center"/>
    </xf>
    <xf numFmtId="43" fontId="32" fillId="0" borderId="0" xfId="1" applyFont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 applyProtection="1">
      <alignment vertical="center"/>
    </xf>
    <xf numFmtId="43" fontId="7" fillId="0" borderId="0" xfId="1" applyFont="1" applyAlignment="1" applyProtection="1">
      <alignment vertical="center"/>
    </xf>
    <xf numFmtId="43" fontId="18" fillId="0" borderId="0" xfId="1" applyFont="1" applyAlignment="1">
      <alignment horizontal="right" vertical="center"/>
    </xf>
    <xf numFmtId="43" fontId="18" fillId="0" borderId="0" xfId="1" applyFont="1" applyFill="1" applyAlignment="1" applyProtection="1">
      <alignment vertical="center"/>
    </xf>
    <xf numFmtId="0" fontId="33" fillId="0" borderId="0" xfId="0" applyNumberFormat="1" applyFont="1" applyAlignment="1">
      <alignment horizontal="right" vertical="center"/>
    </xf>
    <xf numFmtId="0" fontId="33" fillId="0" borderId="0" xfId="0" applyNumberFormat="1" applyFont="1" applyAlignment="1">
      <alignment vertical="center"/>
    </xf>
    <xf numFmtId="43" fontId="33" fillId="0" borderId="0" xfId="1" applyFont="1" applyAlignment="1">
      <alignment vertical="center"/>
    </xf>
    <xf numFmtId="174" fontId="19" fillId="0" borderId="61" xfId="5" applyNumberFormat="1" applyFont="1" applyFill="1" applyBorder="1" applyAlignment="1">
      <alignment horizontal="right" vertical="center"/>
    </xf>
    <xf numFmtId="175" fontId="18" fillId="0" borderId="61" xfId="5" applyNumberFormat="1" applyFont="1" applyFill="1" applyBorder="1" applyAlignment="1">
      <alignment horizontal="right" vertical="center"/>
    </xf>
    <xf numFmtId="169" fontId="19" fillId="0" borderId="65" xfId="5" applyFont="1" applyFill="1" applyBorder="1" applyAlignment="1">
      <alignment horizontal="right" vertical="center"/>
    </xf>
    <xf numFmtId="0" fontId="19" fillId="0" borderId="63" xfId="4" applyFont="1" applyFill="1" applyBorder="1" applyAlignment="1">
      <alignment horizontal="center" vertical="center"/>
    </xf>
    <xf numFmtId="176" fontId="18" fillId="0" borderId="61" xfId="5" applyNumberFormat="1" applyFont="1" applyFill="1" applyBorder="1" applyAlignment="1">
      <alignment horizontal="right" vertical="center"/>
    </xf>
    <xf numFmtId="177" fontId="19" fillId="0" borderId="61" xfId="5" applyNumberFormat="1" applyFont="1" applyFill="1" applyBorder="1" applyAlignment="1">
      <alignment horizontal="right" vertical="center"/>
    </xf>
    <xf numFmtId="0" fontId="26" fillId="0" borderId="54" xfId="4" applyFont="1" applyBorder="1" applyAlignment="1">
      <alignment horizontal="right" vertical="center"/>
    </xf>
    <xf numFmtId="0" fontId="26" fillId="0" borderId="54" xfId="4" applyFont="1" applyBorder="1" applyAlignment="1">
      <alignment vertical="center"/>
    </xf>
    <xf numFmtId="43" fontId="26" fillId="0" borderId="54" xfId="1" applyFont="1" applyBorder="1" applyAlignment="1">
      <alignment vertical="center"/>
    </xf>
    <xf numFmtId="43" fontId="26" fillId="0" borderId="54" xfId="1" applyFont="1" applyBorder="1" applyAlignment="1">
      <alignment horizontal="center" vertical="center"/>
    </xf>
    <xf numFmtId="43" fontId="25" fillId="0" borderId="54" xfId="1" applyFont="1" applyBorder="1" applyAlignment="1">
      <alignment vertical="center"/>
    </xf>
    <xf numFmtId="168" fontId="24" fillId="7" borderId="55" xfId="0" applyNumberFormat="1" applyFont="1" applyFill="1" applyBorder="1" applyAlignment="1" applyProtection="1">
      <alignment horizontal="center" vertical="center"/>
    </xf>
    <xf numFmtId="168" fontId="24" fillId="7" borderId="56" xfId="0" applyNumberFormat="1" applyFont="1" applyFill="1" applyBorder="1" applyAlignment="1" applyProtection="1">
      <alignment horizontal="center" vertical="center"/>
    </xf>
    <xf numFmtId="43" fontId="24" fillId="7" borderId="56" xfId="1" applyFont="1" applyFill="1" applyBorder="1" applyAlignment="1" applyProtection="1">
      <alignment horizontal="center" vertical="center"/>
    </xf>
    <xf numFmtId="43" fontId="24" fillId="7" borderId="56" xfId="1" applyFont="1" applyFill="1" applyBorder="1" applyAlignment="1" applyProtection="1">
      <alignment horizontal="center" vertical="center" wrapText="1"/>
    </xf>
    <xf numFmtId="43" fontId="24" fillId="7" borderId="57" xfId="1" applyFont="1" applyFill="1" applyBorder="1" applyAlignment="1" applyProtection="1">
      <alignment horizontal="center" vertical="center"/>
    </xf>
    <xf numFmtId="43" fontId="19" fillId="0" borderId="58" xfId="1" applyFont="1" applyFill="1" applyBorder="1" applyAlignment="1">
      <alignment horizontal="right" vertical="center" wrapText="1"/>
    </xf>
    <xf numFmtId="43" fontId="19" fillId="0" borderId="59" xfId="1" applyFont="1" applyFill="1" applyBorder="1" applyAlignment="1">
      <alignment horizontal="center" vertical="center" wrapText="1"/>
    </xf>
    <xf numFmtId="43" fontId="19" fillId="0" borderId="59" xfId="1" applyFont="1" applyFill="1" applyBorder="1" applyAlignment="1">
      <alignment horizontal="right" vertical="center" wrapText="1"/>
    </xf>
    <xf numFmtId="43" fontId="24" fillId="0" borderId="59" xfId="1" applyFont="1" applyFill="1" applyBorder="1" applyAlignment="1">
      <alignment horizontal="right" vertical="center" wrapText="1"/>
    </xf>
    <xf numFmtId="43" fontId="19" fillId="0" borderId="60" xfId="1" applyFont="1" applyFill="1" applyBorder="1" applyAlignment="1">
      <alignment horizontal="right" vertical="center" wrapText="1"/>
    </xf>
    <xf numFmtId="43" fontId="19" fillId="0" borderId="59" xfId="1" applyFont="1" applyFill="1" applyBorder="1" applyAlignment="1">
      <alignment horizontal="left" vertical="center" wrapText="1"/>
    </xf>
    <xf numFmtId="49" fontId="27" fillId="0" borderId="62" xfId="0" applyNumberFormat="1" applyFont="1" applyFill="1" applyBorder="1" applyAlignment="1">
      <alignment vertical="center"/>
    </xf>
    <xf numFmtId="43" fontId="19" fillId="0" borderId="63" xfId="1" applyFont="1" applyFill="1" applyBorder="1" applyAlignment="1">
      <alignment horizontal="center" vertical="center"/>
    </xf>
    <xf numFmtId="43" fontId="19" fillId="0" borderId="63" xfId="1" applyFont="1" applyFill="1" applyBorder="1" applyAlignment="1">
      <alignment horizontal="right" vertical="center"/>
    </xf>
    <xf numFmtId="43" fontId="24" fillId="0" borderId="63" xfId="1" applyFont="1" applyFill="1" applyBorder="1" applyAlignment="1">
      <alignment horizontal="right" vertical="center"/>
    </xf>
    <xf numFmtId="43" fontId="19" fillId="0" borderId="64" xfId="1" applyFont="1" applyFill="1" applyBorder="1" applyAlignment="1">
      <alignment horizontal="right" vertical="center"/>
    </xf>
    <xf numFmtId="49" fontId="28" fillId="0" borderId="62" xfId="0" applyNumberFormat="1" applyFont="1" applyFill="1" applyBorder="1" applyAlignment="1">
      <alignment vertical="center"/>
    </xf>
    <xf numFmtId="43" fontId="29" fillId="0" borderId="62" xfId="1" applyFont="1" applyFill="1" applyBorder="1" applyAlignment="1">
      <alignment horizontal="right" vertical="center"/>
    </xf>
    <xf numFmtId="43" fontId="28" fillId="0" borderId="62" xfId="1" applyFont="1" applyFill="1" applyBorder="1" applyAlignment="1">
      <alignment horizontal="center" vertical="center"/>
    </xf>
    <xf numFmtId="43" fontId="27" fillId="0" borderId="62" xfId="1" applyFont="1" applyFill="1" applyBorder="1" applyAlignment="1">
      <alignment vertical="center"/>
    </xf>
    <xf numFmtId="43" fontId="27" fillId="0" borderId="62" xfId="1" applyFont="1" applyFill="1" applyBorder="1" applyAlignment="1">
      <alignment horizontal="center" vertical="center"/>
    </xf>
    <xf numFmtId="43" fontId="18" fillId="0" borderId="66" xfId="1" applyFont="1" applyFill="1" applyBorder="1" applyAlignment="1">
      <alignment horizontal="right" vertical="center"/>
    </xf>
    <xf numFmtId="49" fontId="28" fillId="0" borderId="62" xfId="0" applyNumberFormat="1" applyFont="1" applyFill="1" applyBorder="1" applyAlignment="1">
      <alignment vertical="center" wrapText="1"/>
    </xf>
    <xf numFmtId="43" fontId="19" fillId="0" borderId="66" xfId="1" applyFont="1" applyFill="1" applyBorder="1" applyAlignment="1">
      <alignment horizontal="right" vertical="center"/>
    </xf>
    <xf numFmtId="43" fontId="28" fillId="0" borderId="62" xfId="1" applyFont="1" applyFill="1" applyBorder="1" applyAlignment="1">
      <alignment vertical="center"/>
    </xf>
    <xf numFmtId="43" fontId="24" fillId="0" borderId="62" xfId="1" applyFont="1" applyFill="1" applyBorder="1" applyAlignment="1">
      <alignment horizontal="right" vertical="center"/>
    </xf>
    <xf numFmtId="49" fontId="27" fillId="0" borderId="62" xfId="0" applyNumberFormat="1" applyFont="1" applyFill="1" applyBorder="1" applyAlignment="1">
      <alignment vertical="center" wrapText="1"/>
    </xf>
    <xf numFmtId="168" fontId="24" fillId="7" borderId="55" xfId="0" applyNumberFormat="1" applyFont="1" applyFill="1" applyBorder="1" applyAlignment="1" applyProtection="1">
      <alignment horizontal="right" vertical="center" wrapText="1"/>
    </xf>
    <xf numFmtId="168" fontId="24" fillId="7" borderId="56" xfId="0" applyNumberFormat="1" applyFont="1" applyFill="1" applyBorder="1" applyAlignment="1" applyProtection="1">
      <alignment horizontal="left" vertical="center" wrapText="1"/>
    </xf>
    <xf numFmtId="43" fontId="24" fillId="7" borderId="57" xfId="1" applyFont="1" applyFill="1" applyBorder="1" applyAlignment="1" applyProtection="1">
      <alignment horizontal="center" vertical="center" wrapText="1"/>
    </xf>
    <xf numFmtId="168" fontId="29" fillId="0" borderId="17" xfId="0" applyNumberFormat="1" applyFont="1" applyBorder="1" applyAlignment="1" applyProtection="1">
      <alignment horizontal="right" vertical="center" wrapText="1"/>
    </xf>
    <xf numFmtId="168" fontId="29" fillId="0" borderId="18" xfId="0" applyNumberFormat="1" applyFont="1" applyBorder="1" applyAlignment="1" applyProtection="1">
      <alignment vertical="center" wrapText="1"/>
    </xf>
    <xf numFmtId="43" fontId="29" fillId="0" borderId="18" xfId="1" applyFont="1" applyBorder="1" applyAlignment="1" applyProtection="1">
      <alignment vertical="center" wrapText="1"/>
    </xf>
    <xf numFmtId="43" fontId="24" fillId="0" borderId="19" xfId="1" applyFont="1" applyBorder="1" applyAlignment="1" applyProtection="1">
      <alignment vertical="center" wrapText="1"/>
    </xf>
    <xf numFmtId="178" fontId="18" fillId="0" borderId="9" xfId="0" applyNumberFormat="1" applyFont="1" applyFill="1" applyBorder="1" applyAlignment="1" applyProtection="1">
      <alignment horizontal="right" vertical="center" wrapText="1"/>
    </xf>
    <xf numFmtId="168" fontId="18" fillId="0" borderId="10" xfId="0" applyNumberFormat="1" applyFont="1" applyFill="1" applyBorder="1" applyAlignment="1" applyProtection="1">
      <alignment horizontal="left" vertical="center" wrapText="1"/>
    </xf>
    <xf numFmtId="43" fontId="18" fillId="0" borderId="10" xfId="1" applyFont="1" applyFill="1" applyBorder="1" applyAlignment="1" applyProtection="1">
      <alignment horizontal="left" vertical="center" wrapText="1"/>
    </xf>
    <xf numFmtId="10" fontId="18" fillId="0" borderId="10" xfId="3" applyNumberFormat="1" applyFont="1" applyFill="1" applyBorder="1" applyAlignment="1" applyProtection="1">
      <alignment horizontal="center" vertical="center" wrapText="1"/>
    </xf>
    <xf numFmtId="43" fontId="18" fillId="0" borderId="10" xfId="1" applyFont="1" applyFill="1" applyBorder="1" applyAlignment="1" applyProtection="1">
      <alignment vertical="center" wrapText="1"/>
    </xf>
    <xf numFmtId="43" fontId="18" fillId="0" borderId="13" xfId="1" applyFont="1" applyFill="1" applyBorder="1" applyAlignment="1" applyProtection="1">
      <alignment vertical="center" wrapText="1"/>
    </xf>
    <xf numFmtId="10" fontId="18" fillId="0" borderId="10" xfId="3" applyNumberFormat="1" applyFont="1" applyFill="1" applyBorder="1" applyAlignment="1" applyProtection="1">
      <alignment vertical="center" wrapText="1"/>
    </xf>
    <xf numFmtId="43" fontId="18" fillId="0" borderId="67" xfId="1" applyFont="1" applyFill="1" applyBorder="1" applyAlignment="1" applyProtection="1">
      <alignment vertical="center" wrapText="1"/>
    </xf>
    <xf numFmtId="168" fontId="29" fillId="7" borderId="55" xfId="0" applyNumberFormat="1" applyFont="1" applyFill="1" applyBorder="1" applyAlignment="1" applyProtection="1">
      <alignment horizontal="right" vertical="center" wrapText="1"/>
    </xf>
    <xf numFmtId="168" fontId="24" fillId="7" borderId="56" xfId="0" applyNumberFormat="1" applyFont="1" applyFill="1" applyBorder="1" applyAlignment="1" applyProtection="1">
      <alignment vertical="center" wrapText="1"/>
    </xf>
    <xf numFmtId="43" fontId="24" fillId="7" borderId="56" xfId="1" applyFont="1" applyFill="1" applyBorder="1" applyAlignment="1" applyProtection="1">
      <alignment vertical="center" wrapText="1"/>
    </xf>
    <xf numFmtId="10" fontId="29" fillId="7" borderId="56" xfId="3" applyNumberFormat="1" applyFont="1" applyFill="1" applyBorder="1" applyAlignment="1" applyProtection="1">
      <alignment vertical="center" wrapText="1"/>
    </xf>
    <xf numFmtId="43" fontId="29" fillId="7" borderId="56" xfId="1" applyFont="1" applyFill="1" applyBorder="1" applyAlignment="1" applyProtection="1">
      <alignment vertical="center" wrapText="1"/>
    </xf>
    <xf numFmtId="43" fontId="24" fillId="7" borderId="57" xfId="1" applyFont="1" applyFill="1" applyBorder="1" applyAlignment="1" applyProtection="1">
      <alignment vertical="center" wrapText="1"/>
    </xf>
    <xf numFmtId="168" fontId="29" fillId="0" borderId="55" xfId="0" applyNumberFormat="1" applyFont="1" applyFill="1" applyBorder="1" applyAlignment="1" applyProtection="1">
      <alignment horizontal="right" vertical="center" wrapText="1"/>
    </xf>
    <xf numFmtId="168" fontId="24" fillId="0" borderId="56" xfId="0" applyNumberFormat="1" applyFont="1" applyFill="1" applyBorder="1" applyAlignment="1" applyProtection="1">
      <alignment vertical="center" wrapText="1"/>
    </xf>
    <xf numFmtId="43" fontId="24" fillId="0" borderId="56" xfId="1" applyFont="1" applyFill="1" applyBorder="1" applyAlignment="1" applyProtection="1">
      <alignment vertical="center" wrapText="1"/>
    </xf>
    <xf numFmtId="10" fontId="29" fillId="0" borderId="56" xfId="3" applyNumberFormat="1" applyFont="1" applyFill="1" applyBorder="1" applyAlignment="1" applyProtection="1">
      <alignment vertical="center" wrapText="1"/>
    </xf>
    <xf numFmtId="43" fontId="29" fillId="0" borderId="56" xfId="1" applyFont="1" applyFill="1" applyBorder="1" applyAlignment="1" applyProtection="1">
      <alignment vertical="center" wrapText="1"/>
    </xf>
    <xf numFmtId="43" fontId="24" fillId="0" borderId="57" xfId="1" applyFont="1" applyFill="1" applyBorder="1" applyAlignment="1" applyProtection="1">
      <alignment vertical="center" wrapText="1"/>
    </xf>
    <xf numFmtId="10" fontId="29" fillId="7" borderId="56" xfId="3" applyNumberFormat="1" applyFont="1" applyFill="1" applyBorder="1" applyAlignment="1" applyProtection="1">
      <alignment horizontal="center" vertical="center" wrapText="1"/>
    </xf>
  </cellXfs>
  <cellStyles count="12">
    <cellStyle name="Millares" xfId="1" builtinId="3"/>
    <cellStyle name="Millares 2 2 3" xfId="5"/>
    <cellStyle name="Millares 2 4" xfId="7"/>
    <cellStyle name="Millares 3 7" xfId="8"/>
    <cellStyle name="Millares 7" xfId="9"/>
    <cellStyle name="Millares 7 2" xfId="10"/>
    <cellStyle name="Moneda" xfId="2" builtinId="4"/>
    <cellStyle name="Normal" xfId="0" builtinId="0"/>
    <cellStyle name="Normal 2" xfId="4"/>
    <cellStyle name="Normal 3" xfId="6"/>
    <cellStyle name="Normal 4" xfId="1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0"/>
  <sheetViews>
    <sheetView workbookViewId="0">
      <selection activeCell="C12" sqref="C12"/>
    </sheetView>
  </sheetViews>
  <sheetFormatPr baseColWidth="10" defaultRowHeight="15"/>
  <cols>
    <col min="3" max="3" width="113.42578125" customWidth="1"/>
  </cols>
  <sheetData>
    <row r="6" spans="1:3" ht="37.5">
      <c r="A6" s="1">
        <v>8</v>
      </c>
      <c r="B6" s="3" t="s">
        <v>0</v>
      </c>
      <c r="C6" s="2" t="s">
        <v>1</v>
      </c>
    </row>
    <row r="7" spans="1:3" ht="37.5">
      <c r="A7" s="1"/>
      <c r="B7" s="4" t="s">
        <v>2</v>
      </c>
      <c r="C7" s="2" t="s">
        <v>3</v>
      </c>
    </row>
    <row r="8" spans="1:3" ht="37.5">
      <c r="A8" s="1"/>
      <c r="B8" s="5" t="s">
        <v>4</v>
      </c>
      <c r="C8" s="2" t="s">
        <v>5</v>
      </c>
    </row>
    <row r="9" spans="1:3" ht="37.5">
      <c r="A9" s="1"/>
      <c r="B9" s="6" t="s">
        <v>6</v>
      </c>
      <c r="C9" s="2" t="s">
        <v>7</v>
      </c>
    </row>
    <row r="10" spans="1:3" ht="37.5">
      <c r="A10" s="1"/>
      <c r="B10" s="7" t="s">
        <v>8</v>
      </c>
      <c r="C10" s="2" t="s">
        <v>9</v>
      </c>
    </row>
  </sheetData>
  <mergeCells count="1">
    <mergeCell ref="A6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94"/>
  <sheetViews>
    <sheetView workbookViewId="0">
      <selection activeCell="B10" sqref="B10"/>
    </sheetView>
  </sheetViews>
  <sheetFormatPr baseColWidth="10" defaultRowHeight="15"/>
  <cols>
    <col min="2" max="2" width="46.140625" customWidth="1"/>
    <col min="5" max="5" width="14.85546875" customWidth="1"/>
    <col min="6" max="6" width="14.7109375" customWidth="1"/>
    <col min="7" max="7" width="14.28515625" customWidth="1"/>
  </cols>
  <sheetData>
    <row r="1" spans="1:7" ht="20.25">
      <c r="A1" s="8" t="s">
        <v>10</v>
      </c>
      <c r="B1" s="8"/>
      <c r="C1" s="8"/>
      <c r="D1" s="8"/>
      <c r="E1" s="8"/>
      <c r="F1" s="8"/>
      <c r="G1" s="8"/>
    </row>
    <row r="2" spans="1:7" ht="20.25">
      <c r="A2" s="9" t="s">
        <v>11</v>
      </c>
      <c r="B2" s="9"/>
      <c r="C2" s="9"/>
      <c r="D2" s="9"/>
      <c r="E2" s="9"/>
      <c r="F2" s="9"/>
      <c r="G2" s="9"/>
    </row>
    <row r="3" spans="1:7" ht="85.5" customHeight="1">
      <c r="A3" s="10" t="s">
        <v>12</v>
      </c>
      <c r="B3" s="10"/>
      <c r="C3" s="10"/>
      <c r="D3" s="10"/>
      <c r="E3" s="10"/>
      <c r="F3" s="10"/>
      <c r="G3" s="10"/>
    </row>
    <row r="4" spans="1:7" ht="16.5" thickBot="1">
      <c r="A4" s="11"/>
      <c r="B4" s="12"/>
      <c r="C4" s="12"/>
      <c r="D4" s="12"/>
      <c r="E4" s="12"/>
      <c r="F4" s="12"/>
      <c r="G4" s="12"/>
    </row>
    <row r="5" spans="1:7" ht="20.25" thickTop="1" thickBot="1">
      <c r="A5" s="13" t="s">
        <v>13</v>
      </c>
      <c r="B5" s="14" t="s">
        <v>14</v>
      </c>
      <c r="C5" s="14" t="s">
        <v>15</v>
      </c>
      <c r="D5" s="14" t="s">
        <v>16</v>
      </c>
      <c r="E5" s="15" t="s">
        <v>17</v>
      </c>
      <c r="F5" s="14" t="s">
        <v>18</v>
      </c>
      <c r="G5" s="16" t="s">
        <v>19</v>
      </c>
    </row>
    <row r="6" spans="1:7" ht="21" thickTop="1">
      <c r="A6" s="17"/>
      <c r="B6" s="18"/>
      <c r="C6" s="18"/>
      <c r="D6" s="18"/>
      <c r="E6" s="19"/>
      <c r="F6" s="18"/>
      <c r="G6" s="20"/>
    </row>
    <row r="7" spans="1:7" ht="37.5">
      <c r="A7" s="21" t="s">
        <v>20</v>
      </c>
      <c r="B7" s="22" t="s">
        <v>21</v>
      </c>
      <c r="C7" s="23"/>
      <c r="D7" s="23"/>
      <c r="E7" s="23"/>
      <c r="F7" s="24"/>
      <c r="G7" s="25"/>
    </row>
    <row r="8" spans="1:7" ht="20.25">
      <c r="A8" s="21"/>
      <c r="B8" s="22"/>
      <c r="C8" s="23"/>
      <c r="D8" s="23"/>
      <c r="E8" s="23"/>
      <c r="F8" s="24"/>
      <c r="G8" s="25"/>
    </row>
    <row r="9" spans="1:7" ht="37.5">
      <c r="A9" s="21" t="s">
        <v>22</v>
      </c>
      <c r="B9" s="22" t="s">
        <v>23</v>
      </c>
      <c r="C9" s="23"/>
      <c r="D9" s="23"/>
      <c r="E9" s="23"/>
      <c r="F9" s="24"/>
      <c r="G9" s="25"/>
    </row>
    <row r="10" spans="1:7" ht="20.25">
      <c r="A10" s="26" t="s">
        <v>24</v>
      </c>
      <c r="B10" s="27" t="s">
        <v>25</v>
      </c>
      <c r="C10" s="23"/>
      <c r="D10" s="23"/>
      <c r="E10" s="23"/>
      <c r="F10" s="24"/>
      <c r="G10" s="25"/>
    </row>
    <row r="11" spans="1:7" ht="37.5">
      <c r="A11" s="28" t="s">
        <v>26</v>
      </c>
      <c r="B11" s="29" t="s">
        <v>27</v>
      </c>
      <c r="C11" s="30">
        <v>1</v>
      </c>
      <c r="D11" s="31" t="s">
        <v>28</v>
      </c>
      <c r="E11" s="32"/>
      <c r="F11" s="33">
        <f>ROUND(C11*E11,2)</f>
        <v>0</v>
      </c>
      <c r="G11" s="34"/>
    </row>
    <row r="12" spans="1:7" ht="20.25">
      <c r="A12" s="35" t="s">
        <v>29</v>
      </c>
      <c r="B12" s="36" t="s">
        <v>30</v>
      </c>
      <c r="C12" s="23">
        <v>1</v>
      </c>
      <c r="D12" s="31" t="s">
        <v>28</v>
      </c>
      <c r="E12" s="23"/>
      <c r="F12" s="33">
        <f>ROUND(C12*E12,2)</f>
        <v>0</v>
      </c>
      <c r="G12" s="25"/>
    </row>
    <row r="13" spans="1:7" ht="20.25">
      <c r="A13" s="35" t="s">
        <v>31</v>
      </c>
      <c r="B13" s="36" t="s">
        <v>32</v>
      </c>
      <c r="C13" s="23">
        <v>1</v>
      </c>
      <c r="D13" s="31" t="s">
        <v>33</v>
      </c>
      <c r="E13" s="23"/>
      <c r="F13" s="33">
        <f>ROUND(C13*E13,2)</f>
        <v>0</v>
      </c>
      <c r="G13" s="25"/>
    </row>
    <row r="14" spans="1:7" ht="20.25">
      <c r="A14" s="35" t="s">
        <v>34</v>
      </c>
      <c r="B14" s="36" t="s">
        <v>35</v>
      </c>
      <c r="C14" s="23">
        <v>1</v>
      </c>
      <c r="D14" s="31" t="s">
        <v>33</v>
      </c>
      <c r="E14" s="23"/>
      <c r="F14" s="33">
        <f>ROUND(C14*E14,2)</f>
        <v>0</v>
      </c>
      <c r="G14" s="25"/>
    </row>
    <row r="15" spans="1:7" ht="20.25">
      <c r="A15" s="35"/>
      <c r="B15" s="36"/>
      <c r="C15" s="37"/>
      <c r="D15" s="31"/>
      <c r="E15" s="38"/>
      <c r="F15" s="33"/>
      <c r="G15" s="34"/>
    </row>
    <row r="16" spans="1:7" ht="20.25">
      <c r="A16" s="26" t="s">
        <v>36</v>
      </c>
      <c r="B16" s="27" t="s">
        <v>37</v>
      </c>
      <c r="C16" s="23"/>
      <c r="D16" s="39"/>
      <c r="E16" s="23"/>
      <c r="F16" s="24"/>
      <c r="G16" s="25"/>
    </row>
    <row r="17" spans="1:7" ht="20.25">
      <c r="A17" s="28" t="s">
        <v>38</v>
      </c>
      <c r="B17" s="29" t="s">
        <v>39</v>
      </c>
      <c r="C17" s="40">
        <v>54</v>
      </c>
      <c r="D17" s="41" t="s">
        <v>40</v>
      </c>
      <c r="E17" s="40"/>
      <c r="F17" s="42">
        <f>ROUND(E17*C17,2)</f>
        <v>0</v>
      </c>
      <c r="G17" s="25"/>
    </row>
    <row r="18" spans="1:7" ht="20.25">
      <c r="A18" s="35" t="s">
        <v>41</v>
      </c>
      <c r="B18" s="36" t="s">
        <v>42</v>
      </c>
      <c r="C18" s="23">
        <v>40.54</v>
      </c>
      <c r="D18" s="39" t="s">
        <v>40</v>
      </c>
      <c r="E18" s="23"/>
      <c r="F18" s="24">
        <f>ROUND(E18*C18,2)</f>
        <v>0</v>
      </c>
      <c r="G18" s="25"/>
    </row>
    <row r="19" spans="1:7" ht="20.25">
      <c r="A19" s="35" t="s">
        <v>43</v>
      </c>
      <c r="B19" s="36" t="s">
        <v>44</v>
      </c>
      <c r="C19" s="23">
        <v>16.809999999999999</v>
      </c>
      <c r="D19" s="39" t="s">
        <v>40</v>
      </c>
      <c r="E19" s="23"/>
      <c r="F19" s="24">
        <f>C19*E19</f>
        <v>0</v>
      </c>
      <c r="G19" s="25"/>
    </row>
    <row r="20" spans="1:7" ht="20.25">
      <c r="A20" s="26"/>
      <c r="B20" s="27"/>
      <c r="C20" s="23"/>
      <c r="D20" s="23"/>
      <c r="E20" s="23"/>
      <c r="F20" s="24"/>
      <c r="G20" s="25"/>
    </row>
    <row r="21" spans="1:7" ht="37.5">
      <c r="A21" s="26" t="s">
        <v>45</v>
      </c>
      <c r="B21" s="193" t="s">
        <v>46</v>
      </c>
      <c r="C21" s="23"/>
      <c r="D21" s="39"/>
      <c r="E21" s="23"/>
      <c r="F21" s="24"/>
      <c r="G21" s="25"/>
    </row>
    <row r="22" spans="1:7" ht="20.25">
      <c r="A22" s="35" t="s">
        <v>47</v>
      </c>
      <c r="B22" s="36" t="s">
        <v>48</v>
      </c>
      <c r="C22" s="23">
        <v>1.35</v>
      </c>
      <c r="D22" s="39" t="s">
        <v>40</v>
      </c>
      <c r="E22" s="23"/>
      <c r="F22" s="24">
        <f>ROUND(E22*C22,2)</f>
        <v>0</v>
      </c>
      <c r="G22" s="25"/>
    </row>
    <row r="23" spans="1:7" ht="20.25">
      <c r="A23" s="35" t="s">
        <v>49</v>
      </c>
      <c r="B23" s="36" t="s">
        <v>50</v>
      </c>
      <c r="C23" s="23">
        <v>2.25</v>
      </c>
      <c r="D23" s="39" t="s">
        <v>40</v>
      </c>
      <c r="E23" s="23"/>
      <c r="F23" s="24">
        <f>ROUND(E23*C23,2)</f>
        <v>0</v>
      </c>
      <c r="G23" s="25"/>
    </row>
    <row r="24" spans="1:7" ht="20.25">
      <c r="A24" s="35" t="s">
        <v>51</v>
      </c>
      <c r="B24" s="36" t="s">
        <v>52</v>
      </c>
      <c r="C24" s="23">
        <v>13.46</v>
      </c>
      <c r="D24" s="39" t="s">
        <v>40</v>
      </c>
      <c r="E24" s="23"/>
      <c r="F24" s="24">
        <f>ROUND(E24*C24,2)</f>
        <v>0</v>
      </c>
      <c r="G24" s="25"/>
    </row>
    <row r="25" spans="1:7" ht="20.25">
      <c r="A25" s="35" t="s">
        <v>53</v>
      </c>
      <c r="B25" s="36" t="s">
        <v>54</v>
      </c>
      <c r="C25" s="23">
        <v>7.5</v>
      </c>
      <c r="D25" s="39" t="s">
        <v>40</v>
      </c>
      <c r="E25" s="23"/>
      <c r="F25" s="24">
        <f>C25*E25</f>
        <v>0</v>
      </c>
      <c r="G25" s="25"/>
    </row>
    <row r="26" spans="1:7" ht="20.25">
      <c r="A26" s="35" t="s">
        <v>53</v>
      </c>
      <c r="B26" s="36" t="s">
        <v>55</v>
      </c>
      <c r="C26" s="23">
        <v>2.11</v>
      </c>
      <c r="D26" s="39" t="s">
        <v>40</v>
      </c>
      <c r="E26" s="23"/>
      <c r="F26" s="24">
        <f>C26*E26</f>
        <v>0</v>
      </c>
      <c r="G26" s="25"/>
    </row>
    <row r="27" spans="1:7" ht="20.25">
      <c r="A27" s="35" t="s">
        <v>56</v>
      </c>
      <c r="B27" s="36" t="s">
        <v>57</v>
      </c>
      <c r="C27" s="23">
        <v>2.16</v>
      </c>
      <c r="D27" s="39" t="s">
        <v>40</v>
      </c>
      <c r="E27" s="23"/>
      <c r="F27" s="24">
        <f>C27*E27</f>
        <v>0</v>
      </c>
      <c r="G27" s="25"/>
    </row>
    <row r="28" spans="1:7" ht="20.25">
      <c r="A28" s="26"/>
      <c r="B28" s="36"/>
      <c r="C28" s="23"/>
      <c r="D28" s="39"/>
      <c r="E28" s="23"/>
      <c r="F28" s="24"/>
      <c r="G28" s="25"/>
    </row>
    <row r="29" spans="1:7" ht="20.25">
      <c r="A29" s="26" t="s">
        <v>58</v>
      </c>
      <c r="B29" s="27" t="s">
        <v>59</v>
      </c>
      <c r="C29" s="23"/>
      <c r="D29" s="39"/>
      <c r="E29" s="23"/>
      <c r="F29" s="23"/>
      <c r="G29" s="43"/>
    </row>
    <row r="30" spans="1:7" ht="20.25">
      <c r="A30" s="35" t="s">
        <v>60</v>
      </c>
      <c r="B30" s="27" t="s">
        <v>61</v>
      </c>
      <c r="C30" s="23"/>
      <c r="D30" s="39"/>
      <c r="E30" s="23"/>
      <c r="F30" s="23"/>
      <c r="G30" s="44"/>
    </row>
    <row r="31" spans="1:7" ht="20.25">
      <c r="A31" s="35" t="s">
        <v>62</v>
      </c>
      <c r="B31" s="36" t="s">
        <v>54</v>
      </c>
      <c r="C31" s="23">
        <v>60</v>
      </c>
      <c r="D31" s="39" t="s">
        <v>63</v>
      </c>
      <c r="E31" s="23"/>
      <c r="F31" s="23">
        <f>C31*E31</f>
        <v>0</v>
      </c>
      <c r="G31" s="44"/>
    </row>
    <row r="32" spans="1:7" ht="20.25">
      <c r="A32" s="35" t="s">
        <v>64</v>
      </c>
      <c r="B32" s="36" t="s">
        <v>65</v>
      </c>
      <c r="C32" s="23">
        <v>19.440000000000001</v>
      </c>
      <c r="D32" s="39" t="s">
        <v>63</v>
      </c>
      <c r="E32" s="23"/>
      <c r="F32" s="23">
        <f>C32*E32</f>
        <v>0</v>
      </c>
      <c r="G32" s="44"/>
    </row>
    <row r="33" spans="1:7" ht="20.25">
      <c r="A33" s="35" t="s">
        <v>66</v>
      </c>
      <c r="B33" s="27" t="s">
        <v>67</v>
      </c>
      <c r="C33" s="23"/>
      <c r="D33" s="39"/>
      <c r="E33" s="23"/>
      <c r="F33" s="23"/>
      <c r="G33" s="44"/>
    </row>
    <row r="34" spans="1:7" ht="20.25">
      <c r="A34" s="35" t="s">
        <v>68</v>
      </c>
      <c r="B34" s="36" t="s">
        <v>54</v>
      </c>
      <c r="C34" s="23">
        <v>60</v>
      </c>
      <c r="D34" s="39" t="s">
        <v>63</v>
      </c>
      <c r="E34" s="23"/>
      <c r="F34" s="23">
        <f>C34*E34</f>
        <v>0</v>
      </c>
      <c r="G34" s="44"/>
    </row>
    <row r="35" spans="1:7" ht="20.25">
      <c r="A35" s="35" t="s">
        <v>69</v>
      </c>
      <c r="B35" s="36" t="s">
        <v>65</v>
      </c>
      <c r="C35" s="23">
        <v>19.440000000000001</v>
      </c>
      <c r="D35" s="39" t="s">
        <v>63</v>
      </c>
      <c r="E35" s="23"/>
      <c r="F35" s="23">
        <f>C35*E35</f>
        <v>0</v>
      </c>
      <c r="G35" s="44"/>
    </row>
    <row r="36" spans="1:7" ht="20.25">
      <c r="A36" s="26" t="s">
        <v>70</v>
      </c>
      <c r="B36" s="45" t="s">
        <v>71</v>
      </c>
      <c r="C36" s="23"/>
      <c r="D36" s="23"/>
      <c r="E36" s="23"/>
      <c r="F36" s="23"/>
      <c r="G36" s="44"/>
    </row>
    <row r="37" spans="1:7" ht="20.25">
      <c r="A37" s="35" t="s">
        <v>72</v>
      </c>
      <c r="B37" s="36" t="s">
        <v>73</v>
      </c>
      <c r="C37" s="23">
        <v>9</v>
      </c>
      <c r="D37" s="39" t="s">
        <v>63</v>
      </c>
      <c r="E37" s="23"/>
      <c r="F37" s="23">
        <f>ROUND(E37*C37,2)</f>
        <v>0</v>
      </c>
      <c r="G37" s="44"/>
    </row>
    <row r="38" spans="1:7" ht="20.25">
      <c r="A38" s="35" t="s">
        <v>72</v>
      </c>
      <c r="B38" s="36" t="s">
        <v>74</v>
      </c>
      <c r="C38" s="23">
        <v>9</v>
      </c>
      <c r="D38" s="39" t="s">
        <v>63</v>
      </c>
      <c r="E38" s="23"/>
      <c r="F38" s="23">
        <f>ROUND(E38*C38,2)</f>
        <v>0</v>
      </c>
      <c r="G38" s="44"/>
    </row>
    <row r="39" spans="1:7" ht="20.25">
      <c r="A39" s="35" t="s">
        <v>75</v>
      </c>
      <c r="B39" s="36" t="s">
        <v>76</v>
      </c>
      <c r="C39" s="23">
        <v>6.25</v>
      </c>
      <c r="D39" s="39" t="s">
        <v>63</v>
      </c>
      <c r="E39" s="23"/>
      <c r="F39" s="23">
        <f>ROUND(E39*C39,2)</f>
        <v>0</v>
      </c>
      <c r="G39" s="44"/>
    </row>
    <row r="40" spans="1:7" ht="20.25">
      <c r="A40" s="26" t="s">
        <v>77</v>
      </c>
      <c r="B40" s="27" t="s">
        <v>78</v>
      </c>
      <c r="C40" s="23">
        <v>60</v>
      </c>
      <c r="D40" s="39" t="s">
        <v>63</v>
      </c>
      <c r="E40" s="23"/>
      <c r="F40" s="23">
        <f>C40*E40</f>
        <v>0</v>
      </c>
      <c r="G40" s="44"/>
    </row>
    <row r="41" spans="1:7" ht="20.25">
      <c r="A41" s="26" t="s">
        <v>79</v>
      </c>
      <c r="B41" s="27" t="s">
        <v>80</v>
      </c>
      <c r="C41" s="23"/>
      <c r="D41" s="39"/>
      <c r="E41" s="23"/>
      <c r="F41" s="23"/>
      <c r="G41" s="44"/>
    </row>
    <row r="42" spans="1:7" ht="20.25">
      <c r="A42" s="35" t="s">
        <v>81</v>
      </c>
      <c r="B42" s="36" t="s">
        <v>54</v>
      </c>
      <c r="C42" s="23">
        <v>60</v>
      </c>
      <c r="D42" s="39" t="s">
        <v>63</v>
      </c>
      <c r="E42" s="23"/>
      <c r="F42" s="23">
        <f>C42*E42</f>
        <v>0</v>
      </c>
      <c r="G42" s="44"/>
    </row>
    <row r="43" spans="1:7" ht="20.25">
      <c r="A43" s="35" t="s">
        <v>82</v>
      </c>
      <c r="B43" s="36" t="s">
        <v>65</v>
      </c>
      <c r="C43" s="23">
        <v>19.440000000000001</v>
      </c>
      <c r="D43" s="39" t="s">
        <v>63</v>
      </c>
      <c r="E43" s="23"/>
      <c r="F43" s="23">
        <f>C43*E43</f>
        <v>0</v>
      </c>
      <c r="G43" s="44"/>
    </row>
    <row r="44" spans="1:7" ht="21" thickBot="1">
      <c r="A44" s="46" t="s">
        <v>83</v>
      </c>
      <c r="B44" s="47" t="s">
        <v>84</v>
      </c>
      <c r="C44" s="48">
        <v>1</v>
      </c>
      <c r="D44" s="49" t="s">
        <v>28</v>
      </c>
      <c r="E44" s="48"/>
      <c r="F44" s="48">
        <f>C44*E44</f>
        <v>0</v>
      </c>
      <c r="G44" s="50"/>
    </row>
    <row r="45" spans="1:7" ht="21" thickTop="1">
      <c r="A45" s="51"/>
      <c r="B45" s="52"/>
      <c r="C45" s="53"/>
      <c r="D45" s="54"/>
      <c r="E45" s="53"/>
      <c r="F45" s="53"/>
      <c r="G45" s="55"/>
    </row>
    <row r="46" spans="1:7" ht="75">
      <c r="A46" s="21" t="s">
        <v>85</v>
      </c>
      <c r="B46" s="22" t="s">
        <v>86</v>
      </c>
      <c r="C46" s="40">
        <v>1</v>
      </c>
      <c r="D46" s="41" t="s">
        <v>28</v>
      </c>
      <c r="E46" s="40"/>
      <c r="F46" s="40">
        <f>ROUND(E46*C46,2)</f>
        <v>0</v>
      </c>
      <c r="G46" s="56"/>
    </row>
    <row r="47" spans="1:7" ht="20.25">
      <c r="A47" s="26"/>
      <c r="B47" s="27"/>
      <c r="C47" s="23"/>
      <c r="D47" s="23"/>
      <c r="E47" s="23"/>
      <c r="F47" s="23"/>
      <c r="G47" s="44"/>
    </row>
    <row r="48" spans="1:7" ht="20.25">
      <c r="A48" s="26" t="s">
        <v>87</v>
      </c>
      <c r="B48" s="27" t="s">
        <v>88</v>
      </c>
      <c r="C48" s="23">
        <v>1</v>
      </c>
      <c r="D48" s="41" t="s">
        <v>33</v>
      </c>
      <c r="E48" s="23"/>
      <c r="F48" s="23">
        <f>C48*E48</f>
        <v>0</v>
      </c>
      <c r="G48" s="44"/>
    </row>
    <row r="49" spans="1:7" ht="20.25">
      <c r="A49" s="26"/>
      <c r="B49" s="27"/>
      <c r="C49" s="23"/>
      <c r="D49" s="39"/>
      <c r="E49" s="23"/>
      <c r="F49" s="23"/>
      <c r="G49" s="44"/>
    </row>
    <row r="50" spans="1:7" ht="56.25">
      <c r="A50" s="21" t="s">
        <v>89</v>
      </c>
      <c r="B50" s="22" t="s">
        <v>90</v>
      </c>
      <c r="C50" s="23"/>
      <c r="D50" s="23"/>
      <c r="E50" s="23"/>
      <c r="F50" s="23"/>
      <c r="G50" s="44"/>
    </row>
    <row r="51" spans="1:7" ht="20.25">
      <c r="A51" s="26"/>
      <c r="B51" s="27"/>
      <c r="C51" s="23"/>
      <c r="D51" s="23"/>
      <c r="E51" s="23"/>
      <c r="F51" s="23"/>
      <c r="G51" s="44"/>
    </row>
    <row r="52" spans="1:7" ht="20.25">
      <c r="A52" s="26" t="s">
        <v>91</v>
      </c>
      <c r="B52" s="27" t="s">
        <v>25</v>
      </c>
      <c r="C52" s="23"/>
      <c r="D52" s="23"/>
      <c r="E52" s="23"/>
      <c r="F52" s="23"/>
      <c r="G52" s="44"/>
    </row>
    <row r="53" spans="1:7" ht="20.25">
      <c r="A53" s="35" t="s">
        <v>92</v>
      </c>
      <c r="B53" s="57" t="s">
        <v>93</v>
      </c>
      <c r="C53" s="23">
        <v>1</v>
      </c>
      <c r="D53" s="39" t="s">
        <v>28</v>
      </c>
      <c r="E53" s="23"/>
      <c r="F53" s="23">
        <f>ROUND(E53*C53,2)</f>
        <v>0</v>
      </c>
      <c r="G53" s="44"/>
    </row>
    <row r="54" spans="1:7" ht="20.25">
      <c r="A54" s="26"/>
      <c r="B54" s="27"/>
      <c r="C54" s="23"/>
      <c r="D54" s="23"/>
      <c r="E54" s="23"/>
      <c r="F54" s="23"/>
      <c r="G54" s="44"/>
    </row>
    <row r="55" spans="1:7" ht="20.25">
      <c r="A55" s="26" t="s">
        <v>94</v>
      </c>
      <c r="B55" s="27" t="s">
        <v>37</v>
      </c>
      <c r="C55" s="23"/>
      <c r="D55" s="39"/>
      <c r="E55" s="23"/>
      <c r="F55" s="23"/>
      <c r="G55" s="44"/>
    </row>
    <row r="56" spans="1:7" ht="20.25">
      <c r="A56" s="35" t="s">
        <v>95</v>
      </c>
      <c r="B56" s="57" t="s">
        <v>96</v>
      </c>
      <c r="C56" s="23">
        <v>8.67</v>
      </c>
      <c r="D56" s="39" t="s">
        <v>40</v>
      </c>
      <c r="E56" s="23"/>
      <c r="F56" s="23">
        <f>ROUND(E56*C56,2)</f>
        <v>0</v>
      </c>
      <c r="G56" s="44"/>
    </row>
    <row r="57" spans="1:7" ht="20.25">
      <c r="A57" s="35" t="s">
        <v>97</v>
      </c>
      <c r="B57" s="57" t="s">
        <v>98</v>
      </c>
      <c r="C57" s="23">
        <v>0.41</v>
      </c>
      <c r="D57" s="39" t="s">
        <v>40</v>
      </c>
      <c r="E57" s="23"/>
      <c r="F57" s="23">
        <f>ROUND(E57*C57,2)</f>
        <v>0</v>
      </c>
      <c r="G57" s="44"/>
    </row>
    <row r="58" spans="1:7" ht="20.25">
      <c r="A58" s="35" t="s">
        <v>99</v>
      </c>
      <c r="B58" s="57" t="s">
        <v>100</v>
      </c>
      <c r="C58" s="23">
        <v>1</v>
      </c>
      <c r="D58" s="39" t="s">
        <v>28</v>
      </c>
      <c r="E58" s="23"/>
      <c r="F58" s="23">
        <f>ROUND(E58*C58,2)</f>
        <v>0</v>
      </c>
      <c r="G58" s="44"/>
    </row>
    <row r="59" spans="1:7" ht="20.25">
      <c r="A59" s="35" t="s">
        <v>101</v>
      </c>
      <c r="B59" s="57" t="s">
        <v>102</v>
      </c>
      <c r="C59" s="23">
        <v>1</v>
      </c>
      <c r="D59" s="39" t="s">
        <v>28</v>
      </c>
      <c r="E59" s="23"/>
      <c r="F59" s="23">
        <f>ROUND(E59*C59,2)</f>
        <v>0</v>
      </c>
      <c r="G59" s="44"/>
    </row>
    <row r="60" spans="1:7" ht="20.25">
      <c r="A60" s="26"/>
      <c r="B60" s="27"/>
      <c r="C60" s="23"/>
      <c r="D60" s="23"/>
      <c r="E60" s="23"/>
      <c r="F60" s="23"/>
      <c r="G60" s="44"/>
    </row>
    <row r="61" spans="1:7" ht="37.5">
      <c r="A61" s="21" t="s">
        <v>103</v>
      </c>
      <c r="B61" s="22" t="s">
        <v>104</v>
      </c>
      <c r="C61" s="23"/>
      <c r="D61" s="23"/>
      <c r="E61" s="23"/>
      <c r="F61" s="23"/>
      <c r="G61" s="44"/>
    </row>
    <row r="62" spans="1:7" ht="20.25">
      <c r="A62" s="26" t="s">
        <v>105</v>
      </c>
      <c r="B62" s="45" t="s">
        <v>106</v>
      </c>
      <c r="C62" s="23"/>
      <c r="D62" s="23"/>
      <c r="E62" s="23"/>
      <c r="F62" s="23"/>
      <c r="G62" s="44"/>
    </row>
    <row r="63" spans="1:7" ht="20.25">
      <c r="A63" s="35" t="s">
        <v>107</v>
      </c>
      <c r="B63" s="36" t="s">
        <v>108</v>
      </c>
      <c r="C63" s="23">
        <v>15</v>
      </c>
      <c r="D63" s="39" t="s">
        <v>109</v>
      </c>
      <c r="E63" s="23"/>
      <c r="F63" s="23">
        <f>ROUND(E63*C63,2)</f>
        <v>0</v>
      </c>
      <c r="G63" s="44"/>
    </row>
    <row r="64" spans="1:7" ht="20.25">
      <c r="A64" s="35" t="s">
        <v>110</v>
      </c>
      <c r="B64" s="36" t="s">
        <v>111</v>
      </c>
      <c r="C64" s="23">
        <v>18.760000000000002</v>
      </c>
      <c r="D64" s="39" t="s">
        <v>109</v>
      </c>
      <c r="E64" s="23"/>
      <c r="F64" s="23">
        <f>C64*E64</f>
        <v>0</v>
      </c>
      <c r="G64" s="44"/>
    </row>
    <row r="65" spans="1:7" ht="20.25">
      <c r="A65" s="26" t="s">
        <v>112</v>
      </c>
      <c r="B65" s="45" t="s">
        <v>113</v>
      </c>
      <c r="C65" s="23"/>
      <c r="D65" s="23"/>
      <c r="E65" s="23"/>
      <c r="F65" s="23"/>
      <c r="G65" s="44"/>
    </row>
    <row r="66" spans="1:7" ht="20.25">
      <c r="A66" s="35" t="s">
        <v>114</v>
      </c>
      <c r="B66" s="36" t="s">
        <v>115</v>
      </c>
      <c r="C66" s="23">
        <v>4</v>
      </c>
      <c r="D66" s="39" t="s">
        <v>33</v>
      </c>
      <c r="E66" s="23"/>
      <c r="F66" s="23">
        <f>ROUND(E66*C66,2)</f>
        <v>0</v>
      </c>
      <c r="G66" s="44"/>
    </row>
    <row r="67" spans="1:7" ht="20.25">
      <c r="A67" s="26" t="s">
        <v>116</v>
      </c>
      <c r="B67" s="27" t="s">
        <v>117</v>
      </c>
      <c r="C67" s="23"/>
      <c r="D67" s="39"/>
      <c r="E67" s="23"/>
      <c r="F67" s="23"/>
      <c r="G67" s="44"/>
    </row>
    <row r="68" spans="1:7" ht="20.25">
      <c r="A68" s="35" t="s">
        <v>118</v>
      </c>
      <c r="B68" s="36" t="s">
        <v>119</v>
      </c>
      <c r="C68" s="23">
        <v>1</v>
      </c>
      <c r="D68" s="39" t="s">
        <v>33</v>
      </c>
      <c r="E68" s="23"/>
      <c r="F68" s="23">
        <f>C68*E68</f>
        <v>0</v>
      </c>
      <c r="G68" s="44"/>
    </row>
    <row r="69" spans="1:7" ht="20.25">
      <c r="A69" s="26" t="s">
        <v>120</v>
      </c>
      <c r="B69" s="45" t="s">
        <v>121</v>
      </c>
      <c r="C69" s="23"/>
      <c r="D69" s="23"/>
      <c r="E69" s="23"/>
      <c r="F69" s="23"/>
      <c r="G69" s="44"/>
    </row>
    <row r="70" spans="1:7" ht="37.5">
      <c r="A70" s="28" t="s">
        <v>122</v>
      </c>
      <c r="B70" s="29" t="s">
        <v>123</v>
      </c>
      <c r="C70" s="40">
        <v>2</v>
      </c>
      <c r="D70" s="41" t="s">
        <v>33</v>
      </c>
      <c r="E70" s="40"/>
      <c r="F70" s="40">
        <f>ROUND(E70*C70,2)</f>
        <v>0</v>
      </c>
      <c r="G70" s="44"/>
    </row>
    <row r="71" spans="1:7" ht="20.25">
      <c r="A71" s="28" t="s">
        <v>124</v>
      </c>
      <c r="B71" s="29" t="s">
        <v>125</v>
      </c>
      <c r="C71" s="40">
        <v>2</v>
      </c>
      <c r="D71" s="41" t="s">
        <v>33</v>
      </c>
      <c r="E71" s="40"/>
      <c r="F71" s="40">
        <f>ROUND(E71*C71,2)</f>
        <v>0</v>
      </c>
      <c r="G71" s="44"/>
    </row>
    <row r="72" spans="1:7" ht="20.25">
      <c r="A72" s="26" t="s">
        <v>126</v>
      </c>
      <c r="B72" s="27" t="s">
        <v>127</v>
      </c>
      <c r="C72" s="23">
        <v>1</v>
      </c>
      <c r="D72" s="39" t="s">
        <v>28</v>
      </c>
      <c r="E72" s="23"/>
      <c r="F72" s="23">
        <f>ROUND(E72*C72,2)</f>
        <v>0</v>
      </c>
      <c r="G72" s="44"/>
    </row>
    <row r="73" spans="1:7" ht="21" thickBot="1">
      <c r="A73" s="58"/>
      <c r="B73" s="59"/>
      <c r="C73" s="60"/>
      <c r="D73" s="61"/>
      <c r="E73" s="62"/>
      <c r="F73" s="63"/>
      <c r="G73" s="64"/>
    </row>
    <row r="74" spans="1:7" ht="21.75" thickTop="1" thickBot="1">
      <c r="A74" s="65"/>
      <c r="B74" s="66" t="s">
        <v>128</v>
      </c>
      <c r="C74" s="67"/>
      <c r="D74" s="68"/>
      <c r="E74" s="69"/>
      <c r="F74" s="70"/>
      <c r="G74" s="71">
        <f>SUM(F10:F73)</f>
        <v>0</v>
      </c>
    </row>
    <row r="75" spans="1:7" ht="21" thickTop="1">
      <c r="A75" s="72"/>
      <c r="B75" s="73"/>
      <c r="C75" s="74"/>
      <c r="D75" s="73"/>
      <c r="E75" s="75"/>
      <c r="F75" s="76"/>
      <c r="G75" s="43"/>
    </row>
    <row r="76" spans="1:7" ht="20.25">
      <c r="A76" s="77" t="s">
        <v>129</v>
      </c>
      <c r="B76" s="78" t="s">
        <v>130</v>
      </c>
      <c r="C76" s="74"/>
      <c r="D76" s="79"/>
      <c r="E76" s="75"/>
      <c r="F76" s="76"/>
      <c r="G76" s="43"/>
    </row>
    <row r="77" spans="1:7" ht="20.25">
      <c r="A77" s="80"/>
      <c r="B77" s="81"/>
      <c r="C77" s="82"/>
      <c r="D77" s="83"/>
      <c r="E77" s="84"/>
      <c r="F77" s="85"/>
      <c r="G77" s="86"/>
    </row>
    <row r="78" spans="1:7" ht="20.25">
      <c r="A78" s="87" t="s">
        <v>22</v>
      </c>
      <c r="B78" s="78" t="s">
        <v>131</v>
      </c>
      <c r="C78" s="77"/>
      <c r="D78" s="88"/>
      <c r="E78" s="89"/>
      <c r="F78" s="90"/>
      <c r="G78" s="91"/>
    </row>
    <row r="79" spans="1:7" ht="20.25">
      <c r="A79" s="92" t="s">
        <v>132</v>
      </c>
      <c r="B79" s="93" t="s">
        <v>133</v>
      </c>
      <c r="C79" s="94">
        <v>1</v>
      </c>
      <c r="D79" s="94" t="s">
        <v>28</v>
      </c>
      <c r="E79" s="94"/>
      <c r="F79" s="95">
        <f>ROUND(C79*E79,2)</f>
        <v>0</v>
      </c>
      <c r="G79" s="96">
        <f>SUM(F79)</f>
        <v>0</v>
      </c>
    </row>
    <row r="80" spans="1:7" ht="20.25">
      <c r="A80" s="92"/>
      <c r="B80" s="93"/>
      <c r="C80" s="94"/>
      <c r="D80" s="94"/>
      <c r="E80" s="94"/>
      <c r="F80" s="95"/>
      <c r="G80" s="96"/>
    </row>
    <row r="81" spans="1:7" ht="20.25">
      <c r="A81" s="97" t="s">
        <v>89</v>
      </c>
      <c r="B81" s="98" t="s">
        <v>37</v>
      </c>
      <c r="C81" s="99"/>
      <c r="D81" s="100"/>
      <c r="E81" s="101"/>
      <c r="F81" s="101"/>
      <c r="G81" s="102"/>
    </row>
    <row r="82" spans="1:7" ht="20.25">
      <c r="A82" s="103" t="s">
        <v>91</v>
      </c>
      <c r="B82" s="104" t="s">
        <v>134</v>
      </c>
      <c r="C82" s="105">
        <v>11.55</v>
      </c>
      <c r="D82" s="100" t="s">
        <v>40</v>
      </c>
      <c r="E82" s="101"/>
      <c r="F82" s="101">
        <f>C82*E82</f>
        <v>0</v>
      </c>
      <c r="G82" s="102"/>
    </row>
    <row r="83" spans="1:7" ht="20.25">
      <c r="A83" s="103" t="s">
        <v>94</v>
      </c>
      <c r="B83" s="104" t="s">
        <v>135</v>
      </c>
      <c r="C83" s="105">
        <v>0.55000000000000004</v>
      </c>
      <c r="D83" s="100" t="s">
        <v>40</v>
      </c>
      <c r="E83" s="101"/>
      <c r="F83" s="101">
        <f>C83*E83</f>
        <v>0</v>
      </c>
      <c r="G83" s="102"/>
    </row>
    <row r="84" spans="1:7" ht="20.25">
      <c r="A84" s="103" t="s">
        <v>103</v>
      </c>
      <c r="B84" s="104" t="s">
        <v>136</v>
      </c>
      <c r="C84" s="99">
        <v>10.86</v>
      </c>
      <c r="D84" s="106" t="s">
        <v>40</v>
      </c>
      <c r="E84" s="107"/>
      <c r="F84" s="101">
        <f>C84*E84</f>
        <v>0</v>
      </c>
      <c r="G84" s="102"/>
    </row>
    <row r="85" spans="1:7" ht="20.25">
      <c r="A85" s="103" t="s">
        <v>126</v>
      </c>
      <c r="B85" s="104" t="s">
        <v>137</v>
      </c>
      <c r="C85" s="99">
        <v>5.94</v>
      </c>
      <c r="D85" s="100" t="s">
        <v>40</v>
      </c>
      <c r="E85" s="107"/>
      <c r="F85" s="101">
        <f>C85*E85</f>
        <v>0</v>
      </c>
      <c r="G85" s="102"/>
    </row>
    <row r="86" spans="1:7" ht="20.25">
      <c r="A86" s="103" t="s">
        <v>138</v>
      </c>
      <c r="B86" s="104" t="s">
        <v>139</v>
      </c>
      <c r="C86" s="99">
        <v>6.77</v>
      </c>
      <c r="D86" s="100" t="s">
        <v>40</v>
      </c>
      <c r="E86" s="107"/>
      <c r="F86" s="101">
        <f>C86*E86</f>
        <v>0</v>
      </c>
      <c r="G86" s="102">
        <f>SUM(F82:F86)</f>
        <v>0</v>
      </c>
    </row>
    <row r="87" spans="1:7" ht="20.25">
      <c r="A87" s="103"/>
      <c r="B87" s="104"/>
      <c r="C87" s="99"/>
      <c r="D87" s="100"/>
      <c r="E87" s="107"/>
      <c r="F87" s="101"/>
      <c r="G87" s="102"/>
    </row>
    <row r="88" spans="1:7" ht="37.5">
      <c r="A88" s="108" t="s">
        <v>140</v>
      </c>
      <c r="B88" s="109" t="s">
        <v>141</v>
      </c>
      <c r="C88" s="94"/>
      <c r="D88" s="94"/>
      <c r="E88" s="94"/>
      <c r="F88" s="95"/>
      <c r="G88" s="96"/>
    </row>
    <row r="89" spans="1:7" ht="20.25">
      <c r="A89" s="108" t="s">
        <v>142</v>
      </c>
      <c r="B89" s="109" t="s">
        <v>106</v>
      </c>
      <c r="C89" s="94"/>
      <c r="D89" s="94"/>
      <c r="E89" s="94"/>
      <c r="F89" s="95"/>
      <c r="G89" s="96"/>
    </row>
    <row r="90" spans="1:7" ht="20.25">
      <c r="A90" s="92" t="s">
        <v>143</v>
      </c>
      <c r="B90" s="93" t="s">
        <v>144</v>
      </c>
      <c r="C90" s="94">
        <v>30</v>
      </c>
      <c r="D90" s="94" t="s">
        <v>109</v>
      </c>
      <c r="E90" s="94"/>
      <c r="F90" s="110">
        <f>ROUND(C90*E90,2)</f>
        <v>0</v>
      </c>
      <c r="G90" s="96"/>
    </row>
    <row r="91" spans="1:7" ht="37.5">
      <c r="A91" s="108" t="s">
        <v>94</v>
      </c>
      <c r="B91" s="109" t="s">
        <v>145</v>
      </c>
      <c r="C91" s="94">
        <v>2</v>
      </c>
      <c r="D91" s="94" t="s">
        <v>33</v>
      </c>
      <c r="E91" s="94"/>
      <c r="F91" s="110">
        <f>ROUND(C91*E91,2)</f>
        <v>0</v>
      </c>
      <c r="G91" s="96"/>
    </row>
    <row r="92" spans="1:7" ht="20.25">
      <c r="A92" s="108" t="s">
        <v>103</v>
      </c>
      <c r="B92" s="109" t="s">
        <v>146</v>
      </c>
      <c r="C92" s="94"/>
      <c r="D92" s="94"/>
      <c r="E92" s="94"/>
      <c r="F92" s="110"/>
      <c r="G92" s="96"/>
    </row>
    <row r="93" spans="1:7" ht="20.25">
      <c r="A93" s="92" t="s">
        <v>116</v>
      </c>
      <c r="B93" s="93" t="s">
        <v>147</v>
      </c>
      <c r="C93" s="94">
        <v>2</v>
      </c>
      <c r="D93" s="94" t="s">
        <v>33</v>
      </c>
      <c r="E93" s="94"/>
      <c r="F93" s="110">
        <f>ROUND(C93*E93,2)</f>
        <v>0</v>
      </c>
      <c r="G93" s="96"/>
    </row>
    <row r="94" spans="1:7" ht="20.25">
      <c r="A94" s="108" t="s">
        <v>126</v>
      </c>
      <c r="B94" s="109" t="s">
        <v>148</v>
      </c>
      <c r="C94" s="94"/>
      <c r="D94" s="94"/>
      <c r="E94" s="94"/>
      <c r="F94" s="110"/>
      <c r="G94" s="96"/>
    </row>
    <row r="95" spans="1:7" ht="20.25">
      <c r="A95" s="92" t="s">
        <v>149</v>
      </c>
      <c r="B95" s="93" t="s">
        <v>150</v>
      </c>
      <c r="C95" s="94">
        <v>2</v>
      </c>
      <c r="D95" s="94" t="s">
        <v>33</v>
      </c>
      <c r="E95" s="94"/>
      <c r="F95" s="110">
        <f>ROUND(C95*E95,2)</f>
        <v>0</v>
      </c>
      <c r="G95" s="96"/>
    </row>
    <row r="96" spans="1:7" ht="20.25">
      <c r="A96" s="108" t="s">
        <v>138</v>
      </c>
      <c r="B96" s="109" t="s">
        <v>151</v>
      </c>
      <c r="C96" s="94"/>
      <c r="D96" s="94"/>
      <c r="E96" s="94"/>
      <c r="F96" s="95"/>
      <c r="G96" s="96"/>
    </row>
    <row r="97" spans="1:7" ht="20.25">
      <c r="A97" s="92" t="s">
        <v>152</v>
      </c>
      <c r="B97" s="93" t="s">
        <v>147</v>
      </c>
      <c r="C97" s="94">
        <v>1</v>
      </c>
      <c r="D97" s="94" t="s">
        <v>33</v>
      </c>
      <c r="E97" s="94"/>
      <c r="F97" s="110">
        <f>ROUND(C97*E97,2)</f>
        <v>0</v>
      </c>
      <c r="G97" s="96">
        <f>SUM(F90:F97)</f>
        <v>0</v>
      </c>
    </row>
    <row r="98" spans="1:7" ht="20.25">
      <c r="A98" s="92"/>
      <c r="B98" s="93"/>
      <c r="C98" s="94"/>
      <c r="D98" s="94"/>
      <c r="E98" s="94"/>
      <c r="F98" s="95"/>
      <c r="G98" s="96"/>
    </row>
    <row r="99" spans="1:7" ht="20.25">
      <c r="A99" s="111" t="s">
        <v>140</v>
      </c>
      <c r="B99" s="112" t="s">
        <v>153</v>
      </c>
      <c r="C99" s="113"/>
      <c r="D99" s="114"/>
      <c r="E99" s="115"/>
      <c r="F99" s="110"/>
      <c r="G99" s="116"/>
    </row>
    <row r="100" spans="1:7" ht="20.25">
      <c r="A100" s="117" t="s">
        <v>142</v>
      </c>
      <c r="B100" s="118" t="s">
        <v>154</v>
      </c>
      <c r="C100" s="113">
        <v>0.84</v>
      </c>
      <c r="D100" s="114" t="s">
        <v>40</v>
      </c>
      <c r="E100" s="94"/>
      <c r="F100" s="110">
        <f>ROUND(C100*E100,2)</f>
        <v>0</v>
      </c>
      <c r="G100" s="116">
        <f>SUM(F100)</f>
        <v>0</v>
      </c>
    </row>
    <row r="101" spans="1:7" ht="20.25">
      <c r="A101" s="117"/>
      <c r="B101" s="118"/>
      <c r="C101" s="113"/>
      <c r="D101" s="114"/>
      <c r="E101" s="94"/>
      <c r="F101" s="110"/>
      <c r="G101" s="116"/>
    </row>
    <row r="102" spans="1:7" ht="20.25">
      <c r="A102" s="111" t="s">
        <v>155</v>
      </c>
      <c r="B102" s="112" t="s">
        <v>156</v>
      </c>
      <c r="C102" s="113"/>
      <c r="D102" s="114"/>
      <c r="E102" s="94"/>
      <c r="F102" s="110"/>
      <c r="G102" s="116"/>
    </row>
    <row r="103" spans="1:7" ht="20.25">
      <c r="A103" s="117" t="s">
        <v>157</v>
      </c>
      <c r="B103" s="118" t="s">
        <v>158</v>
      </c>
      <c r="C103" s="113">
        <v>4.4000000000000004</v>
      </c>
      <c r="D103" s="114" t="s">
        <v>63</v>
      </c>
      <c r="E103" s="94"/>
      <c r="F103" s="110">
        <f>SUM(C103*E103)</f>
        <v>0</v>
      </c>
      <c r="G103" s="116">
        <f>SUM(F103)</f>
        <v>0</v>
      </c>
    </row>
    <row r="104" spans="1:7" ht="20.25">
      <c r="A104" s="117"/>
      <c r="B104" s="118"/>
      <c r="C104" s="113"/>
      <c r="D104" s="114"/>
      <c r="E104" s="94"/>
      <c r="F104" s="110"/>
      <c r="G104" s="116"/>
    </row>
    <row r="105" spans="1:7" ht="20.25">
      <c r="A105" s="111" t="s">
        <v>159</v>
      </c>
      <c r="B105" s="112" t="s">
        <v>160</v>
      </c>
      <c r="C105" s="113"/>
      <c r="D105" s="114"/>
      <c r="E105" s="94"/>
      <c r="F105" s="110"/>
      <c r="G105" s="116"/>
    </row>
    <row r="106" spans="1:7" ht="20.25">
      <c r="A106" s="117" t="s">
        <v>161</v>
      </c>
      <c r="B106" s="118" t="s">
        <v>162</v>
      </c>
      <c r="C106" s="113">
        <v>8.8000000000000007</v>
      </c>
      <c r="D106" s="114" t="s">
        <v>63</v>
      </c>
      <c r="E106" s="94"/>
      <c r="F106" s="110">
        <f>ROUND(C106*E106,2)</f>
        <v>0</v>
      </c>
      <c r="G106" s="119"/>
    </row>
    <row r="107" spans="1:7" ht="20.25">
      <c r="A107" s="117" t="s">
        <v>163</v>
      </c>
      <c r="B107" s="118" t="s">
        <v>164</v>
      </c>
      <c r="C107" s="113">
        <v>17.600000000000001</v>
      </c>
      <c r="D107" s="114" t="s">
        <v>109</v>
      </c>
      <c r="E107" s="94"/>
      <c r="F107" s="110">
        <f>ROUND(C107*E107,2)</f>
        <v>0</v>
      </c>
      <c r="G107" s="120">
        <f>SUM(F106:F107)</f>
        <v>0</v>
      </c>
    </row>
    <row r="108" spans="1:7" ht="20.25">
      <c r="A108" s="117"/>
      <c r="B108" s="118"/>
      <c r="C108" s="113"/>
      <c r="D108" s="114"/>
      <c r="E108" s="94"/>
      <c r="F108" s="110"/>
      <c r="G108" s="120"/>
    </row>
    <row r="109" spans="1:7" ht="20.25">
      <c r="A109" s="111" t="s">
        <v>165</v>
      </c>
      <c r="B109" s="112" t="s">
        <v>166</v>
      </c>
      <c r="C109" s="113">
        <v>1</v>
      </c>
      <c r="D109" s="114" t="s">
        <v>28</v>
      </c>
      <c r="E109" s="94"/>
      <c r="F109" s="110">
        <f>C108:C109*E109</f>
        <v>0</v>
      </c>
      <c r="G109" s="120">
        <f>F109</f>
        <v>0</v>
      </c>
    </row>
    <row r="110" spans="1:7" ht="20.25">
      <c r="A110" s="111"/>
      <c r="B110" s="112"/>
      <c r="C110" s="113"/>
      <c r="D110" s="114"/>
      <c r="E110" s="94"/>
      <c r="F110" s="110"/>
      <c r="G110" s="120"/>
    </row>
    <row r="111" spans="1:7" ht="37.5">
      <c r="A111" s="111" t="s">
        <v>167</v>
      </c>
      <c r="B111" s="112" t="s">
        <v>168</v>
      </c>
      <c r="C111" s="113">
        <v>40</v>
      </c>
      <c r="D111" s="114" t="s">
        <v>109</v>
      </c>
      <c r="E111" s="94"/>
      <c r="F111" s="110">
        <f>C111*E111</f>
        <v>0</v>
      </c>
      <c r="G111" s="120">
        <f>F111</f>
        <v>0</v>
      </c>
    </row>
    <row r="112" spans="1:7" ht="21" thickBot="1">
      <c r="A112" s="111"/>
      <c r="B112" s="112"/>
      <c r="C112" s="113"/>
      <c r="D112" s="114"/>
      <c r="E112" s="94"/>
      <c r="F112" s="110"/>
      <c r="G112" s="120"/>
    </row>
    <row r="113" spans="1:7" ht="21.75" thickTop="1" thickBot="1">
      <c r="A113" s="121"/>
      <c r="B113" s="122" t="s">
        <v>169</v>
      </c>
      <c r="C113" s="123"/>
      <c r="D113" s="124"/>
      <c r="E113" s="125"/>
      <c r="F113" s="126"/>
      <c r="G113" s="127">
        <f>SUM(G78:G111)</f>
        <v>0</v>
      </c>
    </row>
    <row r="114" spans="1:7" ht="21" thickTop="1">
      <c r="A114" s="128"/>
      <c r="B114" s="129"/>
      <c r="C114" s="82"/>
      <c r="D114" s="83"/>
      <c r="E114" s="84"/>
      <c r="F114" s="85"/>
      <c r="G114" s="102"/>
    </row>
    <row r="115" spans="1:7" ht="20.25">
      <c r="A115" s="130" t="s">
        <v>170</v>
      </c>
      <c r="B115" s="131" t="s">
        <v>171</v>
      </c>
      <c r="C115" s="82"/>
      <c r="D115" s="83"/>
      <c r="E115" s="84"/>
      <c r="F115" s="85"/>
      <c r="G115" s="102"/>
    </row>
    <row r="116" spans="1:7" ht="20.25">
      <c r="A116" s="128"/>
      <c r="B116" s="129"/>
      <c r="C116" s="82"/>
      <c r="D116" s="83"/>
      <c r="E116" s="84"/>
      <c r="F116" s="85"/>
      <c r="G116" s="102"/>
    </row>
    <row r="117" spans="1:7" ht="75">
      <c r="A117" s="132" t="s">
        <v>22</v>
      </c>
      <c r="B117" s="131" t="s">
        <v>172</v>
      </c>
      <c r="C117" s="82"/>
      <c r="D117" s="83"/>
      <c r="E117" s="84"/>
      <c r="F117" s="85"/>
      <c r="G117" s="102"/>
    </row>
    <row r="118" spans="1:7" ht="20.25">
      <c r="A118" s="133" t="s">
        <v>132</v>
      </c>
      <c r="B118" s="81" t="s">
        <v>173</v>
      </c>
      <c r="C118" s="82">
        <v>130</v>
      </c>
      <c r="D118" s="83" t="s">
        <v>174</v>
      </c>
      <c r="E118" s="84"/>
      <c r="F118" s="85">
        <f>C118*E118</f>
        <v>0</v>
      </c>
      <c r="G118" s="102"/>
    </row>
    <row r="119" spans="1:7" ht="20.25">
      <c r="A119" s="133" t="s">
        <v>36</v>
      </c>
      <c r="B119" s="81" t="s">
        <v>175</v>
      </c>
      <c r="C119" s="82">
        <v>130</v>
      </c>
      <c r="D119" s="83" t="s">
        <v>174</v>
      </c>
      <c r="E119" s="84"/>
      <c r="F119" s="85">
        <f>C119*E119</f>
        <v>0</v>
      </c>
      <c r="G119" s="102"/>
    </row>
    <row r="120" spans="1:7" ht="20.25">
      <c r="A120" s="133" t="s">
        <v>45</v>
      </c>
      <c r="B120" s="81" t="s">
        <v>176</v>
      </c>
      <c r="C120" s="82">
        <v>40</v>
      </c>
      <c r="D120" s="83" t="s">
        <v>174</v>
      </c>
      <c r="E120" s="84"/>
      <c r="F120" s="85">
        <f>C120*E120</f>
        <v>0</v>
      </c>
      <c r="G120" s="102"/>
    </row>
    <row r="121" spans="1:7" ht="20.25">
      <c r="A121" s="133" t="s">
        <v>58</v>
      </c>
      <c r="B121" s="81" t="s">
        <v>177</v>
      </c>
      <c r="C121" s="82">
        <v>130</v>
      </c>
      <c r="D121" s="83" t="s">
        <v>174</v>
      </c>
      <c r="E121" s="84"/>
      <c r="F121" s="85">
        <f>C121*E121</f>
        <v>0</v>
      </c>
      <c r="G121" s="102"/>
    </row>
    <row r="122" spans="1:7" ht="20.25">
      <c r="A122" s="133" t="s">
        <v>85</v>
      </c>
      <c r="B122" s="129" t="s">
        <v>178</v>
      </c>
      <c r="C122" s="82">
        <v>1</v>
      </c>
      <c r="D122" s="83" t="s">
        <v>33</v>
      </c>
      <c r="E122" s="84"/>
      <c r="F122" s="85">
        <f>C122*E122</f>
        <v>0</v>
      </c>
      <c r="G122" s="102">
        <f>SUM(F118:F122)</f>
        <v>0</v>
      </c>
    </row>
    <row r="123" spans="1:7" ht="20.25">
      <c r="A123" s="128"/>
      <c r="B123" s="129"/>
      <c r="C123" s="82"/>
      <c r="D123" s="83"/>
      <c r="E123" s="84"/>
      <c r="F123" s="85"/>
      <c r="G123" s="102"/>
    </row>
    <row r="124" spans="1:7" ht="56.25">
      <c r="A124" s="132" t="s">
        <v>89</v>
      </c>
      <c r="B124" s="131" t="s">
        <v>179</v>
      </c>
      <c r="C124" s="82"/>
      <c r="D124" s="83"/>
      <c r="E124" s="84"/>
      <c r="F124" s="85"/>
      <c r="G124" s="102"/>
    </row>
    <row r="125" spans="1:7" ht="20.25">
      <c r="A125" s="128"/>
      <c r="B125" s="129"/>
      <c r="C125" s="82"/>
      <c r="D125" s="83"/>
      <c r="E125" s="84"/>
      <c r="F125" s="85"/>
      <c r="G125" s="102"/>
    </row>
    <row r="126" spans="1:7" ht="37.5">
      <c r="A126" s="132" t="s">
        <v>91</v>
      </c>
      <c r="B126" s="131" t="s">
        <v>180</v>
      </c>
      <c r="C126" s="82"/>
      <c r="D126" s="83"/>
      <c r="E126" s="84"/>
      <c r="F126" s="85"/>
      <c r="G126" s="102"/>
    </row>
    <row r="127" spans="1:7" ht="93.75">
      <c r="A127" s="134" t="s">
        <v>92</v>
      </c>
      <c r="B127" s="135" t="s">
        <v>181</v>
      </c>
      <c r="C127" s="136">
        <v>1</v>
      </c>
      <c r="D127" s="137" t="s">
        <v>33</v>
      </c>
      <c r="E127" s="75"/>
      <c r="F127" s="76">
        <f t="shared" ref="F127:F140" si="0">C127*E127</f>
        <v>0</v>
      </c>
      <c r="G127" s="138"/>
    </row>
    <row r="128" spans="1:7" ht="37.5">
      <c r="A128" s="134" t="s">
        <v>182</v>
      </c>
      <c r="B128" s="135" t="s">
        <v>183</v>
      </c>
      <c r="C128" s="136">
        <v>12</v>
      </c>
      <c r="D128" s="137" t="s">
        <v>33</v>
      </c>
      <c r="E128" s="75"/>
      <c r="F128" s="76">
        <f t="shared" si="0"/>
        <v>0</v>
      </c>
      <c r="G128" s="138"/>
    </row>
    <row r="129" spans="1:7" ht="18.75">
      <c r="A129" s="134" t="s">
        <v>184</v>
      </c>
      <c r="B129" s="81" t="s">
        <v>185</v>
      </c>
      <c r="C129" s="136">
        <v>1</v>
      </c>
      <c r="D129" s="137" t="s">
        <v>33</v>
      </c>
      <c r="E129" s="75"/>
      <c r="F129" s="76">
        <f t="shared" si="0"/>
        <v>0</v>
      </c>
      <c r="G129" s="138"/>
    </row>
    <row r="130" spans="1:7" ht="37.5">
      <c r="A130" s="134" t="s">
        <v>186</v>
      </c>
      <c r="B130" s="135" t="s">
        <v>187</v>
      </c>
      <c r="C130" s="136">
        <v>1</v>
      </c>
      <c r="D130" s="137" t="s">
        <v>33</v>
      </c>
      <c r="E130" s="75"/>
      <c r="F130" s="76">
        <f t="shared" si="0"/>
        <v>0</v>
      </c>
      <c r="G130" s="138"/>
    </row>
    <row r="131" spans="1:7" ht="18.75">
      <c r="A131" s="134" t="s">
        <v>188</v>
      </c>
      <c r="B131" s="81" t="s">
        <v>189</v>
      </c>
      <c r="C131" s="136">
        <v>1</v>
      </c>
      <c r="D131" s="137" t="s">
        <v>33</v>
      </c>
      <c r="E131" s="75"/>
      <c r="F131" s="76">
        <f t="shared" si="0"/>
        <v>0</v>
      </c>
      <c r="G131" s="138"/>
    </row>
    <row r="132" spans="1:7" ht="18.75">
      <c r="A132" s="134" t="s">
        <v>190</v>
      </c>
      <c r="B132" s="81" t="s">
        <v>191</v>
      </c>
      <c r="C132" s="136">
        <v>1</v>
      </c>
      <c r="D132" s="137" t="s">
        <v>33</v>
      </c>
      <c r="E132" s="75"/>
      <c r="F132" s="76">
        <f t="shared" si="0"/>
        <v>0</v>
      </c>
      <c r="G132" s="138"/>
    </row>
    <row r="133" spans="1:7" ht="18.75">
      <c r="A133" s="134" t="s">
        <v>192</v>
      </c>
      <c r="B133" s="81" t="s">
        <v>193</v>
      </c>
      <c r="C133" s="136">
        <v>1</v>
      </c>
      <c r="D133" s="137" t="s">
        <v>33</v>
      </c>
      <c r="E133" s="75"/>
      <c r="F133" s="76">
        <f t="shared" si="0"/>
        <v>0</v>
      </c>
      <c r="G133" s="138"/>
    </row>
    <row r="134" spans="1:7" ht="18.75">
      <c r="A134" s="134" t="s">
        <v>194</v>
      </c>
      <c r="B134" s="81" t="s">
        <v>195</v>
      </c>
      <c r="C134" s="136">
        <v>1</v>
      </c>
      <c r="D134" s="137" t="s">
        <v>33</v>
      </c>
      <c r="E134" s="75"/>
      <c r="F134" s="76">
        <f t="shared" si="0"/>
        <v>0</v>
      </c>
      <c r="G134" s="138"/>
    </row>
    <row r="135" spans="1:7" ht="18.75">
      <c r="A135" s="134" t="s">
        <v>196</v>
      </c>
      <c r="B135" s="81" t="s">
        <v>197</v>
      </c>
      <c r="C135" s="136">
        <v>1</v>
      </c>
      <c r="D135" s="137" t="s">
        <v>33</v>
      </c>
      <c r="E135" s="75"/>
      <c r="F135" s="76">
        <f t="shared" si="0"/>
        <v>0</v>
      </c>
      <c r="G135" s="138"/>
    </row>
    <row r="136" spans="1:7" ht="18.75">
      <c r="A136" s="134" t="s">
        <v>198</v>
      </c>
      <c r="B136" s="81" t="s">
        <v>199</v>
      </c>
      <c r="C136" s="136">
        <v>2</v>
      </c>
      <c r="D136" s="137" t="s">
        <v>33</v>
      </c>
      <c r="E136" s="139"/>
      <c r="F136" s="76">
        <f t="shared" si="0"/>
        <v>0</v>
      </c>
      <c r="G136" s="138"/>
    </row>
    <row r="137" spans="1:7" ht="18.75">
      <c r="A137" s="134" t="s">
        <v>200</v>
      </c>
      <c r="B137" s="81" t="s">
        <v>201</v>
      </c>
      <c r="C137" s="136">
        <v>2</v>
      </c>
      <c r="D137" s="137" t="s">
        <v>33</v>
      </c>
      <c r="E137" s="139"/>
      <c r="F137" s="76">
        <f t="shared" si="0"/>
        <v>0</v>
      </c>
      <c r="G137" s="138"/>
    </row>
    <row r="138" spans="1:7" ht="18.75">
      <c r="A138" s="134" t="s">
        <v>202</v>
      </c>
      <c r="B138" s="81" t="s">
        <v>203</v>
      </c>
      <c r="C138" s="136">
        <v>1</v>
      </c>
      <c r="D138" s="137" t="s">
        <v>33</v>
      </c>
      <c r="E138" s="139"/>
      <c r="F138" s="76">
        <f t="shared" si="0"/>
        <v>0</v>
      </c>
      <c r="G138" s="138"/>
    </row>
    <row r="139" spans="1:7" ht="18.75">
      <c r="A139" s="134" t="s">
        <v>204</v>
      </c>
      <c r="B139" s="81" t="s">
        <v>205</v>
      </c>
      <c r="C139" s="136">
        <v>1</v>
      </c>
      <c r="D139" s="137" t="s">
        <v>33</v>
      </c>
      <c r="E139" s="139"/>
      <c r="F139" s="76">
        <f t="shared" si="0"/>
        <v>0</v>
      </c>
      <c r="G139" s="138"/>
    </row>
    <row r="140" spans="1:7" ht="18.75">
      <c r="A140" s="134" t="s">
        <v>206</v>
      </c>
      <c r="B140" s="81" t="s">
        <v>207</v>
      </c>
      <c r="C140" s="136">
        <v>1</v>
      </c>
      <c r="D140" s="137" t="s">
        <v>28</v>
      </c>
      <c r="E140" s="139"/>
      <c r="F140" s="76">
        <f t="shared" si="0"/>
        <v>0</v>
      </c>
      <c r="G140" s="138">
        <f>SUM(F127:F140)</f>
        <v>0</v>
      </c>
    </row>
    <row r="141" spans="1:7" ht="20.25">
      <c r="A141" s="128"/>
      <c r="B141" s="129"/>
      <c r="C141" s="82"/>
      <c r="D141" s="83"/>
      <c r="E141" s="84"/>
      <c r="F141" s="85"/>
      <c r="G141" s="102"/>
    </row>
    <row r="142" spans="1:7" ht="20.25">
      <c r="A142" s="132" t="s">
        <v>94</v>
      </c>
      <c r="B142" s="140" t="s">
        <v>208</v>
      </c>
      <c r="C142" s="82"/>
      <c r="D142" s="83"/>
      <c r="E142" s="84"/>
      <c r="F142" s="85"/>
      <c r="G142" s="102"/>
    </row>
    <row r="143" spans="1:7" ht="56.25">
      <c r="A143" s="134" t="s">
        <v>95</v>
      </c>
      <c r="B143" s="135" t="s">
        <v>209</v>
      </c>
      <c r="C143" s="136">
        <v>1</v>
      </c>
      <c r="D143" s="137" t="s">
        <v>33</v>
      </c>
      <c r="E143" s="75"/>
      <c r="F143" s="76">
        <f t="shared" ref="F143:F149" si="1">C143*E143</f>
        <v>0</v>
      </c>
      <c r="G143" s="102"/>
    </row>
    <row r="144" spans="1:7" ht="20.25">
      <c r="A144" s="134" t="s">
        <v>97</v>
      </c>
      <c r="B144" s="81" t="s">
        <v>210</v>
      </c>
      <c r="C144" s="136">
        <v>1</v>
      </c>
      <c r="D144" s="137" t="s">
        <v>33</v>
      </c>
      <c r="E144" s="139"/>
      <c r="F144" s="76">
        <f t="shared" si="1"/>
        <v>0</v>
      </c>
      <c r="G144" s="102"/>
    </row>
    <row r="145" spans="1:7" ht="20.25">
      <c r="A145" s="134" t="s">
        <v>99</v>
      </c>
      <c r="B145" s="81" t="s">
        <v>211</v>
      </c>
      <c r="C145" s="136">
        <v>2</v>
      </c>
      <c r="D145" s="137" t="s">
        <v>33</v>
      </c>
      <c r="E145" s="139"/>
      <c r="F145" s="76">
        <f t="shared" si="1"/>
        <v>0</v>
      </c>
      <c r="G145" s="102"/>
    </row>
    <row r="146" spans="1:7" ht="20.25">
      <c r="A146" s="134" t="s">
        <v>101</v>
      </c>
      <c r="B146" s="81" t="s">
        <v>212</v>
      </c>
      <c r="C146" s="136">
        <v>1</v>
      </c>
      <c r="D146" s="137" t="s">
        <v>33</v>
      </c>
      <c r="E146" s="139"/>
      <c r="F146" s="76">
        <f t="shared" si="1"/>
        <v>0</v>
      </c>
      <c r="G146" s="102"/>
    </row>
    <row r="147" spans="1:7" ht="20.25">
      <c r="A147" s="134" t="s">
        <v>213</v>
      </c>
      <c r="B147" s="81" t="s">
        <v>214</v>
      </c>
      <c r="C147" s="136">
        <v>35</v>
      </c>
      <c r="D147" s="137" t="s">
        <v>174</v>
      </c>
      <c r="E147" s="139"/>
      <c r="F147" s="76">
        <f t="shared" si="1"/>
        <v>0</v>
      </c>
      <c r="G147" s="102"/>
    </row>
    <row r="148" spans="1:7" ht="20.25">
      <c r="A148" s="134" t="s">
        <v>215</v>
      </c>
      <c r="B148" s="81" t="s">
        <v>216</v>
      </c>
      <c r="C148" s="136">
        <v>200</v>
      </c>
      <c r="D148" s="137" t="s">
        <v>174</v>
      </c>
      <c r="E148" s="139"/>
      <c r="F148" s="76">
        <f t="shared" si="1"/>
        <v>0</v>
      </c>
      <c r="G148" s="102"/>
    </row>
    <row r="149" spans="1:7" ht="21" thickBot="1">
      <c r="A149" s="141" t="s">
        <v>217</v>
      </c>
      <c r="B149" s="142" t="s">
        <v>218</v>
      </c>
      <c r="C149" s="143">
        <v>1</v>
      </c>
      <c r="D149" s="144" t="s">
        <v>28</v>
      </c>
      <c r="E149" s="145"/>
      <c r="F149" s="146">
        <f t="shared" si="1"/>
        <v>0</v>
      </c>
      <c r="G149" s="147">
        <f>SUM(F143:F149)</f>
        <v>0</v>
      </c>
    </row>
    <row r="150" spans="1:7" ht="21" thickTop="1">
      <c r="A150" s="128"/>
      <c r="B150" s="129"/>
      <c r="C150" s="82"/>
      <c r="D150" s="83"/>
      <c r="E150" s="84"/>
      <c r="F150" s="85"/>
      <c r="G150" s="102"/>
    </row>
    <row r="151" spans="1:7" ht="20.25">
      <c r="A151" s="132" t="s">
        <v>103</v>
      </c>
      <c r="B151" s="140" t="s">
        <v>219</v>
      </c>
      <c r="C151" s="82"/>
      <c r="D151" s="83"/>
      <c r="E151" s="84"/>
      <c r="F151" s="85"/>
      <c r="G151" s="102"/>
    </row>
    <row r="152" spans="1:7" ht="20.25">
      <c r="A152" s="134" t="s">
        <v>105</v>
      </c>
      <c r="B152" s="81" t="s">
        <v>220</v>
      </c>
      <c r="C152" s="136">
        <v>1</v>
      </c>
      <c r="D152" s="137" t="s">
        <v>33</v>
      </c>
      <c r="E152" s="139"/>
      <c r="F152" s="76">
        <f t="shared" ref="F152:F160" si="2">C152*E152</f>
        <v>0</v>
      </c>
      <c r="G152" s="102"/>
    </row>
    <row r="153" spans="1:7" ht="20.25">
      <c r="A153" s="134" t="s">
        <v>112</v>
      </c>
      <c r="B153" s="81" t="s">
        <v>221</v>
      </c>
      <c r="C153" s="136">
        <v>2</v>
      </c>
      <c r="D153" s="137" t="s">
        <v>33</v>
      </c>
      <c r="E153" s="139"/>
      <c r="F153" s="76">
        <f t="shared" si="2"/>
        <v>0</v>
      </c>
      <c r="G153" s="102"/>
    </row>
    <row r="154" spans="1:7" ht="20.25">
      <c r="A154" s="134" t="s">
        <v>116</v>
      </c>
      <c r="B154" s="81" t="s">
        <v>222</v>
      </c>
      <c r="C154" s="136">
        <v>200</v>
      </c>
      <c r="D154" s="137" t="s">
        <v>174</v>
      </c>
      <c r="E154" s="139"/>
      <c r="F154" s="76">
        <f t="shared" si="2"/>
        <v>0</v>
      </c>
      <c r="G154" s="102"/>
    </row>
    <row r="155" spans="1:7" ht="20.25">
      <c r="A155" s="134" t="s">
        <v>120</v>
      </c>
      <c r="B155" s="81" t="s">
        <v>223</v>
      </c>
      <c r="C155" s="136">
        <v>1</v>
      </c>
      <c r="D155" s="137" t="s">
        <v>33</v>
      </c>
      <c r="E155" s="75"/>
      <c r="F155" s="76">
        <f t="shared" si="2"/>
        <v>0</v>
      </c>
      <c r="G155" s="102"/>
    </row>
    <row r="156" spans="1:7" ht="20.25">
      <c r="A156" s="134" t="s">
        <v>224</v>
      </c>
      <c r="B156" s="81" t="s">
        <v>225</v>
      </c>
      <c r="C156" s="136">
        <v>2</v>
      </c>
      <c r="D156" s="137" t="s">
        <v>33</v>
      </c>
      <c r="E156" s="139"/>
      <c r="F156" s="76">
        <f t="shared" si="2"/>
        <v>0</v>
      </c>
      <c r="G156" s="102"/>
    </row>
    <row r="157" spans="1:7" ht="20.25">
      <c r="A157" s="134" t="s">
        <v>226</v>
      </c>
      <c r="B157" s="81" t="s">
        <v>227</v>
      </c>
      <c r="C157" s="136">
        <v>2</v>
      </c>
      <c r="D157" s="137" t="s">
        <v>33</v>
      </c>
      <c r="E157" s="139"/>
      <c r="F157" s="76">
        <f t="shared" si="2"/>
        <v>0</v>
      </c>
      <c r="G157" s="102"/>
    </row>
    <row r="158" spans="1:7" ht="20.25">
      <c r="A158" s="134" t="s">
        <v>228</v>
      </c>
      <c r="B158" s="81" t="s">
        <v>229</v>
      </c>
      <c r="C158" s="136">
        <v>1</v>
      </c>
      <c r="D158" s="137" t="s">
        <v>33</v>
      </c>
      <c r="E158" s="139"/>
      <c r="F158" s="76">
        <f t="shared" si="2"/>
        <v>0</v>
      </c>
      <c r="G158" s="102"/>
    </row>
    <row r="159" spans="1:7" ht="20.25">
      <c r="A159" s="134" t="s">
        <v>230</v>
      </c>
      <c r="B159" s="81" t="s">
        <v>231</v>
      </c>
      <c r="C159" s="136">
        <v>1</v>
      </c>
      <c r="D159" s="137" t="s">
        <v>33</v>
      </c>
      <c r="E159" s="139"/>
      <c r="F159" s="76">
        <f t="shared" si="2"/>
        <v>0</v>
      </c>
      <c r="G159" s="102"/>
    </row>
    <row r="160" spans="1:7" ht="20.25">
      <c r="A160" s="134" t="s">
        <v>232</v>
      </c>
      <c r="B160" s="81" t="s">
        <v>207</v>
      </c>
      <c r="C160" s="136">
        <v>1</v>
      </c>
      <c r="D160" s="137" t="s">
        <v>28</v>
      </c>
      <c r="E160" s="75"/>
      <c r="F160" s="76">
        <f t="shared" si="2"/>
        <v>0</v>
      </c>
      <c r="G160" s="102">
        <f>SUM(F152:F160)</f>
        <v>0</v>
      </c>
    </row>
    <row r="161" spans="1:7" ht="21" thickBot="1">
      <c r="A161" s="134"/>
      <c r="B161" s="81"/>
      <c r="C161" s="136"/>
      <c r="D161" s="137"/>
      <c r="E161" s="75"/>
      <c r="F161" s="76"/>
      <c r="G161" s="148"/>
    </row>
    <row r="162" spans="1:7" ht="21.75" thickTop="1" thickBot="1">
      <c r="A162" s="121"/>
      <c r="B162" s="122" t="s">
        <v>233</v>
      </c>
      <c r="C162" s="123"/>
      <c r="D162" s="124"/>
      <c r="E162" s="125"/>
      <c r="F162" s="126"/>
      <c r="G162" s="127">
        <f>SUM(G117:G160)</f>
        <v>0</v>
      </c>
    </row>
    <row r="163" spans="1:7" ht="21.75" thickTop="1" thickBot="1">
      <c r="A163" s="128"/>
      <c r="B163" s="129"/>
      <c r="C163" s="82"/>
      <c r="D163" s="83"/>
      <c r="E163" s="84"/>
      <c r="F163" s="85"/>
      <c r="G163" s="102"/>
    </row>
    <row r="164" spans="1:7" ht="21.75" thickTop="1" thickBot="1">
      <c r="A164" s="121"/>
      <c r="B164" s="149" t="s">
        <v>234</v>
      </c>
      <c r="C164" s="150"/>
      <c r="D164" s="151"/>
      <c r="E164" s="151"/>
      <c r="F164" s="151"/>
      <c r="G164" s="152">
        <f>G162+G113+G74</f>
        <v>0</v>
      </c>
    </row>
    <row r="165" spans="1:7" ht="21" thickTop="1">
      <c r="A165" s="128"/>
      <c r="B165" s="153"/>
      <c r="C165" s="154"/>
      <c r="D165" s="155"/>
      <c r="E165" s="155"/>
      <c r="F165" s="155"/>
      <c r="G165" s="156"/>
    </row>
    <row r="166" spans="1:7" ht="20.25">
      <c r="A166" s="128"/>
      <c r="B166" s="157" t="s">
        <v>235</v>
      </c>
      <c r="C166" s="158"/>
      <c r="D166" s="159">
        <v>0.1</v>
      </c>
      <c r="E166" s="160"/>
      <c r="F166" s="75">
        <f>G164*D166</f>
        <v>0</v>
      </c>
      <c r="G166" s="161"/>
    </row>
    <row r="167" spans="1:7" ht="20.25">
      <c r="A167" s="128"/>
      <c r="B167" s="157" t="s">
        <v>236</v>
      </c>
      <c r="C167" s="158"/>
      <c r="D167" s="162">
        <v>2.5000000000000001E-2</v>
      </c>
      <c r="E167" s="160"/>
      <c r="F167" s="75">
        <f>G164*D167</f>
        <v>0</v>
      </c>
      <c r="G167" s="161"/>
    </row>
    <row r="168" spans="1:7" ht="20.25">
      <c r="A168" s="128"/>
      <c r="B168" s="157" t="s">
        <v>237</v>
      </c>
      <c r="C168" s="158"/>
      <c r="D168" s="162">
        <v>3.5000000000000003E-2</v>
      </c>
      <c r="E168" s="160"/>
      <c r="F168" s="75">
        <f>G164*D168</f>
        <v>0</v>
      </c>
      <c r="G168" s="161"/>
    </row>
    <row r="169" spans="1:7" ht="20.25">
      <c r="A169" s="128"/>
      <c r="B169" s="157" t="s">
        <v>238</v>
      </c>
      <c r="C169" s="158"/>
      <c r="D169" s="163">
        <v>5.3499999999999999E-2</v>
      </c>
      <c r="E169" s="160"/>
      <c r="F169" s="75">
        <f>G164*D169</f>
        <v>0</v>
      </c>
      <c r="G169" s="161"/>
    </row>
    <row r="170" spans="1:7" ht="20.25">
      <c r="A170" s="128"/>
      <c r="B170" s="157" t="s">
        <v>239</v>
      </c>
      <c r="C170" s="158"/>
      <c r="D170" s="159">
        <v>0.01</v>
      </c>
      <c r="E170" s="160"/>
      <c r="F170" s="75">
        <f>G164*D170</f>
        <v>0</v>
      </c>
      <c r="G170" s="161"/>
    </row>
    <row r="171" spans="1:7" ht="20.25">
      <c r="A171" s="128"/>
      <c r="B171" s="157" t="s">
        <v>240</v>
      </c>
      <c r="C171" s="158"/>
      <c r="D171" s="159">
        <v>0.05</v>
      </c>
      <c r="E171" s="160"/>
      <c r="F171" s="164">
        <f>G164*D171</f>
        <v>0</v>
      </c>
      <c r="G171" s="161"/>
    </row>
    <row r="172" spans="1:7" ht="21" thickBot="1">
      <c r="A172" s="128"/>
      <c r="B172" s="45"/>
      <c r="C172" s="165"/>
      <c r="D172" s="166"/>
      <c r="E172" s="166"/>
      <c r="F172" s="166"/>
      <c r="G172" s="167"/>
    </row>
    <row r="173" spans="1:7" ht="21.75" thickTop="1" thickBot="1">
      <c r="A173" s="121"/>
      <c r="B173" s="149" t="s">
        <v>241</v>
      </c>
      <c r="C173" s="168"/>
      <c r="D173" s="169"/>
      <c r="E173" s="169"/>
      <c r="F173" s="169"/>
      <c r="G173" s="170">
        <f>SUM(F166:F171)</f>
        <v>0</v>
      </c>
    </row>
    <row r="174" spans="1:7" ht="21" thickTop="1">
      <c r="A174" s="128"/>
      <c r="B174" s="157" t="s">
        <v>242</v>
      </c>
      <c r="C174" s="154"/>
      <c r="D174" s="155"/>
      <c r="E174" s="155"/>
      <c r="F174" s="155"/>
      <c r="G174" s="171">
        <f>G164+G173</f>
        <v>0</v>
      </c>
    </row>
    <row r="175" spans="1:7" ht="20.25">
      <c r="A175" s="128"/>
      <c r="B175" s="157" t="s">
        <v>243</v>
      </c>
      <c r="C175" s="158"/>
      <c r="D175" s="172">
        <v>0.03</v>
      </c>
      <c r="E175" s="160"/>
      <c r="F175" s="173"/>
      <c r="G175" s="174">
        <f>G173*D175</f>
        <v>0</v>
      </c>
    </row>
    <row r="176" spans="1:7" ht="20.25">
      <c r="A176" s="128"/>
      <c r="B176" s="157" t="s">
        <v>244</v>
      </c>
      <c r="C176" s="158"/>
      <c r="D176" s="172">
        <v>0.06</v>
      </c>
      <c r="E176" s="160"/>
      <c r="F176" s="173"/>
      <c r="G176" s="174">
        <f>G164*D176</f>
        <v>0</v>
      </c>
    </row>
    <row r="177" spans="1:7" ht="21" thickBot="1">
      <c r="A177" s="128"/>
      <c r="B177" s="157" t="s">
        <v>245</v>
      </c>
      <c r="C177" s="165"/>
      <c r="D177" s="175">
        <v>0.05</v>
      </c>
      <c r="E177" s="166"/>
      <c r="F177" s="173"/>
      <c r="G177" s="176">
        <f>G174*D177</f>
        <v>0</v>
      </c>
    </row>
    <row r="178" spans="1:7" ht="21.75" thickTop="1" thickBot="1">
      <c r="A178" s="121"/>
      <c r="B178" s="149" t="s">
        <v>246</v>
      </c>
      <c r="C178" s="150"/>
      <c r="D178" s="151"/>
      <c r="E178" s="151"/>
      <c r="F178" s="151"/>
      <c r="G178" s="170">
        <f>SUM(G174:G177)</f>
        <v>0</v>
      </c>
    </row>
    <row r="179" spans="1:7" ht="21" thickTop="1">
      <c r="A179" s="177"/>
      <c r="B179" s="178"/>
      <c r="C179" s="179"/>
      <c r="D179" s="180"/>
      <c r="E179" s="180"/>
      <c r="F179" s="180"/>
      <c r="G179" s="181"/>
    </row>
    <row r="180" spans="1:7" ht="20.25">
      <c r="A180" s="182"/>
      <c r="B180" s="153"/>
      <c r="C180" s="183"/>
      <c r="D180" s="184"/>
      <c r="E180" s="184"/>
      <c r="F180" s="184"/>
      <c r="G180" s="185"/>
    </row>
    <row r="181" spans="1:7" ht="20.25">
      <c r="A181" s="186"/>
      <c r="B181" s="187" t="s">
        <v>247</v>
      </c>
      <c r="C181" s="187"/>
      <c r="D181" s="187" t="s">
        <v>248</v>
      </c>
      <c r="E181" s="187"/>
      <c r="F181" s="187"/>
      <c r="G181" s="184"/>
    </row>
    <row r="182" spans="1:7" ht="20.25">
      <c r="A182" s="188"/>
      <c r="B182" s="187"/>
      <c r="C182" s="187"/>
      <c r="D182" s="187"/>
      <c r="E182" s="187"/>
      <c r="F182" s="187"/>
      <c r="G182" s="184"/>
    </row>
    <row r="183" spans="1:7" ht="20.25">
      <c r="A183" s="188"/>
      <c r="B183" s="187"/>
      <c r="C183" s="187"/>
      <c r="D183" s="187"/>
      <c r="E183" s="187"/>
      <c r="F183" s="187"/>
      <c r="G183" s="184"/>
    </row>
    <row r="184" spans="1:7" ht="20.25">
      <c r="A184" s="188"/>
      <c r="B184" s="187" t="s">
        <v>249</v>
      </c>
      <c r="C184" s="187"/>
      <c r="D184" s="187" t="s">
        <v>249</v>
      </c>
      <c r="E184" s="187"/>
      <c r="F184" s="187"/>
      <c r="G184" s="187"/>
    </row>
    <row r="185" spans="1:7" ht="20.25">
      <c r="A185" s="188"/>
      <c r="B185" s="189"/>
      <c r="C185" s="187"/>
      <c r="D185" s="190"/>
      <c r="E185" s="187"/>
      <c r="F185" s="187"/>
      <c r="G185" s="187"/>
    </row>
    <row r="186" spans="1:7" ht="20.25">
      <c r="A186" s="188"/>
      <c r="B186" s="191"/>
      <c r="C186" s="187"/>
      <c r="D186" s="192"/>
      <c r="E186" s="187"/>
      <c r="F186" s="187"/>
      <c r="G186" s="187"/>
    </row>
    <row r="187" spans="1:7" ht="20.25">
      <c r="A187" s="188"/>
      <c r="B187" s="187"/>
      <c r="C187" s="187"/>
      <c r="D187" s="187"/>
      <c r="E187" s="187"/>
      <c r="F187" s="187"/>
      <c r="G187" s="187"/>
    </row>
    <row r="188" spans="1:7" ht="20.25">
      <c r="A188" s="188"/>
      <c r="B188" s="187"/>
      <c r="C188" s="187"/>
      <c r="D188" s="187"/>
      <c r="E188" s="187"/>
      <c r="F188" s="187"/>
      <c r="G188" s="187"/>
    </row>
    <row r="189" spans="1:7" ht="20.25">
      <c r="A189" s="188"/>
      <c r="B189" s="191" t="s">
        <v>250</v>
      </c>
      <c r="C189" s="187"/>
      <c r="D189" s="191" t="s">
        <v>251</v>
      </c>
      <c r="E189" s="187"/>
      <c r="F189" s="187"/>
      <c r="G189" s="187"/>
    </row>
    <row r="190" spans="1:7" ht="20.25">
      <c r="A190" s="188"/>
      <c r="B190" s="191"/>
      <c r="C190" s="187"/>
      <c r="D190" s="191"/>
      <c r="E190" s="187"/>
      <c r="F190" s="187"/>
      <c r="G190" s="187"/>
    </row>
    <row r="191" spans="1:7" ht="20.25">
      <c r="A191" s="188"/>
      <c r="B191" s="187"/>
      <c r="C191" s="187"/>
      <c r="D191" s="187"/>
      <c r="E191" s="187"/>
      <c r="F191" s="187"/>
      <c r="G191" s="187"/>
    </row>
    <row r="192" spans="1:7" ht="20.25">
      <c r="A192" s="188"/>
      <c r="B192" s="187" t="s">
        <v>249</v>
      </c>
      <c r="C192" s="187"/>
      <c r="D192" s="187" t="s">
        <v>249</v>
      </c>
      <c r="E192" s="187"/>
      <c r="F192" s="187"/>
      <c r="G192" s="187"/>
    </row>
    <row r="193" spans="1:7" ht="20.25">
      <c r="A193" s="188"/>
      <c r="B193" s="189"/>
      <c r="C193" s="187"/>
      <c r="D193" s="189"/>
      <c r="E193" s="187"/>
      <c r="F193" s="187"/>
      <c r="G193" s="187"/>
    </row>
    <row r="194" spans="1:7" ht="20.25">
      <c r="A194" s="188"/>
      <c r="B194" s="187"/>
      <c r="C194" s="187"/>
      <c r="D194" s="187"/>
      <c r="E194" s="187"/>
      <c r="F194" s="187"/>
      <c r="G194" s="187"/>
    </row>
  </sheetData>
  <mergeCells count="4">
    <mergeCell ref="A1:G1"/>
    <mergeCell ref="A2:G2"/>
    <mergeCell ref="A3:G3"/>
    <mergeCell ref="B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4"/>
  <sheetViews>
    <sheetView workbookViewId="0">
      <selection activeCell="A6" sqref="A6"/>
    </sheetView>
  </sheetViews>
  <sheetFormatPr baseColWidth="10" defaultRowHeight="15"/>
  <cols>
    <col min="2" max="2" width="56.7109375" customWidth="1"/>
    <col min="5" max="5" width="14.85546875" customWidth="1"/>
    <col min="6" max="6" width="14.28515625" customWidth="1"/>
    <col min="7" max="7" width="13.28515625" bestFit="1" customWidth="1"/>
  </cols>
  <sheetData>
    <row r="1" spans="1:7" ht="20.25">
      <c r="A1" s="194" t="s">
        <v>10</v>
      </c>
      <c r="B1" s="194"/>
      <c r="C1" s="194"/>
      <c r="D1" s="194"/>
      <c r="E1" s="194"/>
      <c r="F1" s="194"/>
      <c r="G1" s="194"/>
    </row>
    <row r="2" spans="1:7" ht="20.25">
      <c r="A2" s="195" t="s">
        <v>11</v>
      </c>
      <c r="B2" s="195"/>
      <c r="C2" s="195"/>
      <c r="D2" s="195"/>
      <c r="E2" s="195"/>
      <c r="F2" s="195"/>
      <c r="G2" s="195"/>
    </row>
    <row r="3" spans="1:7" ht="99.75" customHeight="1" thickBot="1">
      <c r="A3" s="196" t="s">
        <v>252</v>
      </c>
      <c r="B3" s="196"/>
      <c r="C3" s="196"/>
      <c r="D3" s="196"/>
      <c r="E3" s="196"/>
      <c r="F3" s="196"/>
      <c r="G3" s="196"/>
    </row>
    <row r="4" spans="1:7" ht="21.75" thickTop="1" thickBot="1">
      <c r="A4" s="197" t="s">
        <v>13</v>
      </c>
      <c r="B4" s="198" t="s">
        <v>14</v>
      </c>
      <c r="C4" s="199" t="s">
        <v>15</v>
      </c>
      <c r="D4" s="199" t="s">
        <v>16</v>
      </c>
      <c r="E4" s="200" t="s">
        <v>17</v>
      </c>
      <c r="F4" s="199" t="s">
        <v>18</v>
      </c>
      <c r="G4" s="201" t="s">
        <v>19</v>
      </c>
    </row>
    <row r="5" spans="1:7" ht="21" thickTop="1">
      <c r="A5" s="202"/>
      <c r="B5" s="203"/>
      <c r="C5" s="90"/>
      <c r="D5" s="90"/>
      <c r="E5" s="89"/>
      <c r="F5" s="90"/>
      <c r="G5" s="204"/>
    </row>
    <row r="6" spans="1:7" ht="20.25">
      <c r="A6" s="205" t="s">
        <v>22</v>
      </c>
      <c r="B6" s="206" t="s">
        <v>253</v>
      </c>
      <c r="C6" s="207">
        <v>1</v>
      </c>
      <c r="D6" s="83" t="s">
        <v>28</v>
      </c>
      <c r="E6" s="208"/>
      <c r="F6" s="85">
        <f>C6*E6</f>
        <v>0</v>
      </c>
      <c r="G6" s="209">
        <f>SUM(F6:F6)</f>
        <v>0</v>
      </c>
    </row>
    <row r="7" spans="1:7" ht="20.25">
      <c r="A7" s="205"/>
      <c r="B7" s="129"/>
      <c r="C7" s="207"/>
      <c r="D7" s="83"/>
      <c r="E7" s="208"/>
      <c r="F7" s="85"/>
      <c r="G7" s="209"/>
    </row>
    <row r="8" spans="1:7" ht="20.25">
      <c r="A8" s="205" t="s">
        <v>89</v>
      </c>
      <c r="B8" s="206" t="s">
        <v>37</v>
      </c>
      <c r="C8" s="210"/>
      <c r="D8" s="83"/>
      <c r="E8" s="208"/>
      <c r="F8" s="85"/>
      <c r="G8" s="211"/>
    </row>
    <row r="9" spans="1:7" ht="20.25">
      <c r="A9" s="133" t="s">
        <v>91</v>
      </c>
      <c r="B9" s="129" t="s">
        <v>254</v>
      </c>
      <c r="C9" s="212">
        <v>47.32</v>
      </c>
      <c r="D9" s="83" t="s">
        <v>255</v>
      </c>
      <c r="E9" s="208"/>
      <c r="F9" s="85">
        <f>ROUND(E9*C9,2)</f>
        <v>0</v>
      </c>
      <c r="G9" s="211"/>
    </row>
    <row r="10" spans="1:7" ht="20.25">
      <c r="A10" s="133" t="s">
        <v>94</v>
      </c>
      <c r="B10" s="213" t="s">
        <v>256</v>
      </c>
      <c r="C10" s="214">
        <v>19.420000000000002</v>
      </c>
      <c r="D10" s="83" t="s">
        <v>255</v>
      </c>
      <c r="E10" s="208"/>
      <c r="F10" s="85">
        <f>ROUND(E10*C10,2)</f>
        <v>0</v>
      </c>
      <c r="G10" s="211"/>
    </row>
    <row r="11" spans="1:7" ht="20.25">
      <c r="A11" s="133" t="s">
        <v>103</v>
      </c>
      <c r="B11" s="213" t="s">
        <v>257</v>
      </c>
      <c r="C11" s="215">
        <v>33.49</v>
      </c>
      <c r="D11" s="83" t="s">
        <v>255</v>
      </c>
      <c r="E11" s="208"/>
      <c r="F11" s="85">
        <f>ROUND(E11*C11,2)</f>
        <v>0</v>
      </c>
      <c r="G11" s="209">
        <f>SUM(F9:F11)</f>
        <v>0</v>
      </c>
    </row>
    <row r="12" spans="1:7" ht="20.25">
      <c r="A12" s="133"/>
      <c r="B12" s="213"/>
      <c r="C12" s="216" t="s">
        <v>258</v>
      </c>
      <c r="D12" s="83"/>
      <c r="E12" s="217"/>
      <c r="F12" s="85"/>
      <c r="G12" s="209"/>
    </row>
    <row r="13" spans="1:7" ht="20.25">
      <c r="A13" s="205" t="s">
        <v>140</v>
      </c>
      <c r="B13" s="206" t="s">
        <v>259</v>
      </c>
      <c r="C13" s="218"/>
      <c r="D13" s="83"/>
      <c r="E13" s="217"/>
      <c r="F13" s="85"/>
      <c r="G13" s="209"/>
    </row>
    <row r="14" spans="1:7" ht="20.25">
      <c r="A14" s="133" t="s">
        <v>142</v>
      </c>
      <c r="B14" s="129" t="s">
        <v>260</v>
      </c>
      <c r="C14" s="219">
        <v>18.2</v>
      </c>
      <c r="D14" s="83" t="s">
        <v>255</v>
      </c>
      <c r="E14" s="217"/>
      <c r="F14" s="85">
        <f>C14*E14</f>
        <v>0</v>
      </c>
      <c r="G14" s="220">
        <f>F14</f>
        <v>0</v>
      </c>
    </row>
    <row r="15" spans="1:7" ht="20.25">
      <c r="A15" s="205"/>
      <c r="B15" s="129"/>
      <c r="C15" s="218"/>
      <c r="D15" s="83"/>
      <c r="E15" s="217"/>
      <c r="F15" s="85"/>
      <c r="G15" s="220"/>
    </row>
    <row r="16" spans="1:7" ht="20.25">
      <c r="A16" s="97" t="s">
        <v>155</v>
      </c>
      <c r="B16" s="221" t="s">
        <v>261</v>
      </c>
      <c r="C16" s="85">
        <v>161.78</v>
      </c>
      <c r="D16" s="222" t="s">
        <v>63</v>
      </c>
      <c r="E16" s="85"/>
      <c r="F16" s="85">
        <f>ROUND(E16*C16,2)</f>
        <v>0</v>
      </c>
      <c r="G16" s="223">
        <f>SUM(F16)</f>
        <v>0</v>
      </c>
    </row>
    <row r="17" spans="1:7" ht="18.75">
      <c r="A17" s="97"/>
      <c r="B17" s="224"/>
      <c r="C17" s="225"/>
      <c r="D17" s="222"/>
      <c r="E17" s="226"/>
      <c r="F17" s="101"/>
      <c r="G17" s="223"/>
    </row>
    <row r="18" spans="1:7" ht="303.75">
      <c r="A18" s="227" t="s">
        <v>159</v>
      </c>
      <c r="B18" s="228" t="s">
        <v>262</v>
      </c>
      <c r="C18" s="229">
        <v>161.78</v>
      </c>
      <c r="D18" s="230" t="s">
        <v>109</v>
      </c>
      <c r="E18" s="231"/>
      <c r="F18" s="229">
        <f>C18*E18</f>
        <v>0</v>
      </c>
      <c r="G18" s="232">
        <f>F18</f>
        <v>0</v>
      </c>
    </row>
    <row r="19" spans="1:7" ht="20.25">
      <c r="A19" s="227"/>
      <c r="B19" s="228"/>
      <c r="C19" s="229"/>
      <c r="D19" s="230"/>
      <c r="E19" s="231"/>
      <c r="F19" s="229"/>
      <c r="G19" s="232"/>
    </row>
    <row r="20" spans="1:7" ht="81">
      <c r="A20" s="227" t="s">
        <v>165</v>
      </c>
      <c r="B20" s="228" t="s">
        <v>263</v>
      </c>
      <c r="C20" s="229">
        <v>485.34</v>
      </c>
      <c r="D20" s="230" t="s">
        <v>109</v>
      </c>
      <c r="E20" s="231"/>
      <c r="F20" s="229">
        <f>C20*E20</f>
        <v>0</v>
      </c>
      <c r="G20" s="232">
        <f>F20</f>
        <v>0</v>
      </c>
    </row>
    <row r="21" spans="1:7" ht="20.25">
      <c r="A21" s="227"/>
      <c r="B21" s="233"/>
      <c r="C21" s="234"/>
      <c r="D21" s="230"/>
      <c r="E21" s="231"/>
      <c r="F21" s="229"/>
      <c r="G21" s="232"/>
    </row>
    <row r="22" spans="1:7" ht="20.25">
      <c r="A22" s="205" t="s">
        <v>167</v>
      </c>
      <c r="B22" s="206" t="s">
        <v>264</v>
      </c>
      <c r="C22" s="218"/>
      <c r="D22" s="83"/>
      <c r="E22" s="217"/>
      <c r="F22" s="85"/>
      <c r="G22" s="209"/>
    </row>
    <row r="23" spans="1:7" ht="20.25">
      <c r="A23" s="133" t="s">
        <v>265</v>
      </c>
      <c r="B23" s="129" t="s">
        <v>266</v>
      </c>
      <c r="C23" s="219">
        <v>194.14</v>
      </c>
      <c r="D23" s="83" t="s">
        <v>267</v>
      </c>
      <c r="E23" s="85"/>
      <c r="F23" s="85">
        <f>C23*E23</f>
        <v>0</v>
      </c>
      <c r="G23" s="209"/>
    </row>
    <row r="24" spans="1:7" ht="20.25">
      <c r="A24" s="133" t="s">
        <v>268</v>
      </c>
      <c r="B24" s="129" t="s">
        <v>269</v>
      </c>
      <c r="C24" s="219">
        <v>194.14</v>
      </c>
      <c r="D24" s="83" t="s">
        <v>267</v>
      </c>
      <c r="E24" s="85"/>
      <c r="F24" s="85">
        <f>C24*E24</f>
        <v>0</v>
      </c>
      <c r="G24" s="209"/>
    </row>
    <row r="25" spans="1:7" ht="20.25">
      <c r="A25" s="133" t="s">
        <v>270</v>
      </c>
      <c r="B25" s="129" t="s">
        <v>271</v>
      </c>
      <c r="C25" s="219">
        <v>194.14</v>
      </c>
      <c r="D25" s="83" t="s">
        <v>267</v>
      </c>
      <c r="E25" s="85"/>
      <c r="F25" s="85">
        <f>C25*E25</f>
        <v>0</v>
      </c>
      <c r="G25" s="209"/>
    </row>
    <row r="26" spans="1:7" ht="20.25">
      <c r="A26" s="133" t="s">
        <v>272</v>
      </c>
      <c r="B26" s="129" t="s">
        <v>273</v>
      </c>
      <c r="C26" s="219">
        <v>323.56</v>
      </c>
      <c r="D26" s="83" t="s">
        <v>109</v>
      </c>
      <c r="E26" s="85"/>
      <c r="F26" s="85">
        <f>C26*E26</f>
        <v>0</v>
      </c>
      <c r="G26" s="209"/>
    </row>
    <row r="27" spans="1:7" ht="20.25">
      <c r="A27" s="133"/>
      <c r="B27" s="129"/>
      <c r="C27" s="219"/>
      <c r="D27" s="83"/>
      <c r="E27" s="85"/>
      <c r="F27" s="85"/>
      <c r="G27" s="209"/>
    </row>
    <row r="28" spans="1:7" ht="20.25">
      <c r="A28" s="205" t="s">
        <v>274</v>
      </c>
      <c r="B28" s="129" t="s">
        <v>275</v>
      </c>
      <c r="C28" s="219">
        <v>1</v>
      </c>
      <c r="D28" s="83" t="s">
        <v>33</v>
      </c>
      <c r="E28" s="85"/>
      <c r="F28" s="85">
        <f>C28*E28</f>
        <v>0</v>
      </c>
      <c r="G28" s="209">
        <f>SUM(F23:F28)</f>
        <v>0</v>
      </c>
    </row>
    <row r="29" spans="1:7" ht="20.25">
      <c r="A29" s="133"/>
      <c r="B29" s="129"/>
      <c r="C29" s="219"/>
      <c r="D29" s="83"/>
      <c r="E29" s="217"/>
      <c r="F29" s="85"/>
      <c r="G29" s="209"/>
    </row>
    <row r="30" spans="1:7" ht="20.25">
      <c r="A30" s="205" t="s">
        <v>276</v>
      </c>
      <c r="B30" s="206" t="s">
        <v>277</v>
      </c>
      <c r="C30" s="219">
        <v>1</v>
      </c>
      <c r="D30" s="83" t="s">
        <v>28</v>
      </c>
      <c r="E30" s="231"/>
      <c r="F30" s="85">
        <f>ROUND(E30*C30,2)</f>
        <v>0</v>
      </c>
      <c r="G30" s="209">
        <f>F30</f>
        <v>0</v>
      </c>
    </row>
    <row r="31" spans="1:7" ht="21" thickBot="1">
      <c r="A31" s="205"/>
      <c r="B31" s="206"/>
      <c r="C31" s="219"/>
      <c r="D31" s="83"/>
      <c r="E31" s="217"/>
      <c r="F31" s="85"/>
      <c r="G31" s="209"/>
    </row>
    <row r="32" spans="1:7" ht="21.75" thickTop="1" thickBot="1">
      <c r="A32" s="235"/>
      <c r="B32" s="169" t="s">
        <v>278</v>
      </c>
      <c r="C32" s="236"/>
      <c r="D32" s="237"/>
      <c r="E32" s="238"/>
      <c r="F32" s="239"/>
      <c r="G32" s="240">
        <f>SUM(G6:G30)</f>
        <v>0</v>
      </c>
    </row>
    <row r="33" spans="1:7" ht="21.75" thickTop="1" thickBot="1">
      <c r="A33" s="235"/>
      <c r="B33" s="169" t="s">
        <v>278</v>
      </c>
      <c r="C33" s="236"/>
      <c r="D33" s="237"/>
      <c r="E33" s="238"/>
      <c r="F33" s="239"/>
      <c r="G33" s="240">
        <f>SUM(G6:G30)</f>
        <v>0</v>
      </c>
    </row>
    <row r="34" spans="1:7" ht="21" thickTop="1">
      <c r="A34" s="241"/>
      <c r="B34" s="242" t="s">
        <v>235</v>
      </c>
      <c r="C34" s="243"/>
      <c r="D34" s="244">
        <v>0.1</v>
      </c>
      <c r="E34" s="231"/>
      <c r="F34" s="245">
        <f t="shared" ref="F34:F39" si="0">ROUND(D34*$G$33,2)</f>
        <v>0</v>
      </c>
      <c r="G34" s="246"/>
    </row>
    <row r="35" spans="1:7" ht="20.25">
      <c r="A35" s="241"/>
      <c r="B35" s="160" t="s">
        <v>236</v>
      </c>
      <c r="C35" s="243"/>
      <c r="D35" s="247">
        <v>2.5000000000000001E-2</v>
      </c>
      <c r="E35" s="160"/>
      <c r="F35" s="245">
        <f t="shared" si="0"/>
        <v>0</v>
      </c>
      <c r="G35" s="246"/>
    </row>
    <row r="36" spans="1:7" ht="20.25">
      <c r="A36" s="248"/>
      <c r="B36" s="160" t="s">
        <v>237</v>
      </c>
      <c r="C36" s="160"/>
      <c r="D36" s="247">
        <v>3.5000000000000003E-2</v>
      </c>
      <c r="E36" s="160"/>
      <c r="F36" s="245">
        <f t="shared" si="0"/>
        <v>0</v>
      </c>
      <c r="G36" s="161"/>
    </row>
    <row r="37" spans="1:7" ht="20.25">
      <c r="A37" s="241"/>
      <c r="B37" s="160" t="s">
        <v>238</v>
      </c>
      <c r="C37" s="160"/>
      <c r="D37" s="249">
        <v>5.3499999999999999E-2</v>
      </c>
      <c r="E37" s="160"/>
      <c r="F37" s="245">
        <f t="shared" si="0"/>
        <v>0</v>
      </c>
      <c r="G37" s="161"/>
    </row>
    <row r="38" spans="1:7" ht="20.25">
      <c r="A38" s="241"/>
      <c r="B38" s="160" t="s">
        <v>239</v>
      </c>
      <c r="C38" s="160"/>
      <c r="D38" s="244">
        <v>0.01</v>
      </c>
      <c r="E38" s="160"/>
      <c r="F38" s="245">
        <f t="shared" si="0"/>
        <v>0</v>
      </c>
      <c r="G38" s="161"/>
    </row>
    <row r="39" spans="1:7" ht="20.25">
      <c r="A39" s="241"/>
      <c r="B39" s="160" t="s">
        <v>240</v>
      </c>
      <c r="C39" s="160"/>
      <c r="D39" s="244">
        <v>0.05</v>
      </c>
      <c r="E39" s="160"/>
      <c r="F39" s="245">
        <f t="shared" si="0"/>
        <v>0</v>
      </c>
      <c r="G39" s="161"/>
    </row>
    <row r="40" spans="1:7" ht="21" thickBot="1">
      <c r="A40" s="241"/>
      <c r="B40" s="250"/>
      <c r="C40" s="250"/>
      <c r="D40" s="250"/>
      <c r="E40" s="250"/>
      <c r="F40" s="250"/>
      <c r="G40" s="251"/>
    </row>
    <row r="41" spans="1:7" ht="21.75" thickTop="1" thickBot="1">
      <c r="A41" s="252"/>
      <c r="B41" s="169" t="s">
        <v>279</v>
      </c>
      <c r="C41" s="151"/>
      <c r="D41" s="151"/>
      <c r="E41" s="151"/>
      <c r="F41" s="151"/>
      <c r="G41" s="240">
        <f>SUM(F34:F40)</f>
        <v>0</v>
      </c>
    </row>
    <row r="42" spans="1:7" ht="21" thickTop="1">
      <c r="A42" s="253"/>
      <c r="B42" s="254" t="s">
        <v>280</v>
      </c>
      <c r="C42" s="254"/>
      <c r="D42" s="254"/>
      <c r="E42" s="254"/>
      <c r="F42" s="254"/>
      <c r="G42" s="255">
        <f>G33+G41</f>
        <v>0</v>
      </c>
    </row>
    <row r="43" spans="1:7" ht="222.75">
      <c r="A43" s="241"/>
      <c r="B43" s="256" t="s">
        <v>281</v>
      </c>
      <c r="C43" s="257"/>
      <c r="D43" s="258">
        <v>0.03</v>
      </c>
      <c r="E43" s="259"/>
      <c r="F43" s="259"/>
      <c r="G43" s="260">
        <f>ROUND(D43*G41,2)</f>
        <v>0</v>
      </c>
    </row>
    <row r="44" spans="1:7" ht="20.25">
      <c r="A44" s="261"/>
      <c r="B44" s="262" t="s">
        <v>282</v>
      </c>
      <c r="C44" s="160"/>
      <c r="D44" s="263">
        <v>0.06</v>
      </c>
      <c r="E44" s="160"/>
      <c r="F44" s="245"/>
      <c r="G44" s="264">
        <f>ROUND(D44*G33,2)</f>
        <v>0</v>
      </c>
    </row>
    <row r="45" spans="1:7" ht="21" thickBot="1">
      <c r="A45" s="265"/>
      <c r="B45" s="266" t="s">
        <v>245</v>
      </c>
      <c r="C45" s="266"/>
      <c r="D45" s="267">
        <v>0.05</v>
      </c>
      <c r="E45" s="266"/>
      <c r="F45" s="266"/>
      <c r="G45" s="268">
        <f>ROUND(D45*G42,2)</f>
        <v>0</v>
      </c>
    </row>
    <row r="46" spans="1:7" ht="21.75" thickTop="1" thickBot="1">
      <c r="A46" s="252"/>
      <c r="B46" s="169" t="s">
        <v>246</v>
      </c>
      <c r="C46" s="151"/>
      <c r="D46" s="151"/>
      <c r="E46" s="151"/>
      <c r="F46" s="151"/>
      <c r="G46" s="240">
        <f>SUM(G42:G45)</f>
        <v>0</v>
      </c>
    </row>
    <row r="47" spans="1:7" ht="15.75" thickTop="1">
      <c r="A47" s="269"/>
      <c r="B47" s="269"/>
      <c r="C47" s="269"/>
      <c r="D47" s="269"/>
      <c r="E47" s="270"/>
      <c r="F47" s="269"/>
      <c r="G47" s="269"/>
    </row>
    <row r="48" spans="1:7" ht="18.75">
      <c r="A48" s="271"/>
      <c r="B48" s="271"/>
      <c r="C48" s="271"/>
      <c r="D48" s="271"/>
      <c r="E48" s="271"/>
      <c r="F48" s="271"/>
      <c r="G48" s="271"/>
    </row>
    <row r="49" spans="1:7" ht="20.25">
      <c r="A49" s="271"/>
      <c r="B49" s="184" t="s">
        <v>247</v>
      </c>
      <c r="C49" s="271"/>
      <c r="D49" s="184" t="s">
        <v>248</v>
      </c>
      <c r="E49" s="184"/>
      <c r="F49" s="271"/>
      <c r="G49" s="271"/>
    </row>
    <row r="50" spans="1:7" ht="18.75">
      <c r="A50" s="271"/>
      <c r="B50" s="271"/>
      <c r="C50" s="271"/>
      <c r="D50" s="271"/>
      <c r="E50" s="271"/>
      <c r="F50" s="271"/>
      <c r="G50" s="271"/>
    </row>
    <row r="51" spans="1:7" ht="18.75">
      <c r="A51" s="271"/>
      <c r="B51" s="271"/>
      <c r="C51" s="271"/>
      <c r="D51" s="271"/>
      <c r="E51" s="271"/>
      <c r="F51" s="271"/>
      <c r="G51" s="271"/>
    </row>
    <row r="52" spans="1:7" ht="18.75">
      <c r="A52" s="271"/>
      <c r="B52" s="271" t="s">
        <v>249</v>
      </c>
      <c r="C52" s="271"/>
      <c r="D52" s="271" t="s">
        <v>283</v>
      </c>
      <c r="E52" s="271"/>
      <c r="F52" s="271"/>
      <c r="G52" s="271"/>
    </row>
    <row r="53" spans="1:7" ht="20.25">
      <c r="A53" s="271"/>
      <c r="B53" s="272"/>
      <c r="C53" s="271"/>
      <c r="D53" s="273"/>
      <c r="E53" s="273"/>
      <c r="F53" s="273"/>
      <c r="G53" s="271"/>
    </row>
    <row r="54" spans="1:7" ht="18.75">
      <c r="A54" s="271"/>
      <c r="B54" s="274"/>
      <c r="C54" s="271"/>
      <c r="D54" s="275"/>
      <c r="E54" s="275"/>
      <c r="F54" s="275"/>
      <c r="G54" s="271"/>
    </row>
    <row r="55" spans="1:7" ht="18.75">
      <c r="A55" s="276"/>
      <c r="B55" s="276"/>
      <c r="C55" s="276"/>
      <c r="D55" s="276"/>
      <c r="E55" s="276"/>
      <c r="F55" s="271"/>
      <c r="G55" s="271"/>
    </row>
    <row r="56" spans="1:7" ht="18.75">
      <c r="A56" s="276"/>
      <c r="B56" s="276"/>
      <c r="C56" s="276"/>
      <c r="D56" s="276"/>
      <c r="E56" s="276"/>
      <c r="F56" s="271"/>
      <c r="G56" s="271"/>
    </row>
    <row r="57" spans="1:7" ht="18.75">
      <c r="A57" s="276"/>
      <c r="B57" s="276"/>
      <c r="C57" s="276"/>
      <c r="D57" s="276"/>
      <c r="E57" s="276"/>
      <c r="F57" s="271"/>
      <c r="G57" s="271"/>
    </row>
    <row r="58" spans="1:7" ht="20.25">
      <c r="A58" s="276"/>
      <c r="B58" s="192" t="s">
        <v>284</v>
      </c>
      <c r="C58" s="276"/>
      <c r="D58" s="191"/>
      <c r="E58" s="191"/>
      <c r="F58" s="274"/>
      <c r="G58" s="271"/>
    </row>
    <row r="59" spans="1:7" ht="20.25">
      <c r="A59" s="276"/>
      <c r="B59" s="192"/>
      <c r="C59" s="276"/>
      <c r="D59" s="191"/>
      <c r="E59" s="191"/>
      <c r="F59" s="274"/>
      <c r="G59" s="271"/>
    </row>
    <row r="60" spans="1:7" ht="20.25">
      <c r="A60" s="276"/>
      <c r="B60" s="192"/>
      <c r="C60" s="276"/>
      <c r="D60" s="191"/>
      <c r="E60" s="191"/>
      <c r="F60" s="274"/>
      <c r="G60" s="271"/>
    </row>
    <row r="61" spans="1:7" ht="18.75">
      <c r="A61" s="276"/>
      <c r="B61" s="276" t="s">
        <v>285</v>
      </c>
      <c r="C61" s="276"/>
      <c r="D61" s="276"/>
      <c r="E61" s="276"/>
      <c r="F61" s="271"/>
      <c r="G61" s="271"/>
    </row>
    <row r="62" spans="1:7" ht="20.25">
      <c r="A62" s="276"/>
      <c r="B62" s="272"/>
      <c r="C62" s="276"/>
      <c r="D62" s="276"/>
      <c r="E62" s="276"/>
      <c r="F62" s="271" t="s">
        <v>286</v>
      </c>
      <c r="G62" s="271"/>
    </row>
    <row r="63" spans="1:7" ht="18.75">
      <c r="A63" s="276"/>
      <c r="B63" s="271"/>
      <c r="C63" s="276"/>
      <c r="D63" s="276"/>
      <c r="E63" s="276"/>
      <c r="F63" s="271"/>
      <c r="G63" s="271"/>
    </row>
    <row r="64" spans="1:7">
      <c r="A64" s="269"/>
      <c r="B64" s="269"/>
      <c r="C64" s="269"/>
      <c r="D64" s="269"/>
      <c r="E64" s="270"/>
      <c r="F64" s="269"/>
      <c r="G64" s="269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2"/>
  <sheetViews>
    <sheetView workbookViewId="0">
      <selection activeCell="B12" sqref="B12"/>
    </sheetView>
  </sheetViews>
  <sheetFormatPr baseColWidth="10" defaultRowHeight="15"/>
  <cols>
    <col min="2" max="2" width="56.140625" customWidth="1"/>
    <col min="5" max="5" width="15.42578125" customWidth="1"/>
    <col min="6" max="6" width="15.85546875" customWidth="1"/>
    <col min="7" max="7" width="15.5703125" customWidth="1"/>
  </cols>
  <sheetData>
    <row r="1" spans="1:7" ht="20.25">
      <c r="A1" s="194" t="s">
        <v>287</v>
      </c>
      <c r="B1" s="194"/>
      <c r="C1" s="194"/>
      <c r="D1" s="194"/>
      <c r="E1" s="194"/>
      <c r="F1" s="194"/>
      <c r="G1" s="194"/>
    </row>
    <row r="2" spans="1:7" ht="20.25">
      <c r="A2" s="195" t="s">
        <v>11</v>
      </c>
      <c r="B2" s="195"/>
      <c r="C2" s="195"/>
      <c r="D2" s="195"/>
      <c r="E2" s="195"/>
      <c r="F2" s="195"/>
      <c r="G2" s="195"/>
    </row>
    <row r="3" spans="1:7" ht="20.25">
      <c r="A3" s="277"/>
      <c r="B3" s="277"/>
      <c r="C3" s="277"/>
      <c r="D3" s="277"/>
      <c r="E3" s="277"/>
      <c r="F3" s="277"/>
      <c r="G3" s="277"/>
    </row>
    <row r="4" spans="1:7" ht="78" customHeight="1">
      <c r="A4" s="196" t="s">
        <v>288</v>
      </c>
      <c r="B4" s="196"/>
      <c r="C4" s="196"/>
      <c r="D4" s="196"/>
      <c r="E4" s="196"/>
      <c r="F4" s="196"/>
      <c r="G4" s="196"/>
    </row>
    <row r="5" spans="1:7" ht="21" thickBot="1">
      <c r="A5" s="278"/>
      <c r="B5" s="279" t="s">
        <v>289</v>
      </c>
      <c r="C5" s="277"/>
      <c r="D5" s="278"/>
      <c r="E5" s="278"/>
      <c r="F5" s="278"/>
      <c r="G5" s="278"/>
    </row>
    <row r="6" spans="1:7" ht="20.25" thickTop="1" thickBot="1">
      <c r="A6" s="280" t="s">
        <v>13</v>
      </c>
      <c r="B6" s="281" t="s">
        <v>14</v>
      </c>
      <c r="C6" s="281" t="s">
        <v>15</v>
      </c>
      <c r="D6" s="281" t="s">
        <v>16</v>
      </c>
      <c r="E6" s="281" t="s">
        <v>17</v>
      </c>
      <c r="F6" s="281" t="s">
        <v>18</v>
      </c>
      <c r="G6" s="282" t="s">
        <v>19</v>
      </c>
    </row>
    <row r="7" spans="1:7" ht="19.5" thickTop="1">
      <c r="A7" s="283"/>
      <c r="B7" s="284"/>
      <c r="C7" s="285"/>
      <c r="D7" s="286"/>
      <c r="E7" s="286"/>
      <c r="F7" s="286"/>
      <c r="G7" s="287"/>
    </row>
    <row r="8" spans="1:7" ht="20.25">
      <c r="A8" s="288" t="s">
        <v>20</v>
      </c>
      <c r="B8" s="98" t="s">
        <v>290</v>
      </c>
      <c r="C8" s="286"/>
      <c r="D8" s="286"/>
      <c r="E8" s="286"/>
      <c r="F8" s="286"/>
      <c r="G8" s="287"/>
    </row>
    <row r="9" spans="1:7" ht="18.75">
      <c r="A9" s="283"/>
      <c r="B9" s="98"/>
      <c r="C9" s="286"/>
      <c r="D9" s="286"/>
      <c r="E9" s="286"/>
      <c r="F9" s="286"/>
      <c r="G9" s="287"/>
    </row>
    <row r="10" spans="1:7" ht="18.75">
      <c r="A10" s="289" t="s">
        <v>22</v>
      </c>
      <c r="B10" s="98" t="s">
        <v>25</v>
      </c>
      <c r="C10" s="290"/>
      <c r="D10" s="291"/>
      <c r="E10" s="290"/>
      <c r="F10" s="292"/>
      <c r="G10" s="287"/>
    </row>
    <row r="11" spans="1:7" ht="20.25">
      <c r="A11" s="293" t="s">
        <v>132</v>
      </c>
      <c r="B11" s="93" t="s">
        <v>93</v>
      </c>
      <c r="C11" s="294">
        <v>1</v>
      </c>
      <c r="D11" s="295" t="s">
        <v>28</v>
      </c>
      <c r="E11" s="296"/>
      <c r="F11" s="297"/>
      <c r="G11" s="298"/>
    </row>
    <row r="12" spans="1:7" ht="20.25">
      <c r="A12" s="293" t="s">
        <v>36</v>
      </c>
      <c r="B12" s="93" t="s">
        <v>291</v>
      </c>
      <c r="C12" s="294">
        <v>1</v>
      </c>
      <c r="D12" s="295" t="s">
        <v>28</v>
      </c>
      <c r="E12" s="296"/>
      <c r="F12" s="297"/>
      <c r="G12" s="298"/>
    </row>
    <row r="13" spans="1:7" ht="20.25">
      <c r="A13" s="283"/>
      <c r="B13" s="98"/>
      <c r="C13" s="286"/>
      <c r="D13" s="286"/>
      <c r="E13" s="286"/>
      <c r="F13" s="286"/>
      <c r="G13" s="298"/>
    </row>
    <row r="14" spans="1:7" ht="20.25">
      <c r="A14" s="289" t="s">
        <v>89</v>
      </c>
      <c r="B14" s="299" t="s">
        <v>37</v>
      </c>
      <c r="C14" s="300"/>
      <c r="D14" s="301"/>
      <c r="E14" s="302"/>
      <c r="F14" s="303"/>
      <c r="G14" s="304"/>
    </row>
    <row r="15" spans="1:7" ht="20.25">
      <c r="A15" s="305" t="s">
        <v>292</v>
      </c>
      <c r="B15" s="104" t="s">
        <v>293</v>
      </c>
      <c r="C15" s="99">
        <v>6.47</v>
      </c>
      <c r="D15" s="100" t="s">
        <v>40</v>
      </c>
      <c r="E15" s="296"/>
      <c r="F15" s="101"/>
      <c r="G15" s="304"/>
    </row>
    <row r="16" spans="1:7" ht="20.25">
      <c r="A16" s="305" t="s">
        <v>294</v>
      </c>
      <c r="B16" s="306" t="s">
        <v>98</v>
      </c>
      <c r="C16" s="99">
        <v>1</v>
      </c>
      <c r="D16" s="100" t="s">
        <v>28</v>
      </c>
      <c r="E16" s="296"/>
      <c r="F16" s="101"/>
      <c r="G16" s="304"/>
    </row>
    <row r="17" spans="1:7" ht="20.25">
      <c r="A17" s="305" t="s">
        <v>295</v>
      </c>
      <c r="B17" s="104" t="s">
        <v>296</v>
      </c>
      <c r="C17" s="99">
        <v>1</v>
      </c>
      <c r="D17" s="100" t="s">
        <v>28</v>
      </c>
      <c r="E17" s="296"/>
      <c r="F17" s="101"/>
      <c r="G17" s="304"/>
    </row>
    <row r="18" spans="1:7" ht="20.25">
      <c r="A18" s="305" t="s">
        <v>297</v>
      </c>
      <c r="B18" s="104" t="s">
        <v>137</v>
      </c>
      <c r="C18" s="99">
        <v>1</v>
      </c>
      <c r="D18" s="100" t="s">
        <v>28</v>
      </c>
      <c r="E18" s="296"/>
      <c r="F18" s="101"/>
      <c r="G18" s="304"/>
    </row>
    <row r="19" spans="1:7" ht="20.25">
      <c r="A19" s="305" t="s">
        <v>298</v>
      </c>
      <c r="B19" s="306" t="s">
        <v>257</v>
      </c>
      <c r="C19" s="99">
        <v>1</v>
      </c>
      <c r="D19" s="100" t="s">
        <v>28</v>
      </c>
      <c r="E19" s="296"/>
      <c r="F19" s="101"/>
      <c r="G19" s="298"/>
    </row>
    <row r="20" spans="1:7" ht="20.25">
      <c r="A20" s="305"/>
      <c r="B20" s="307"/>
      <c r="C20" s="300"/>
      <c r="D20" s="301"/>
      <c r="E20" s="101"/>
      <c r="F20" s="308"/>
      <c r="G20" s="309"/>
    </row>
    <row r="21" spans="1:7" ht="20.25">
      <c r="A21" s="310" t="s">
        <v>299</v>
      </c>
      <c r="B21" s="311" t="s">
        <v>300</v>
      </c>
      <c r="C21" s="312"/>
      <c r="D21" s="295"/>
      <c r="E21" s="296"/>
      <c r="F21" s="297"/>
      <c r="G21" s="313"/>
    </row>
    <row r="22" spans="1:7" ht="20.25">
      <c r="A22" s="310">
        <v>3.1</v>
      </c>
      <c r="B22" s="311" t="s">
        <v>301</v>
      </c>
      <c r="C22" s="312"/>
      <c r="D22" s="295"/>
      <c r="E22" s="296"/>
      <c r="F22" s="297"/>
      <c r="G22" s="313"/>
    </row>
    <row r="23" spans="1:7" ht="20.25">
      <c r="A23" s="293" t="s">
        <v>302</v>
      </c>
      <c r="B23" s="314" t="s">
        <v>303</v>
      </c>
      <c r="C23" s="312">
        <v>2</v>
      </c>
      <c r="D23" s="295" t="s">
        <v>109</v>
      </c>
      <c r="E23" s="296"/>
      <c r="F23" s="101"/>
      <c r="G23" s="313"/>
    </row>
    <row r="24" spans="1:7" ht="20.25">
      <c r="A24" s="310" t="s">
        <v>304</v>
      </c>
      <c r="B24" s="311" t="s">
        <v>305</v>
      </c>
      <c r="C24" s="312"/>
      <c r="D24" s="295"/>
      <c r="E24" s="296"/>
      <c r="F24" s="101"/>
      <c r="G24" s="313"/>
    </row>
    <row r="25" spans="1:7" ht="20.25">
      <c r="A25" s="293" t="s">
        <v>306</v>
      </c>
      <c r="B25" s="314" t="s">
        <v>307</v>
      </c>
      <c r="C25" s="312">
        <v>1</v>
      </c>
      <c r="D25" s="295" t="s">
        <v>33</v>
      </c>
      <c r="E25" s="296"/>
      <c r="F25" s="101"/>
      <c r="G25" s="313"/>
    </row>
    <row r="26" spans="1:7" ht="20.25">
      <c r="A26" s="310" t="s">
        <v>308</v>
      </c>
      <c r="B26" s="311" t="s">
        <v>309</v>
      </c>
      <c r="C26" s="312"/>
      <c r="D26" s="295"/>
      <c r="E26" s="296"/>
      <c r="F26" s="101"/>
      <c r="G26" s="313"/>
    </row>
    <row r="27" spans="1:7" ht="20.25">
      <c r="A27" s="293" t="s">
        <v>310</v>
      </c>
      <c r="B27" s="315" t="s">
        <v>311</v>
      </c>
      <c r="C27" s="312">
        <v>1</v>
      </c>
      <c r="D27" s="316" t="s">
        <v>33</v>
      </c>
      <c r="E27" s="296"/>
      <c r="F27" s="101"/>
      <c r="G27" s="313"/>
    </row>
    <row r="28" spans="1:7" ht="20.25">
      <c r="A28" s="317" t="s">
        <v>312</v>
      </c>
      <c r="B28" s="318" t="s">
        <v>313</v>
      </c>
      <c r="C28" s="99"/>
      <c r="D28" s="316"/>
      <c r="E28" s="296"/>
      <c r="F28" s="297"/>
      <c r="G28" s="313"/>
    </row>
    <row r="29" spans="1:7" ht="20.25">
      <c r="A29" s="293" t="s">
        <v>314</v>
      </c>
      <c r="B29" s="319" t="s">
        <v>315</v>
      </c>
      <c r="C29" s="312">
        <v>1</v>
      </c>
      <c r="D29" s="316" t="s">
        <v>33</v>
      </c>
      <c r="E29" s="296"/>
      <c r="F29" s="101"/>
      <c r="G29" s="320"/>
    </row>
    <row r="30" spans="1:7" ht="20.25">
      <c r="A30" s="310" t="s">
        <v>316</v>
      </c>
      <c r="B30" s="318" t="s">
        <v>148</v>
      </c>
      <c r="C30" s="312"/>
      <c r="D30" s="316"/>
      <c r="E30" s="296"/>
      <c r="F30" s="101"/>
      <c r="G30" s="320"/>
    </row>
    <row r="31" spans="1:7" ht="20.25">
      <c r="A31" s="293" t="s">
        <v>317</v>
      </c>
      <c r="B31" s="319" t="s">
        <v>318</v>
      </c>
      <c r="C31" s="321">
        <v>1</v>
      </c>
      <c r="D31" s="316" t="s">
        <v>33</v>
      </c>
      <c r="E31" s="296"/>
      <c r="F31" s="296"/>
      <c r="G31" s="298"/>
    </row>
    <row r="32" spans="1:7" ht="20.25">
      <c r="A32" s="310" t="s">
        <v>319</v>
      </c>
      <c r="B32" s="318" t="s">
        <v>320</v>
      </c>
      <c r="C32" s="321"/>
      <c r="D32" s="316"/>
      <c r="E32" s="296"/>
      <c r="F32" s="296"/>
      <c r="G32" s="298"/>
    </row>
    <row r="33" spans="1:7" ht="37.5">
      <c r="A33" s="293" t="s">
        <v>321</v>
      </c>
      <c r="B33" s="319" t="s">
        <v>322</v>
      </c>
      <c r="C33" s="321">
        <v>1</v>
      </c>
      <c r="D33" s="316" t="s">
        <v>33</v>
      </c>
      <c r="E33" s="322"/>
      <c r="F33" s="323"/>
      <c r="G33" s="298"/>
    </row>
    <row r="34" spans="1:7" ht="20.25">
      <c r="A34" s="293" t="s">
        <v>323</v>
      </c>
      <c r="B34" s="319" t="s">
        <v>125</v>
      </c>
      <c r="C34" s="321">
        <v>1</v>
      </c>
      <c r="D34" s="316" t="s">
        <v>33</v>
      </c>
      <c r="E34" s="322"/>
      <c r="F34" s="323"/>
      <c r="G34" s="298"/>
    </row>
    <row r="35" spans="1:7" ht="20.25">
      <c r="A35" s="293"/>
      <c r="B35" s="319"/>
      <c r="C35" s="321"/>
      <c r="D35" s="316"/>
      <c r="E35" s="324"/>
      <c r="F35" s="325"/>
      <c r="G35" s="298"/>
    </row>
    <row r="36" spans="1:7" ht="20.25">
      <c r="A36" s="310" t="s">
        <v>324</v>
      </c>
      <c r="B36" s="311" t="s">
        <v>325</v>
      </c>
      <c r="C36" s="312"/>
      <c r="D36" s="295"/>
      <c r="E36" s="296"/>
      <c r="F36" s="297"/>
      <c r="G36" s="313"/>
    </row>
    <row r="37" spans="1:7" ht="20.25">
      <c r="A37" s="310">
        <v>4.0999999999999996</v>
      </c>
      <c r="B37" s="311" t="s">
        <v>301</v>
      </c>
      <c r="C37" s="312"/>
      <c r="D37" s="295"/>
      <c r="E37" s="296"/>
      <c r="F37" s="297"/>
      <c r="G37" s="313"/>
    </row>
    <row r="38" spans="1:7" ht="20.25">
      <c r="A38" s="293" t="s">
        <v>326</v>
      </c>
      <c r="B38" s="314" t="s">
        <v>303</v>
      </c>
      <c r="C38" s="312">
        <v>2</v>
      </c>
      <c r="D38" s="295" t="s">
        <v>109</v>
      </c>
      <c r="E38" s="296"/>
      <c r="F38" s="101"/>
      <c r="G38" s="313"/>
    </row>
    <row r="39" spans="1:7" ht="20.25">
      <c r="A39" s="310" t="s">
        <v>327</v>
      </c>
      <c r="B39" s="311" t="s">
        <v>309</v>
      </c>
      <c r="C39" s="312"/>
      <c r="D39" s="295"/>
      <c r="E39" s="296"/>
      <c r="F39" s="101"/>
      <c r="G39" s="313"/>
    </row>
    <row r="40" spans="1:7" ht="20.25">
      <c r="A40" s="293" t="s">
        <v>328</v>
      </c>
      <c r="B40" s="315" t="s">
        <v>311</v>
      </c>
      <c r="C40" s="312">
        <v>1</v>
      </c>
      <c r="D40" s="316" t="s">
        <v>33</v>
      </c>
      <c r="E40" s="296"/>
      <c r="F40" s="101"/>
      <c r="G40" s="313"/>
    </row>
    <row r="41" spans="1:7" ht="20.25">
      <c r="A41" s="310" t="s">
        <v>329</v>
      </c>
      <c r="B41" s="318" t="s">
        <v>148</v>
      </c>
      <c r="C41" s="312"/>
      <c r="D41" s="316"/>
      <c r="E41" s="296"/>
      <c r="F41" s="101"/>
      <c r="G41" s="320"/>
    </row>
    <row r="42" spans="1:7" ht="21" thickBot="1">
      <c r="A42" s="326" t="s">
        <v>330</v>
      </c>
      <c r="B42" s="327" t="s">
        <v>318</v>
      </c>
      <c r="C42" s="328">
        <v>1</v>
      </c>
      <c r="D42" s="329" t="s">
        <v>33</v>
      </c>
      <c r="E42" s="330"/>
      <c r="F42" s="330"/>
      <c r="G42" s="331"/>
    </row>
    <row r="43" spans="1:7" ht="21" thickTop="1">
      <c r="A43" s="310" t="s">
        <v>319</v>
      </c>
      <c r="B43" s="318" t="s">
        <v>320</v>
      </c>
      <c r="C43" s="321"/>
      <c r="D43" s="316"/>
      <c r="E43" s="296"/>
      <c r="F43" s="296"/>
      <c r="G43" s="298"/>
    </row>
    <row r="44" spans="1:7" ht="37.5">
      <c r="A44" s="293" t="s">
        <v>321</v>
      </c>
      <c r="B44" s="319" t="s">
        <v>322</v>
      </c>
      <c r="C44" s="321">
        <v>1</v>
      </c>
      <c r="D44" s="316" t="s">
        <v>33</v>
      </c>
      <c r="E44" s="322"/>
      <c r="F44" s="323"/>
      <c r="G44" s="298"/>
    </row>
    <row r="45" spans="1:7" ht="20.25">
      <c r="A45" s="293" t="s">
        <v>323</v>
      </c>
      <c r="B45" s="319" t="s">
        <v>125</v>
      </c>
      <c r="C45" s="321">
        <v>1</v>
      </c>
      <c r="D45" s="316" t="s">
        <v>33</v>
      </c>
      <c r="E45" s="322"/>
      <c r="F45" s="323"/>
      <c r="G45" s="298"/>
    </row>
    <row r="46" spans="1:7" ht="20.25">
      <c r="A46" s="293"/>
      <c r="B46" s="319"/>
      <c r="C46" s="321"/>
      <c r="D46" s="316"/>
      <c r="E46" s="324"/>
      <c r="F46" s="325"/>
      <c r="G46" s="298"/>
    </row>
    <row r="47" spans="1:7" ht="20.25">
      <c r="A47" s="310" t="s">
        <v>155</v>
      </c>
      <c r="B47" s="318" t="s">
        <v>331</v>
      </c>
      <c r="C47" s="321">
        <v>1</v>
      </c>
      <c r="D47" s="316" t="s">
        <v>332</v>
      </c>
      <c r="E47" s="322"/>
      <c r="F47" s="323"/>
      <c r="G47" s="298"/>
    </row>
    <row r="48" spans="1:7" ht="20.25">
      <c r="A48" s="310"/>
      <c r="B48" s="318"/>
      <c r="C48" s="321"/>
      <c r="D48" s="316"/>
      <c r="E48" s="324"/>
      <c r="F48" s="325"/>
      <c r="G48" s="298"/>
    </row>
    <row r="49" spans="1:7" ht="20.25">
      <c r="A49" s="289" t="s">
        <v>333</v>
      </c>
      <c r="B49" s="98" t="s">
        <v>334</v>
      </c>
      <c r="C49" s="99">
        <v>1</v>
      </c>
      <c r="D49" s="100" t="s">
        <v>28</v>
      </c>
      <c r="E49" s="296"/>
      <c r="F49" s="101"/>
      <c r="G49" s="298"/>
    </row>
    <row r="50" spans="1:7" ht="20.25">
      <c r="A50" s="289"/>
      <c r="B50" s="98"/>
      <c r="C50" s="99"/>
      <c r="D50" s="100"/>
      <c r="E50" s="296"/>
      <c r="F50" s="101"/>
      <c r="G50" s="298"/>
    </row>
    <row r="51" spans="1:7" ht="21" thickBot="1">
      <c r="A51" s="289"/>
      <c r="B51" s="332"/>
      <c r="C51" s="99"/>
      <c r="D51" s="100"/>
      <c r="E51" s="296"/>
      <c r="F51" s="101"/>
      <c r="G51" s="298"/>
    </row>
    <row r="52" spans="1:7" ht="21.75" thickTop="1" thickBot="1">
      <c r="A52" s="333"/>
      <c r="B52" s="334" t="s">
        <v>335</v>
      </c>
      <c r="C52" s="335"/>
      <c r="D52" s="336"/>
      <c r="E52" s="337"/>
      <c r="F52" s="338"/>
      <c r="G52" s="339"/>
    </row>
    <row r="53" spans="1:7" ht="21" thickTop="1">
      <c r="A53" s="340"/>
      <c r="B53" s="341"/>
      <c r="C53" s="342"/>
      <c r="D53" s="343"/>
      <c r="E53" s="344"/>
      <c r="F53" s="325"/>
      <c r="G53" s="298"/>
    </row>
    <row r="54" spans="1:7" ht="20.25">
      <c r="A54" s="345" t="s">
        <v>336</v>
      </c>
      <c r="B54" s="346" t="s">
        <v>337</v>
      </c>
      <c r="C54" s="347"/>
      <c r="D54" s="348"/>
      <c r="E54" s="349"/>
      <c r="F54" s="350"/>
      <c r="G54" s="298"/>
    </row>
    <row r="55" spans="1:7" ht="20.25">
      <c r="A55" s="340"/>
      <c r="B55" s="341"/>
      <c r="C55" s="342"/>
      <c r="D55" s="343"/>
      <c r="E55" s="344"/>
      <c r="F55" s="325"/>
      <c r="G55" s="298"/>
    </row>
    <row r="56" spans="1:7" ht="20.25">
      <c r="A56" s="289" t="s">
        <v>22</v>
      </c>
      <c r="B56" s="98" t="s">
        <v>25</v>
      </c>
      <c r="C56" s="351"/>
      <c r="D56" s="100"/>
      <c r="E56" s="351"/>
      <c r="F56" s="101"/>
      <c r="G56" s="298"/>
    </row>
    <row r="57" spans="1:7" ht="20.25">
      <c r="A57" s="293" t="s">
        <v>132</v>
      </c>
      <c r="B57" s="93" t="s">
        <v>93</v>
      </c>
      <c r="C57" s="294">
        <v>493</v>
      </c>
      <c r="D57" s="295" t="s">
        <v>109</v>
      </c>
      <c r="E57" s="296"/>
      <c r="F57" s="297"/>
      <c r="G57" s="298"/>
    </row>
    <row r="58" spans="1:7" ht="20.25">
      <c r="A58" s="305"/>
      <c r="B58" s="104"/>
      <c r="C58" s="351"/>
      <c r="D58" s="100"/>
      <c r="E58" s="296"/>
      <c r="F58" s="352"/>
      <c r="G58" s="298"/>
    </row>
    <row r="59" spans="1:7" ht="20.25">
      <c r="A59" s="289" t="s">
        <v>338</v>
      </c>
      <c r="B59" s="299" t="s">
        <v>37</v>
      </c>
      <c r="C59" s="300"/>
      <c r="D59" s="301"/>
      <c r="E59" s="296"/>
      <c r="F59" s="303"/>
      <c r="G59" s="298"/>
    </row>
    <row r="60" spans="1:7" ht="20.25">
      <c r="A60" s="353" t="s">
        <v>91</v>
      </c>
      <c r="B60" s="104" t="s">
        <v>339</v>
      </c>
      <c r="C60" s="99">
        <v>317.95999999999998</v>
      </c>
      <c r="D60" s="100" t="s">
        <v>40</v>
      </c>
      <c r="E60" s="296"/>
      <c r="F60" s="101"/>
      <c r="G60" s="298"/>
    </row>
    <row r="61" spans="1:7" ht="20.25">
      <c r="A61" s="305" t="s">
        <v>94</v>
      </c>
      <c r="B61" s="306" t="s">
        <v>98</v>
      </c>
      <c r="C61" s="99">
        <v>14.57</v>
      </c>
      <c r="D61" s="100" t="s">
        <v>40</v>
      </c>
      <c r="E61" s="296"/>
      <c r="F61" s="101"/>
      <c r="G61" s="298"/>
    </row>
    <row r="62" spans="1:7" ht="20.25">
      <c r="A62" s="305" t="s">
        <v>103</v>
      </c>
      <c r="B62" s="104" t="s">
        <v>296</v>
      </c>
      <c r="C62" s="99">
        <v>299.70999999999998</v>
      </c>
      <c r="D62" s="100" t="s">
        <v>40</v>
      </c>
      <c r="E62" s="296"/>
      <c r="F62" s="101"/>
      <c r="G62" s="298"/>
    </row>
    <row r="63" spans="1:7" ht="20.25">
      <c r="A63" s="305" t="s">
        <v>126</v>
      </c>
      <c r="B63" s="104" t="s">
        <v>137</v>
      </c>
      <c r="C63" s="99">
        <v>104.87</v>
      </c>
      <c r="D63" s="100" t="s">
        <v>40</v>
      </c>
      <c r="E63" s="296"/>
      <c r="F63" s="101"/>
      <c r="G63" s="298"/>
    </row>
    <row r="64" spans="1:7" ht="20.25">
      <c r="A64" s="305" t="s">
        <v>138</v>
      </c>
      <c r="B64" s="306" t="s">
        <v>257</v>
      </c>
      <c r="C64" s="99">
        <v>126.76</v>
      </c>
      <c r="D64" s="100" t="s">
        <v>40</v>
      </c>
      <c r="E64" s="296"/>
      <c r="F64" s="101"/>
      <c r="G64" s="298"/>
    </row>
    <row r="65" spans="1:7" ht="20.25">
      <c r="A65" s="103" t="s">
        <v>340</v>
      </c>
      <c r="B65" s="104" t="s">
        <v>341</v>
      </c>
      <c r="C65" s="99">
        <v>986</v>
      </c>
      <c r="D65" s="100" t="s">
        <v>109</v>
      </c>
      <c r="E65" s="101"/>
      <c r="F65" s="101"/>
      <c r="G65" s="298"/>
    </row>
    <row r="66" spans="1:7" ht="20.25">
      <c r="A66" s="305"/>
      <c r="B66" s="307"/>
      <c r="C66" s="300"/>
      <c r="D66" s="301"/>
      <c r="E66" s="296"/>
      <c r="F66" s="308"/>
      <c r="G66" s="298"/>
    </row>
    <row r="67" spans="1:7" ht="20.25">
      <c r="A67" s="310" t="s">
        <v>299</v>
      </c>
      <c r="B67" s="311" t="s">
        <v>300</v>
      </c>
      <c r="C67" s="312"/>
      <c r="D67" s="295"/>
      <c r="E67" s="296"/>
      <c r="F67" s="325"/>
      <c r="G67" s="298"/>
    </row>
    <row r="68" spans="1:7" ht="20.25">
      <c r="A68" s="310" t="s">
        <v>142</v>
      </c>
      <c r="B68" s="311" t="s">
        <v>342</v>
      </c>
      <c r="C68" s="312"/>
      <c r="D68" s="316"/>
      <c r="E68" s="296"/>
      <c r="F68" s="101"/>
      <c r="G68" s="298"/>
    </row>
    <row r="69" spans="1:7" ht="20.25">
      <c r="A69" s="293" t="s">
        <v>302</v>
      </c>
      <c r="B69" s="314" t="s">
        <v>343</v>
      </c>
      <c r="C69" s="312">
        <v>91.24</v>
      </c>
      <c r="D69" s="316" t="s">
        <v>109</v>
      </c>
      <c r="E69" s="296"/>
      <c r="F69" s="101"/>
      <c r="G69" s="298"/>
    </row>
    <row r="70" spans="1:7" ht="20.25">
      <c r="A70" s="293" t="s">
        <v>344</v>
      </c>
      <c r="B70" s="314" t="s">
        <v>345</v>
      </c>
      <c r="C70" s="312">
        <v>409.83</v>
      </c>
      <c r="D70" s="316" t="s">
        <v>109</v>
      </c>
      <c r="E70" s="296"/>
      <c r="F70" s="101"/>
      <c r="G70" s="298"/>
    </row>
    <row r="71" spans="1:7" ht="20.25">
      <c r="A71" s="310" t="s">
        <v>304</v>
      </c>
      <c r="B71" s="311" t="s">
        <v>346</v>
      </c>
      <c r="C71" s="312"/>
      <c r="D71" s="316"/>
      <c r="E71" s="296"/>
      <c r="F71" s="101"/>
      <c r="G71" s="298"/>
    </row>
    <row r="72" spans="1:7" ht="20.25">
      <c r="A72" s="293" t="s">
        <v>306</v>
      </c>
      <c r="B72" s="314" t="s">
        <v>347</v>
      </c>
      <c r="C72" s="312">
        <v>1</v>
      </c>
      <c r="D72" s="316" t="s">
        <v>33</v>
      </c>
      <c r="E72" s="296"/>
      <c r="F72" s="101"/>
      <c r="G72" s="298"/>
    </row>
    <row r="73" spans="1:7" ht="20.25">
      <c r="A73" s="293" t="s">
        <v>306</v>
      </c>
      <c r="B73" s="314" t="s">
        <v>348</v>
      </c>
      <c r="C73" s="312">
        <v>1</v>
      </c>
      <c r="D73" s="295" t="s">
        <v>33</v>
      </c>
      <c r="E73" s="296"/>
      <c r="F73" s="323"/>
      <c r="G73" s="298"/>
    </row>
    <row r="74" spans="1:7" ht="21" thickBot="1">
      <c r="A74" s="326"/>
      <c r="B74" s="354"/>
      <c r="C74" s="355"/>
      <c r="D74" s="356"/>
      <c r="E74" s="330"/>
      <c r="F74" s="357"/>
      <c r="G74" s="331"/>
    </row>
    <row r="75" spans="1:7" ht="21" thickTop="1">
      <c r="A75" s="358" t="s">
        <v>324</v>
      </c>
      <c r="B75" s="359" t="s">
        <v>349</v>
      </c>
      <c r="C75" s="360"/>
      <c r="D75" s="361"/>
      <c r="E75" s="362"/>
      <c r="F75" s="363"/>
      <c r="G75" s="364"/>
    </row>
    <row r="76" spans="1:7" ht="20.25">
      <c r="A76" s="293" t="s">
        <v>350</v>
      </c>
      <c r="B76" s="314" t="s">
        <v>351</v>
      </c>
      <c r="C76" s="312">
        <v>91.24</v>
      </c>
      <c r="D76" s="316" t="s">
        <v>109</v>
      </c>
      <c r="E76" s="296"/>
      <c r="F76" s="101"/>
      <c r="G76" s="298"/>
    </row>
    <row r="77" spans="1:7" ht="20.25">
      <c r="A77" s="365" t="s">
        <v>327</v>
      </c>
      <c r="B77" s="314" t="s">
        <v>352</v>
      </c>
      <c r="C77" s="312">
        <v>409.83</v>
      </c>
      <c r="D77" s="316" t="s">
        <v>109</v>
      </c>
      <c r="E77" s="296"/>
      <c r="F77" s="101"/>
      <c r="G77" s="298"/>
    </row>
    <row r="78" spans="1:7" ht="20.25">
      <c r="A78" s="310" t="s">
        <v>304</v>
      </c>
      <c r="B78" s="311" t="s">
        <v>346</v>
      </c>
      <c r="C78" s="312"/>
      <c r="D78" s="316"/>
      <c r="E78" s="296"/>
      <c r="F78" s="101"/>
      <c r="G78" s="298"/>
    </row>
    <row r="79" spans="1:7" ht="20.25">
      <c r="A79" s="293" t="s">
        <v>306</v>
      </c>
      <c r="B79" s="314" t="s">
        <v>347</v>
      </c>
      <c r="C79" s="312">
        <v>1</v>
      </c>
      <c r="D79" s="316" t="s">
        <v>33</v>
      </c>
      <c r="E79" s="296"/>
      <c r="F79" s="101"/>
      <c r="G79" s="298"/>
    </row>
    <row r="80" spans="1:7" ht="20.25">
      <c r="A80" s="293" t="s">
        <v>306</v>
      </c>
      <c r="B80" s="314" t="s">
        <v>348</v>
      </c>
      <c r="C80" s="312">
        <v>1</v>
      </c>
      <c r="D80" s="295" t="s">
        <v>33</v>
      </c>
      <c r="E80" s="296"/>
      <c r="F80" s="323"/>
      <c r="G80" s="298"/>
    </row>
    <row r="81" spans="1:7" ht="20.25">
      <c r="A81" s="293"/>
      <c r="B81" s="314"/>
      <c r="C81" s="312"/>
      <c r="D81" s="295"/>
      <c r="E81" s="296"/>
      <c r="F81" s="323"/>
      <c r="G81" s="298"/>
    </row>
    <row r="82" spans="1:7" ht="20.25">
      <c r="A82" s="366" t="s">
        <v>159</v>
      </c>
      <c r="B82" s="311" t="s">
        <v>331</v>
      </c>
      <c r="C82" s="312">
        <v>1</v>
      </c>
      <c r="D82" s="367" t="s">
        <v>332</v>
      </c>
      <c r="E82" s="368"/>
      <c r="F82" s="115"/>
      <c r="G82" s="298"/>
    </row>
    <row r="83" spans="1:7" ht="20.25">
      <c r="A83" s="366"/>
      <c r="B83" s="311"/>
      <c r="C83" s="312"/>
      <c r="D83" s="367"/>
      <c r="E83" s="368"/>
      <c r="F83" s="115"/>
      <c r="G83" s="298"/>
    </row>
    <row r="84" spans="1:7" ht="37.5">
      <c r="A84" s="366" t="s">
        <v>353</v>
      </c>
      <c r="B84" s="311" t="s">
        <v>354</v>
      </c>
      <c r="C84" s="312">
        <v>23</v>
      </c>
      <c r="D84" s="367" t="s">
        <v>33</v>
      </c>
      <c r="E84" s="368"/>
      <c r="F84" s="115"/>
      <c r="G84" s="298"/>
    </row>
    <row r="85" spans="1:7" ht="20.25">
      <c r="A85" s="366"/>
      <c r="B85" s="311"/>
      <c r="C85" s="312"/>
      <c r="D85" s="367"/>
      <c r="E85" s="368"/>
      <c r="F85" s="115"/>
      <c r="G85" s="298"/>
    </row>
    <row r="86" spans="1:7" ht="20.25">
      <c r="A86" s="369" t="s">
        <v>167</v>
      </c>
      <c r="B86" s="370" t="s">
        <v>355</v>
      </c>
      <c r="C86" s="312"/>
      <c r="D86" s="367"/>
      <c r="E86" s="368"/>
      <c r="F86" s="115"/>
      <c r="G86" s="298"/>
    </row>
    <row r="87" spans="1:7" ht="20.25">
      <c r="A87" s="369" t="s">
        <v>265</v>
      </c>
      <c r="B87" s="370" t="s">
        <v>347</v>
      </c>
      <c r="C87" s="312">
        <v>91.24</v>
      </c>
      <c r="D87" s="367" t="s">
        <v>109</v>
      </c>
      <c r="E87" s="368"/>
      <c r="F87" s="115"/>
      <c r="G87" s="298"/>
    </row>
    <row r="88" spans="1:7" ht="20.25">
      <c r="A88" s="369" t="s">
        <v>268</v>
      </c>
      <c r="B88" s="370" t="s">
        <v>348</v>
      </c>
      <c r="C88" s="312">
        <v>409.83</v>
      </c>
      <c r="D88" s="367" t="s">
        <v>109</v>
      </c>
      <c r="E88" s="368"/>
      <c r="F88" s="115"/>
      <c r="G88" s="298"/>
    </row>
    <row r="89" spans="1:7" ht="20.25">
      <c r="A89" s="289"/>
      <c r="B89" s="98"/>
      <c r="C89" s="351"/>
      <c r="D89" s="100"/>
      <c r="E89" s="368"/>
      <c r="F89" s="352"/>
      <c r="G89" s="298"/>
    </row>
    <row r="90" spans="1:7" ht="20.25">
      <c r="A90" s="317" t="s">
        <v>274</v>
      </c>
      <c r="B90" s="371" t="s">
        <v>356</v>
      </c>
      <c r="C90" s="372"/>
      <c r="D90" s="373"/>
      <c r="E90" s="368"/>
      <c r="F90" s="115"/>
      <c r="G90" s="298"/>
    </row>
    <row r="91" spans="1:7" ht="20.25">
      <c r="A91" s="374" t="s">
        <v>357</v>
      </c>
      <c r="B91" s="315" t="s">
        <v>358</v>
      </c>
      <c r="C91" s="312">
        <v>91.24</v>
      </c>
      <c r="D91" s="373" t="s">
        <v>109</v>
      </c>
      <c r="E91" s="368"/>
      <c r="F91" s="115"/>
      <c r="G91" s="298"/>
    </row>
    <row r="92" spans="1:7" ht="20.25">
      <c r="A92" s="374" t="s">
        <v>357</v>
      </c>
      <c r="B92" s="315" t="s">
        <v>303</v>
      </c>
      <c r="C92" s="312">
        <v>409.83</v>
      </c>
      <c r="D92" s="373" t="s">
        <v>109</v>
      </c>
      <c r="E92" s="368"/>
      <c r="F92" s="115"/>
      <c r="G92" s="298"/>
    </row>
    <row r="93" spans="1:7" ht="20.25">
      <c r="A93" s="374"/>
      <c r="B93" s="315"/>
      <c r="C93" s="375"/>
      <c r="D93" s="373"/>
      <c r="E93" s="368"/>
      <c r="F93" s="115"/>
      <c r="G93" s="298"/>
    </row>
    <row r="94" spans="1:7" ht="75">
      <c r="A94" s="376" t="s">
        <v>276</v>
      </c>
      <c r="B94" s="377" t="s">
        <v>359</v>
      </c>
      <c r="C94" s="312">
        <v>1</v>
      </c>
      <c r="D94" s="316" t="s">
        <v>28</v>
      </c>
      <c r="E94" s="378"/>
      <c r="F94" s="115"/>
      <c r="G94" s="298"/>
    </row>
    <row r="95" spans="1:7" ht="20.25">
      <c r="A95" s="369"/>
      <c r="B95" s="370"/>
      <c r="C95" s="379"/>
      <c r="D95" s="380"/>
      <c r="E95" s="344"/>
      <c r="F95" s="381"/>
      <c r="G95" s="298"/>
    </row>
    <row r="96" spans="1:7" ht="20.25">
      <c r="A96" s="369" t="s">
        <v>360</v>
      </c>
      <c r="B96" s="299" t="s">
        <v>361</v>
      </c>
      <c r="C96" s="99">
        <v>296</v>
      </c>
      <c r="D96" s="100" t="s">
        <v>63</v>
      </c>
      <c r="E96" s="352"/>
      <c r="F96" s="101"/>
      <c r="G96" s="298"/>
    </row>
    <row r="97" spans="1:7" ht="20.25">
      <c r="A97" s="366"/>
      <c r="B97" s="311"/>
      <c r="C97" s="294"/>
      <c r="D97" s="367"/>
      <c r="E97" s="382"/>
      <c r="F97" s="115"/>
      <c r="G97" s="298"/>
    </row>
    <row r="98" spans="1:7" ht="20.25">
      <c r="A98" s="366" t="s">
        <v>362</v>
      </c>
      <c r="B98" s="377" t="s">
        <v>363</v>
      </c>
      <c r="C98" s="115"/>
      <c r="D98" s="367"/>
      <c r="E98" s="383"/>
      <c r="F98" s="115"/>
      <c r="G98" s="298"/>
    </row>
    <row r="99" spans="1:7" ht="38.25" thickBot="1">
      <c r="A99" s="384" t="s">
        <v>364</v>
      </c>
      <c r="B99" s="385" t="s">
        <v>365</v>
      </c>
      <c r="C99" s="378">
        <v>1</v>
      </c>
      <c r="D99" s="367" t="s">
        <v>28</v>
      </c>
      <c r="E99" s="383"/>
      <c r="F99" s="383"/>
      <c r="G99" s="298"/>
    </row>
    <row r="100" spans="1:7" ht="21.75" thickTop="1" thickBot="1">
      <c r="A100" s="386"/>
      <c r="B100" s="334" t="s">
        <v>366</v>
      </c>
      <c r="C100" s="387"/>
      <c r="D100" s="388"/>
      <c r="E100" s="389"/>
      <c r="F100" s="390"/>
      <c r="G100" s="339"/>
    </row>
    <row r="101" spans="1:7" ht="21.75" thickTop="1" thickBot="1">
      <c r="A101" s="391"/>
      <c r="B101" s="334" t="s">
        <v>367</v>
      </c>
      <c r="C101" s="392"/>
      <c r="D101" s="388"/>
      <c r="E101" s="393"/>
      <c r="F101" s="394"/>
      <c r="G101" s="339"/>
    </row>
    <row r="102" spans="1:7" ht="21" thickTop="1">
      <c r="A102" s="395"/>
      <c r="B102" s="160"/>
      <c r="C102" s="243"/>
      <c r="D102" s="230"/>
      <c r="E102" s="231"/>
      <c r="F102" s="229"/>
      <c r="G102" s="298"/>
    </row>
    <row r="103" spans="1:7" ht="20.25">
      <c r="A103" s="395"/>
      <c r="B103" s="160" t="s">
        <v>235</v>
      </c>
      <c r="C103" s="243"/>
      <c r="D103" s="244">
        <v>0.1</v>
      </c>
      <c r="E103" s="231"/>
      <c r="F103" s="396"/>
      <c r="G103" s="298"/>
    </row>
    <row r="104" spans="1:7" ht="20.25">
      <c r="A104" s="397"/>
      <c r="B104" s="160" t="s">
        <v>236</v>
      </c>
      <c r="C104" s="243"/>
      <c r="D104" s="247">
        <v>2.5000000000000001E-2</v>
      </c>
      <c r="E104" s="160"/>
      <c r="F104" s="396"/>
      <c r="G104" s="298"/>
    </row>
    <row r="105" spans="1:7" ht="20.25">
      <c r="A105" s="395"/>
      <c r="B105" s="160" t="s">
        <v>237</v>
      </c>
      <c r="C105" s="160"/>
      <c r="D105" s="247">
        <v>3.5000000000000003E-2</v>
      </c>
      <c r="E105" s="160"/>
      <c r="F105" s="396"/>
      <c r="G105" s="298"/>
    </row>
    <row r="106" spans="1:7" ht="20.25">
      <c r="A106" s="395"/>
      <c r="B106" s="160" t="s">
        <v>238</v>
      </c>
      <c r="C106" s="160"/>
      <c r="D106" s="249">
        <v>5.3499999999999999E-2</v>
      </c>
      <c r="E106" s="160"/>
      <c r="F106" s="396"/>
      <c r="G106" s="298"/>
    </row>
    <row r="107" spans="1:7" ht="20.25">
      <c r="A107" s="395"/>
      <c r="B107" s="160" t="s">
        <v>239</v>
      </c>
      <c r="C107" s="160"/>
      <c r="D107" s="244">
        <v>0.01</v>
      </c>
      <c r="E107" s="160"/>
      <c r="F107" s="396"/>
      <c r="G107" s="298"/>
    </row>
    <row r="108" spans="1:7" ht="20.25">
      <c r="A108" s="395"/>
      <c r="B108" s="160" t="s">
        <v>240</v>
      </c>
      <c r="C108" s="160"/>
      <c r="D108" s="244">
        <v>0.05</v>
      </c>
      <c r="E108" s="160"/>
      <c r="F108" s="396"/>
      <c r="G108" s="298"/>
    </row>
    <row r="109" spans="1:7" ht="21" thickBot="1">
      <c r="A109" s="395"/>
      <c r="B109" s="160"/>
      <c r="C109" s="160"/>
      <c r="D109" s="247"/>
      <c r="E109" s="160"/>
      <c r="F109" s="245"/>
      <c r="G109" s="298"/>
    </row>
    <row r="110" spans="1:7" ht="21.75" thickTop="1" thickBot="1">
      <c r="A110" s="398"/>
      <c r="B110" s="169" t="s">
        <v>279</v>
      </c>
      <c r="C110" s="151"/>
      <c r="D110" s="151"/>
      <c r="E110" s="151"/>
      <c r="F110" s="151"/>
      <c r="G110" s="339"/>
    </row>
    <row r="111" spans="1:7" ht="21" thickTop="1">
      <c r="A111" s="395"/>
      <c r="B111" s="257" t="s">
        <v>242</v>
      </c>
      <c r="C111" s="257"/>
      <c r="D111" s="257"/>
      <c r="E111" s="257"/>
      <c r="F111" s="257"/>
      <c r="G111" s="298"/>
    </row>
    <row r="112" spans="1:7" ht="40.5">
      <c r="A112" s="399"/>
      <c r="B112" s="400" t="s">
        <v>243</v>
      </c>
      <c r="C112" s="401"/>
      <c r="D112" s="402">
        <v>0.03</v>
      </c>
      <c r="E112" s="401"/>
      <c r="F112" s="401"/>
      <c r="G112" s="403"/>
    </row>
    <row r="113" spans="1:7" ht="20.25">
      <c r="A113" s="399"/>
      <c r="B113" s="160" t="s">
        <v>244</v>
      </c>
      <c r="C113" s="160"/>
      <c r="D113" s="244">
        <v>0.06</v>
      </c>
      <c r="E113" s="160"/>
      <c r="F113" s="245"/>
      <c r="G113" s="298"/>
    </row>
    <row r="114" spans="1:7" ht="21" thickBot="1">
      <c r="A114" s="395"/>
      <c r="B114" s="262" t="s">
        <v>245</v>
      </c>
      <c r="C114" s="262"/>
      <c r="D114" s="404">
        <v>0.05</v>
      </c>
      <c r="E114" s="262"/>
      <c r="F114" s="262"/>
      <c r="G114" s="405"/>
    </row>
    <row r="115" spans="1:7" ht="21.75" thickTop="1" thickBot="1">
      <c r="A115" s="398"/>
      <c r="B115" s="169" t="s">
        <v>246</v>
      </c>
      <c r="C115" s="151"/>
      <c r="D115" s="151"/>
      <c r="E115" s="151"/>
      <c r="F115" s="151"/>
      <c r="G115" s="339"/>
    </row>
    <row r="116" spans="1:7" ht="21.75" thickTop="1" thickBot="1">
      <c r="A116" s="398"/>
      <c r="B116" s="169" t="s">
        <v>246</v>
      </c>
      <c r="C116" s="151"/>
      <c r="D116" s="151"/>
      <c r="E116" s="151"/>
      <c r="F116" s="151"/>
      <c r="G116" s="339"/>
    </row>
    <row r="117" spans="1:7" ht="21" thickTop="1">
      <c r="A117" s="184"/>
      <c r="B117" s="406"/>
      <c r="C117" s="184"/>
      <c r="D117" s="184"/>
      <c r="E117" s="184"/>
      <c r="F117" s="184"/>
      <c r="G117" s="407" t="s">
        <v>258</v>
      </c>
    </row>
    <row r="118" spans="1:7" ht="20.25">
      <c r="A118" s="187"/>
      <c r="B118" s="187"/>
      <c r="C118" s="187"/>
      <c r="D118" s="187"/>
      <c r="E118" s="187"/>
      <c r="F118" s="187"/>
      <c r="G118" s="187"/>
    </row>
    <row r="119" spans="1:7" ht="20.25">
      <c r="A119" s="187"/>
      <c r="B119" s="276" t="s">
        <v>247</v>
      </c>
      <c r="C119" s="187"/>
      <c r="D119" s="276" t="s">
        <v>248</v>
      </c>
      <c r="E119" s="187"/>
      <c r="F119" s="187"/>
      <c r="G119" s="187"/>
    </row>
    <row r="120" spans="1:7" ht="20.25">
      <c r="A120" s="187"/>
      <c r="B120" s="276"/>
      <c r="C120" s="187"/>
      <c r="D120" s="276"/>
      <c r="E120" s="187"/>
      <c r="F120" s="187"/>
      <c r="G120" s="187"/>
    </row>
    <row r="121" spans="1:7" ht="20.25">
      <c r="A121" s="187"/>
      <c r="B121" s="187"/>
      <c r="C121" s="187"/>
      <c r="D121" s="187"/>
      <c r="E121" s="187"/>
      <c r="F121" s="187"/>
      <c r="G121" s="187"/>
    </row>
    <row r="122" spans="1:7" ht="20.25">
      <c r="A122" s="187"/>
      <c r="B122" s="187" t="s">
        <v>249</v>
      </c>
      <c r="C122" s="187"/>
      <c r="D122" s="187" t="s">
        <v>249</v>
      </c>
      <c r="E122" s="187"/>
      <c r="F122" s="187"/>
      <c r="G122" s="187"/>
    </row>
    <row r="123" spans="1:7" ht="20.25">
      <c r="A123" s="187"/>
      <c r="B123" s="189"/>
      <c r="C123" s="187"/>
      <c r="D123" s="190"/>
      <c r="E123" s="187"/>
      <c r="F123" s="187"/>
      <c r="G123" s="187"/>
    </row>
    <row r="124" spans="1:7" ht="20.25">
      <c r="A124" s="187"/>
      <c r="B124" s="408"/>
      <c r="C124" s="187"/>
      <c r="D124" s="192"/>
      <c r="E124" s="276"/>
      <c r="F124" s="187"/>
      <c r="G124" s="187"/>
    </row>
    <row r="125" spans="1:7" ht="20.25">
      <c r="A125" s="187"/>
      <c r="B125" s="187"/>
      <c r="C125" s="187"/>
      <c r="D125" s="187"/>
      <c r="E125" s="187"/>
      <c r="F125" s="187"/>
      <c r="G125" s="187"/>
    </row>
    <row r="126" spans="1:7" ht="20.25">
      <c r="A126" s="187"/>
      <c r="B126" s="187"/>
      <c r="C126" s="187"/>
      <c r="D126" s="187"/>
      <c r="E126" s="187"/>
      <c r="F126" s="187"/>
      <c r="G126" s="187"/>
    </row>
    <row r="127" spans="1:7" ht="20.25">
      <c r="A127" s="187"/>
      <c r="B127" s="187" t="s">
        <v>250</v>
      </c>
      <c r="C127" s="187"/>
      <c r="D127" s="187" t="s">
        <v>251</v>
      </c>
      <c r="E127" s="187"/>
      <c r="F127" s="187"/>
      <c r="G127" s="187"/>
    </row>
    <row r="128" spans="1:7" ht="20.25">
      <c r="A128" s="187"/>
      <c r="B128" s="187"/>
      <c r="C128" s="187"/>
      <c r="D128" s="187"/>
      <c r="E128" s="187"/>
      <c r="F128" s="187"/>
      <c r="G128" s="187"/>
    </row>
    <row r="129" spans="1:7" ht="20.25">
      <c r="A129" s="187"/>
      <c r="B129" s="187"/>
      <c r="C129" s="187"/>
      <c r="D129" s="187"/>
      <c r="E129" s="187"/>
      <c r="F129" s="187"/>
      <c r="G129" s="187"/>
    </row>
    <row r="130" spans="1:7" ht="18.75">
      <c r="A130" s="188"/>
      <c r="B130" s="276" t="s">
        <v>249</v>
      </c>
      <c r="C130" s="276"/>
      <c r="D130" s="276" t="s">
        <v>249</v>
      </c>
      <c r="E130" s="276"/>
      <c r="F130" s="276"/>
      <c r="G130" s="276"/>
    </row>
    <row r="131" spans="1:7" ht="20.25">
      <c r="A131" s="186"/>
      <c r="B131" s="189"/>
      <c r="C131" s="187"/>
      <c r="D131" s="189"/>
      <c r="E131" s="272"/>
      <c r="F131" s="184"/>
      <c r="G131" s="184"/>
    </row>
    <row r="132" spans="1:7" ht="20.25">
      <c r="A132" s="186"/>
      <c r="B132" s="187"/>
      <c r="C132" s="187"/>
      <c r="D132" s="187"/>
      <c r="E132" s="184"/>
      <c r="F132" s="184"/>
      <c r="G132" s="184"/>
    </row>
  </sheetData>
  <mergeCells count="3">
    <mergeCell ref="A1:G1"/>
    <mergeCell ref="A2:G2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4"/>
  <sheetViews>
    <sheetView workbookViewId="0">
      <selection activeCell="B11" sqref="B11"/>
    </sheetView>
  </sheetViews>
  <sheetFormatPr baseColWidth="10" defaultRowHeight="15"/>
  <cols>
    <col min="2" max="2" width="40.5703125" customWidth="1"/>
    <col min="5" max="5" width="14.5703125" customWidth="1"/>
    <col min="6" max="6" width="14.28515625" bestFit="1" customWidth="1"/>
    <col min="7" max="7" width="12.85546875" bestFit="1" customWidth="1"/>
  </cols>
  <sheetData>
    <row r="1" spans="1:7" ht="20.25">
      <c r="A1" s="409" t="s">
        <v>10</v>
      </c>
      <c r="B1" s="409"/>
      <c r="C1" s="409"/>
      <c r="D1" s="409"/>
      <c r="E1" s="409"/>
      <c r="F1" s="409"/>
      <c r="G1" s="409"/>
    </row>
    <row r="2" spans="1:7" ht="20.25">
      <c r="A2" s="410" t="s">
        <v>11</v>
      </c>
      <c r="B2" s="410"/>
      <c r="C2" s="410"/>
      <c r="D2" s="410"/>
      <c r="E2" s="410"/>
      <c r="F2" s="410"/>
      <c r="G2" s="410"/>
    </row>
    <row r="3" spans="1:7" ht="20.25">
      <c r="A3" s="411"/>
      <c r="B3" s="411"/>
      <c r="C3" s="411"/>
      <c r="D3" s="411"/>
      <c r="E3" s="411"/>
      <c r="F3" s="411"/>
      <c r="G3" s="411"/>
    </row>
    <row r="4" spans="1:7" ht="63" customHeight="1">
      <c r="A4" s="412" t="s">
        <v>368</v>
      </c>
      <c r="B4" s="412"/>
      <c r="C4" s="412"/>
      <c r="D4" s="412"/>
      <c r="E4" s="412"/>
      <c r="F4" s="412"/>
      <c r="G4" s="412"/>
    </row>
    <row r="5" spans="1:7" ht="16.5" thickBot="1">
      <c r="A5" s="413"/>
      <c r="B5" s="414"/>
      <c r="C5" s="414"/>
      <c r="D5" s="414"/>
      <c r="E5" s="414"/>
      <c r="F5" s="414"/>
      <c r="G5" s="414"/>
    </row>
    <row r="6" spans="1:7" ht="20.25" thickTop="1" thickBot="1">
      <c r="A6" s="415" t="s">
        <v>13</v>
      </c>
      <c r="B6" s="416" t="s">
        <v>14</v>
      </c>
      <c r="C6" s="416" t="s">
        <v>15</v>
      </c>
      <c r="D6" s="416" t="s">
        <v>16</v>
      </c>
      <c r="E6" s="417" t="s">
        <v>17</v>
      </c>
      <c r="F6" s="416" t="s">
        <v>18</v>
      </c>
      <c r="G6" s="418" t="s">
        <v>19</v>
      </c>
    </row>
    <row r="7" spans="1:7" ht="21" thickTop="1">
      <c r="A7" s="419"/>
      <c r="B7" s="420"/>
      <c r="C7" s="420"/>
      <c r="D7" s="420"/>
      <c r="E7" s="421"/>
      <c r="F7" s="420"/>
      <c r="G7" s="422"/>
    </row>
    <row r="8" spans="1:7" ht="18.75">
      <c r="A8" s="423" t="s">
        <v>22</v>
      </c>
      <c r="B8" s="424" t="s">
        <v>25</v>
      </c>
      <c r="C8" s="373"/>
      <c r="D8" s="425"/>
      <c r="E8" s="426"/>
      <c r="F8" s="425"/>
      <c r="G8" s="427"/>
    </row>
    <row r="9" spans="1:7" ht="20.25">
      <c r="A9" s="428" t="s">
        <v>132</v>
      </c>
      <c r="B9" s="425" t="s">
        <v>369</v>
      </c>
      <c r="C9" s="429">
        <f>631.41</f>
        <v>631.41</v>
      </c>
      <c r="D9" s="373" t="s">
        <v>109</v>
      </c>
      <c r="E9" s="430"/>
      <c r="F9" s="372">
        <f>ROUND(C9*E9,2)</f>
        <v>0</v>
      </c>
      <c r="G9" s="431"/>
    </row>
    <row r="10" spans="1:7" ht="20.25">
      <c r="A10" s="428" t="s">
        <v>36</v>
      </c>
      <c r="B10" s="425" t="s">
        <v>370</v>
      </c>
      <c r="C10" s="432">
        <v>1</v>
      </c>
      <c r="D10" s="373" t="s">
        <v>28</v>
      </c>
      <c r="E10" s="430"/>
      <c r="F10" s="372">
        <f>ROUND(C10*E10,2)</f>
        <v>0</v>
      </c>
      <c r="G10" s="431">
        <f>SUM(F9:F10)</f>
        <v>0</v>
      </c>
    </row>
    <row r="11" spans="1:7" ht="20.25">
      <c r="A11" s="423"/>
      <c r="B11" s="424"/>
      <c r="C11" s="375"/>
      <c r="D11" s="420"/>
      <c r="E11" s="421"/>
      <c r="F11" s="420"/>
      <c r="G11" s="433"/>
    </row>
    <row r="12" spans="1:7" ht="20.25">
      <c r="A12" s="423" t="s">
        <v>89</v>
      </c>
      <c r="B12" s="424" t="s">
        <v>37</v>
      </c>
      <c r="C12" s="375"/>
      <c r="D12" s="425"/>
      <c r="E12" s="426"/>
      <c r="F12" s="425"/>
      <c r="G12" s="434"/>
    </row>
    <row r="13" spans="1:7" ht="37.5">
      <c r="A13" s="103" t="s">
        <v>91</v>
      </c>
      <c r="B13" s="435" t="s">
        <v>371</v>
      </c>
      <c r="C13" s="351">
        <v>653.09</v>
      </c>
      <c r="D13" s="100" t="s">
        <v>40</v>
      </c>
      <c r="E13" s="436"/>
      <c r="F13" s="101">
        <f>ROUND(C13*E13,2)</f>
        <v>0</v>
      </c>
      <c r="G13" s="437"/>
    </row>
    <row r="14" spans="1:7" ht="20.25">
      <c r="A14" s="428" t="s">
        <v>94</v>
      </c>
      <c r="B14" s="425" t="s">
        <v>372</v>
      </c>
      <c r="C14" s="375">
        <v>43.82</v>
      </c>
      <c r="D14" s="373" t="s">
        <v>40</v>
      </c>
      <c r="E14" s="430"/>
      <c r="F14" s="372">
        <f>ROUND(C14*E14,2)</f>
        <v>0</v>
      </c>
      <c r="G14" s="434"/>
    </row>
    <row r="15" spans="1:7" ht="20.25">
      <c r="A15" s="103" t="s">
        <v>103</v>
      </c>
      <c r="B15" s="425" t="s">
        <v>373</v>
      </c>
      <c r="C15" s="375">
        <v>612.44000000000005</v>
      </c>
      <c r="D15" s="373" t="s">
        <v>40</v>
      </c>
      <c r="E15" s="430"/>
      <c r="F15" s="372">
        <f>ROUND(C15*E15,2)</f>
        <v>0</v>
      </c>
      <c r="G15" s="431"/>
    </row>
    <row r="16" spans="1:7" ht="20.25">
      <c r="A16" s="428" t="s">
        <v>126</v>
      </c>
      <c r="B16" s="307" t="s">
        <v>374</v>
      </c>
      <c r="C16" s="375">
        <v>173.49</v>
      </c>
      <c r="D16" s="373" t="s">
        <v>40</v>
      </c>
      <c r="E16" s="94"/>
      <c r="F16" s="372">
        <f>ROUND(C16*E16,2)</f>
        <v>0</v>
      </c>
      <c r="G16" s="431"/>
    </row>
    <row r="17" spans="1:7" ht="20.25">
      <c r="A17" s="428" t="s">
        <v>138</v>
      </c>
      <c r="B17" s="425" t="s">
        <v>375</v>
      </c>
      <c r="C17" s="375">
        <v>260.52999999999997</v>
      </c>
      <c r="D17" s="94" t="s">
        <v>40</v>
      </c>
      <c r="E17" s="438"/>
      <c r="F17" s="439">
        <f>ROUND(C17*E17,2)</f>
        <v>0</v>
      </c>
      <c r="G17" s="298">
        <f>SUM(F13:F17)</f>
        <v>0</v>
      </c>
    </row>
    <row r="18" spans="1:7" ht="20.25">
      <c r="A18" s="103"/>
      <c r="B18" s="425"/>
      <c r="C18" s="430"/>
      <c r="D18" s="373"/>
      <c r="E18" s="430"/>
      <c r="F18" s="372"/>
      <c r="G18" s="431"/>
    </row>
    <row r="19" spans="1:7" ht="20.25">
      <c r="A19" s="423" t="s">
        <v>140</v>
      </c>
      <c r="B19" s="371" t="s">
        <v>376</v>
      </c>
      <c r="C19" s="375"/>
      <c r="D19" s="373"/>
      <c r="E19" s="440"/>
      <c r="F19" s="372"/>
      <c r="G19" s="431"/>
    </row>
    <row r="20" spans="1:7" ht="20.25">
      <c r="A20" s="423" t="s">
        <v>142</v>
      </c>
      <c r="B20" s="371" t="s">
        <v>106</v>
      </c>
      <c r="C20" s="375"/>
      <c r="D20" s="373"/>
      <c r="E20" s="440"/>
      <c r="F20" s="372"/>
      <c r="G20" s="431"/>
    </row>
    <row r="21" spans="1:7" ht="20.25">
      <c r="A21" s="428" t="s">
        <v>302</v>
      </c>
      <c r="B21" s="315" t="s">
        <v>377</v>
      </c>
      <c r="C21" s="375">
        <v>30.13</v>
      </c>
      <c r="D21" s="373" t="s">
        <v>109</v>
      </c>
      <c r="E21" s="441"/>
      <c r="F21" s="372">
        <f>C21*E21</f>
        <v>0</v>
      </c>
      <c r="G21" s="431"/>
    </row>
    <row r="22" spans="1:7" ht="20.25">
      <c r="A22" s="428" t="s">
        <v>143</v>
      </c>
      <c r="B22" s="315" t="s">
        <v>378</v>
      </c>
      <c r="C22" s="375">
        <v>617.47</v>
      </c>
      <c r="D22" s="373" t="s">
        <v>109</v>
      </c>
      <c r="E22" s="441"/>
      <c r="F22" s="372">
        <f>C22*E22</f>
        <v>0</v>
      </c>
      <c r="G22" s="431">
        <f>SUM(F21:F22)</f>
        <v>0</v>
      </c>
    </row>
    <row r="23" spans="1:7" ht="20.25">
      <c r="A23" s="423"/>
      <c r="B23" s="371"/>
      <c r="C23" s="375"/>
      <c r="D23" s="373"/>
      <c r="E23" s="441"/>
      <c r="F23" s="372"/>
      <c r="G23" s="431"/>
    </row>
    <row r="24" spans="1:7" ht="20.25">
      <c r="A24" s="423" t="s">
        <v>155</v>
      </c>
      <c r="B24" s="371" t="s">
        <v>379</v>
      </c>
      <c r="C24" s="375"/>
      <c r="D24" s="373"/>
      <c r="E24" s="441"/>
      <c r="F24" s="372"/>
      <c r="G24" s="431"/>
    </row>
    <row r="25" spans="1:7" ht="20.25">
      <c r="A25" s="423" t="s">
        <v>157</v>
      </c>
      <c r="B25" s="371" t="s">
        <v>106</v>
      </c>
      <c r="C25" s="375"/>
      <c r="D25" s="373"/>
      <c r="E25" s="440"/>
      <c r="F25" s="372"/>
      <c r="G25" s="431"/>
    </row>
    <row r="26" spans="1:7" ht="20.25">
      <c r="A26" s="428" t="s">
        <v>326</v>
      </c>
      <c r="B26" s="315" t="s">
        <v>377</v>
      </c>
      <c r="C26" s="375">
        <v>30.13</v>
      </c>
      <c r="D26" s="373" t="s">
        <v>109</v>
      </c>
      <c r="E26" s="441"/>
      <c r="F26" s="372">
        <f>C26*E26</f>
        <v>0</v>
      </c>
      <c r="G26" s="431"/>
    </row>
    <row r="27" spans="1:7" ht="20.25">
      <c r="A27" s="428" t="s">
        <v>380</v>
      </c>
      <c r="B27" s="315" t="s">
        <v>378</v>
      </c>
      <c r="C27" s="375">
        <v>617.47</v>
      </c>
      <c r="D27" s="373" t="s">
        <v>109</v>
      </c>
      <c r="E27" s="441"/>
      <c r="F27" s="372">
        <f>C27*E27</f>
        <v>0</v>
      </c>
      <c r="G27" s="431">
        <f>SUM(F26:F27)</f>
        <v>0</v>
      </c>
    </row>
    <row r="28" spans="1:7" ht="20.25">
      <c r="A28" s="423"/>
      <c r="B28" s="371"/>
      <c r="C28" s="375"/>
      <c r="D28" s="373"/>
      <c r="E28" s="440"/>
      <c r="F28" s="372"/>
      <c r="G28" s="431"/>
    </row>
    <row r="29" spans="1:7" ht="20.25">
      <c r="A29" s="442" t="s">
        <v>159</v>
      </c>
      <c r="B29" s="443" t="s">
        <v>331</v>
      </c>
      <c r="C29" s="444">
        <v>3</v>
      </c>
      <c r="D29" s="31" t="s">
        <v>332</v>
      </c>
      <c r="E29" s="445"/>
      <c r="F29" s="115">
        <f>ROUND(C29*E29,2)</f>
        <v>0</v>
      </c>
      <c r="G29" s="446">
        <f>SUM(F29)</f>
        <v>0</v>
      </c>
    </row>
    <row r="30" spans="1:7" ht="20.25">
      <c r="A30" s="447"/>
      <c r="B30" s="315"/>
      <c r="C30" s="375"/>
      <c r="D30" s="373"/>
      <c r="E30" s="441"/>
      <c r="F30" s="372"/>
      <c r="G30" s="431"/>
    </row>
    <row r="31" spans="1:7" ht="37.5">
      <c r="A31" s="108" t="s">
        <v>165</v>
      </c>
      <c r="B31" s="109" t="s">
        <v>381</v>
      </c>
      <c r="C31" s="444"/>
      <c r="D31" s="367"/>
      <c r="E31" s="448"/>
      <c r="F31" s="115"/>
      <c r="G31" s="449"/>
    </row>
    <row r="32" spans="1:7" ht="20.25">
      <c r="A32" s="92" t="s">
        <v>382</v>
      </c>
      <c r="B32" s="315" t="s">
        <v>383</v>
      </c>
      <c r="C32" s="444">
        <v>11</v>
      </c>
      <c r="D32" s="367" t="s">
        <v>33</v>
      </c>
      <c r="E32" s="448"/>
      <c r="F32" s="115">
        <f>C32*E32</f>
        <v>0</v>
      </c>
      <c r="G32" s="449"/>
    </row>
    <row r="33" spans="1:7" ht="20.25">
      <c r="A33" s="92" t="s">
        <v>384</v>
      </c>
      <c r="B33" s="315" t="s">
        <v>385</v>
      </c>
      <c r="C33" s="444">
        <v>11</v>
      </c>
      <c r="D33" s="367" t="s">
        <v>33</v>
      </c>
      <c r="E33" s="448"/>
      <c r="F33" s="115">
        <f>C33*E33</f>
        <v>0</v>
      </c>
      <c r="G33" s="449"/>
    </row>
    <row r="34" spans="1:7" ht="20.25">
      <c r="A34" s="92" t="s">
        <v>384</v>
      </c>
      <c r="B34" s="315" t="s">
        <v>386</v>
      </c>
      <c r="C34" s="444">
        <v>1</v>
      </c>
      <c r="D34" s="367" t="s">
        <v>33</v>
      </c>
      <c r="E34" s="450"/>
      <c r="F34" s="115">
        <f>C34*E34</f>
        <v>0</v>
      </c>
      <c r="G34" s="449">
        <f>SUM(F32:F34)</f>
        <v>0</v>
      </c>
    </row>
    <row r="35" spans="1:7" ht="20.25">
      <c r="A35" s="92"/>
      <c r="B35" s="315"/>
      <c r="C35" s="444"/>
      <c r="D35" s="367"/>
      <c r="E35" s="448"/>
      <c r="F35" s="115"/>
      <c r="G35" s="449"/>
    </row>
    <row r="36" spans="1:7" ht="37.5">
      <c r="A36" s="108" t="s">
        <v>167</v>
      </c>
      <c r="B36" s="311" t="s">
        <v>387</v>
      </c>
      <c r="C36" s="444"/>
      <c r="D36" s="367"/>
      <c r="E36" s="448"/>
      <c r="F36" s="383"/>
      <c r="G36" s="449"/>
    </row>
    <row r="37" spans="1:7" ht="20.25">
      <c r="A37" s="92" t="s">
        <v>265</v>
      </c>
      <c r="B37" s="315" t="s">
        <v>377</v>
      </c>
      <c r="C37" s="375">
        <v>30.13</v>
      </c>
      <c r="D37" s="373" t="s">
        <v>109</v>
      </c>
      <c r="E37" s="441"/>
      <c r="F37" s="372">
        <f>C37*E37</f>
        <v>0</v>
      </c>
      <c r="G37" s="449"/>
    </row>
    <row r="38" spans="1:7" ht="20.25">
      <c r="A38" s="92" t="s">
        <v>268</v>
      </c>
      <c r="B38" s="315" t="s">
        <v>378</v>
      </c>
      <c r="C38" s="375">
        <v>617.47</v>
      </c>
      <c r="D38" s="373" t="s">
        <v>109</v>
      </c>
      <c r="E38" s="441"/>
      <c r="F38" s="372">
        <f>C38*E38</f>
        <v>0</v>
      </c>
      <c r="G38" s="449">
        <f>SUM(F37:F38)</f>
        <v>0</v>
      </c>
    </row>
    <row r="39" spans="1:7" ht="20.25">
      <c r="A39" s="92"/>
      <c r="B39" s="315"/>
      <c r="C39" s="375"/>
      <c r="D39" s="373"/>
      <c r="E39" s="441"/>
      <c r="F39" s="372"/>
      <c r="G39" s="449"/>
    </row>
    <row r="40" spans="1:7" ht="18.75">
      <c r="A40" s="108" t="s">
        <v>274</v>
      </c>
      <c r="B40" s="311" t="s">
        <v>388</v>
      </c>
      <c r="C40" s="383"/>
      <c r="D40" s="367"/>
      <c r="E40" s="448"/>
      <c r="F40" s="367"/>
      <c r="G40" s="451"/>
    </row>
    <row r="41" spans="1:7" ht="18.75">
      <c r="A41" s="92" t="s">
        <v>357</v>
      </c>
      <c r="B41" s="385" t="s">
        <v>389</v>
      </c>
      <c r="C41" s="383">
        <v>109</v>
      </c>
      <c r="D41" s="367" t="s">
        <v>33</v>
      </c>
      <c r="E41" s="448"/>
      <c r="F41" s="452">
        <f>C41*E41</f>
        <v>0</v>
      </c>
      <c r="G41" s="453">
        <f>SUM(F41:F41)</f>
        <v>0</v>
      </c>
    </row>
    <row r="42" spans="1:7" ht="19.5" thickBot="1">
      <c r="A42" s="454"/>
      <c r="B42" s="455"/>
      <c r="C42" s="456"/>
      <c r="D42" s="457"/>
      <c r="E42" s="458"/>
      <c r="F42" s="459"/>
      <c r="G42" s="460"/>
    </row>
    <row r="43" spans="1:7" ht="75.75" thickTop="1">
      <c r="A43" s="108" t="s">
        <v>276</v>
      </c>
      <c r="B43" s="311" t="s">
        <v>390</v>
      </c>
      <c r="C43" s="461"/>
      <c r="D43" s="462"/>
      <c r="E43" s="448"/>
      <c r="F43" s="463"/>
      <c r="G43" s="449"/>
    </row>
    <row r="44" spans="1:7" ht="18.75">
      <c r="A44" s="132" t="s">
        <v>391</v>
      </c>
      <c r="B44" s="140" t="s">
        <v>25</v>
      </c>
      <c r="C44" s="136"/>
      <c r="D44" s="137"/>
      <c r="E44" s="464"/>
      <c r="F44" s="76"/>
      <c r="G44" s="437"/>
    </row>
    <row r="45" spans="1:7" ht="18.75">
      <c r="A45" s="134" t="s">
        <v>392</v>
      </c>
      <c r="B45" s="81" t="s">
        <v>393</v>
      </c>
      <c r="C45" s="465">
        <v>1</v>
      </c>
      <c r="D45" s="137" t="s">
        <v>28</v>
      </c>
      <c r="E45" s="466"/>
      <c r="F45" s="76">
        <f>ROUND(E45*C45,2)</f>
        <v>0</v>
      </c>
      <c r="G45" s="467"/>
    </row>
    <row r="46" spans="1:7" ht="18.75">
      <c r="A46" s="132"/>
      <c r="B46" s="140"/>
      <c r="C46" s="468"/>
      <c r="D46" s="137"/>
      <c r="E46" s="466"/>
      <c r="F46" s="76"/>
      <c r="G46" s="437"/>
    </row>
    <row r="47" spans="1:7" ht="18.75">
      <c r="A47" s="132" t="s">
        <v>394</v>
      </c>
      <c r="B47" s="140" t="s">
        <v>37</v>
      </c>
      <c r="C47" s="468"/>
      <c r="D47" s="137"/>
      <c r="E47" s="466"/>
      <c r="F47" s="76"/>
      <c r="G47" s="437"/>
    </row>
    <row r="48" spans="1:7" ht="37.5">
      <c r="A48" s="134" t="s">
        <v>395</v>
      </c>
      <c r="B48" s="135" t="s">
        <v>396</v>
      </c>
      <c r="C48" s="465">
        <v>459.11</v>
      </c>
      <c r="D48" s="137" t="s">
        <v>255</v>
      </c>
      <c r="E48" s="466"/>
      <c r="F48" s="76">
        <f>ROUND(E48*C48,2)</f>
        <v>0</v>
      </c>
      <c r="G48" s="437"/>
    </row>
    <row r="49" spans="1:7" ht="18.75">
      <c r="A49" s="134" t="s">
        <v>397</v>
      </c>
      <c r="B49" s="469" t="s">
        <v>42</v>
      </c>
      <c r="C49" s="470">
        <v>82.08</v>
      </c>
      <c r="D49" s="137" t="s">
        <v>255</v>
      </c>
      <c r="E49" s="466"/>
      <c r="F49" s="76">
        <f>ROUND(E49*C49,2)</f>
        <v>0</v>
      </c>
      <c r="G49" s="437"/>
    </row>
    <row r="50" spans="1:7" ht="18.75">
      <c r="A50" s="134" t="s">
        <v>398</v>
      </c>
      <c r="B50" s="469" t="s">
        <v>257</v>
      </c>
      <c r="C50" s="470">
        <v>471.3</v>
      </c>
      <c r="D50" s="137" t="s">
        <v>255</v>
      </c>
      <c r="E50" s="466"/>
      <c r="F50" s="76">
        <f>ROUND(E50*C50,2)</f>
        <v>0</v>
      </c>
      <c r="G50" s="467"/>
    </row>
    <row r="51" spans="1:7" ht="18.75">
      <c r="A51" s="134"/>
      <c r="B51" s="469"/>
      <c r="C51" s="471" t="s">
        <v>258</v>
      </c>
      <c r="D51" s="137"/>
      <c r="E51" s="440"/>
      <c r="F51" s="76"/>
      <c r="G51" s="467"/>
    </row>
    <row r="52" spans="1:7" ht="18.75">
      <c r="A52" s="132" t="s">
        <v>399</v>
      </c>
      <c r="B52" s="472" t="s">
        <v>400</v>
      </c>
      <c r="C52" s="471"/>
      <c r="D52" s="137"/>
      <c r="E52" s="466"/>
      <c r="F52" s="76"/>
      <c r="G52" s="437"/>
    </row>
    <row r="53" spans="1:7" ht="18.75">
      <c r="A53" s="132" t="s">
        <v>401</v>
      </c>
      <c r="B53" s="472" t="s">
        <v>402</v>
      </c>
      <c r="C53" s="471"/>
      <c r="D53" s="137"/>
      <c r="E53" s="466"/>
      <c r="F53" s="76"/>
      <c r="G53" s="467"/>
    </row>
    <row r="54" spans="1:7" ht="56.25">
      <c r="A54" s="134" t="s">
        <v>403</v>
      </c>
      <c r="B54" s="135" t="s">
        <v>404</v>
      </c>
      <c r="C54" s="470">
        <v>17.37</v>
      </c>
      <c r="D54" s="137" t="s">
        <v>109</v>
      </c>
      <c r="E54" s="466"/>
      <c r="F54" s="76">
        <f>ROUND(E54*C54,2)</f>
        <v>0</v>
      </c>
      <c r="G54" s="437"/>
    </row>
    <row r="55" spans="1:7" ht="18.75">
      <c r="A55" s="134" t="s">
        <v>405</v>
      </c>
      <c r="B55" s="469" t="s">
        <v>406</v>
      </c>
      <c r="C55" s="470">
        <v>30.11</v>
      </c>
      <c r="D55" s="137" t="s">
        <v>109</v>
      </c>
      <c r="E55" s="466"/>
      <c r="F55" s="76">
        <f>C55*E55</f>
        <v>0</v>
      </c>
      <c r="G55" s="437"/>
    </row>
    <row r="56" spans="1:7" ht="18.75">
      <c r="A56" s="132" t="s">
        <v>407</v>
      </c>
      <c r="B56" s="472" t="s">
        <v>408</v>
      </c>
      <c r="C56" s="473"/>
      <c r="D56" s="137"/>
      <c r="E56" s="474"/>
      <c r="F56" s="76"/>
      <c r="G56" s="437"/>
    </row>
    <row r="57" spans="1:7" ht="18.75">
      <c r="A57" s="134" t="s">
        <v>409</v>
      </c>
      <c r="B57" s="469" t="s">
        <v>410</v>
      </c>
      <c r="C57" s="470">
        <v>3</v>
      </c>
      <c r="D57" s="137" t="s">
        <v>33</v>
      </c>
      <c r="E57" s="466"/>
      <c r="F57" s="76">
        <f>ROUND(E57*C57,2)</f>
        <v>0</v>
      </c>
      <c r="G57" s="467"/>
    </row>
    <row r="58" spans="1:7" ht="18.75">
      <c r="A58" s="132" t="s">
        <v>411</v>
      </c>
      <c r="B58" s="472" t="s">
        <v>146</v>
      </c>
      <c r="C58" s="473"/>
      <c r="D58" s="137"/>
      <c r="E58" s="474"/>
      <c r="F58" s="76"/>
      <c r="G58" s="467"/>
    </row>
    <row r="59" spans="1:7" ht="18.75">
      <c r="A59" s="134" t="s">
        <v>412</v>
      </c>
      <c r="B59" s="469" t="s">
        <v>413</v>
      </c>
      <c r="C59" s="470">
        <v>2</v>
      </c>
      <c r="D59" s="137" t="s">
        <v>33</v>
      </c>
      <c r="E59" s="466"/>
      <c r="F59" s="76">
        <f>ROUND(E59*C59,2)</f>
        <v>0</v>
      </c>
      <c r="G59" s="467"/>
    </row>
    <row r="60" spans="1:7" ht="18.75">
      <c r="A60" s="134"/>
      <c r="B60" s="469"/>
      <c r="C60" s="470"/>
      <c r="D60" s="137"/>
      <c r="E60" s="466"/>
      <c r="F60" s="76"/>
      <c r="G60" s="467"/>
    </row>
    <row r="61" spans="1:7" ht="75">
      <c r="A61" s="132" t="s">
        <v>414</v>
      </c>
      <c r="B61" s="475" t="s">
        <v>415</v>
      </c>
      <c r="C61" s="471">
        <v>1</v>
      </c>
      <c r="D61" s="137" t="s">
        <v>28</v>
      </c>
      <c r="E61" s="466"/>
      <c r="F61" s="76">
        <f>+E61*C61</f>
        <v>0</v>
      </c>
      <c r="G61" s="467"/>
    </row>
    <row r="62" spans="1:7" ht="18.75">
      <c r="A62" s="132"/>
      <c r="B62" s="472"/>
      <c r="C62" s="471"/>
      <c r="D62" s="137"/>
      <c r="E62" s="466"/>
      <c r="F62" s="76"/>
      <c r="G62" s="467"/>
    </row>
    <row r="63" spans="1:7" ht="18.75">
      <c r="A63" s="132" t="s">
        <v>416</v>
      </c>
      <c r="B63" s="140" t="s">
        <v>259</v>
      </c>
      <c r="C63" s="470"/>
      <c r="D63" s="137"/>
      <c r="E63" s="440"/>
      <c r="F63" s="76"/>
      <c r="G63" s="467"/>
    </row>
    <row r="64" spans="1:7" ht="18.75">
      <c r="A64" s="134" t="s">
        <v>417</v>
      </c>
      <c r="B64" s="81" t="s">
        <v>418</v>
      </c>
      <c r="C64" s="351">
        <v>5.39</v>
      </c>
      <c r="D64" s="137" t="s">
        <v>255</v>
      </c>
      <c r="E64" s="440"/>
      <c r="F64" s="76">
        <f t="shared" ref="F64:F69" si="0">ROUND(E64*C64,2)</f>
        <v>0</v>
      </c>
      <c r="G64" s="467"/>
    </row>
    <row r="65" spans="1:7" ht="18.75">
      <c r="A65" s="134" t="s">
        <v>419</v>
      </c>
      <c r="B65" s="81" t="s">
        <v>420</v>
      </c>
      <c r="C65" s="351">
        <v>26.93</v>
      </c>
      <c r="D65" s="137" t="s">
        <v>255</v>
      </c>
      <c r="E65" s="440"/>
      <c r="F65" s="76">
        <f>ROUND(E65*C65,2)</f>
        <v>0</v>
      </c>
      <c r="G65" s="467"/>
    </row>
    <row r="66" spans="1:7" ht="18.75">
      <c r="A66" s="134" t="s">
        <v>421</v>
      </c>
      <c r="B66" s="81" t="s">
        <v>422</v>
      </c>
      <c r="C66" s="351">
        <v>26.93</v>
      </c>
      <c r="D66" s="137" t="s">
        <v>255</v>
      </c>
      <c r="E66" s="440"/>
      <c r="F66" s="76">
        <f t="shared" si="0"/>
        <v>0</v>
      </c>
      <c r="G66" s="467"/>
    </row>
    <row r="67" spans="1:7" ht="18.75">
      <c r="A67" s="134" t="s">
        <v>423</v>
      </c>
      <c r="B67" s="81" t="s">
        <v>424</v>
      </c>
      <c r="C67" s="351">
        <v>7.21</v>
      </c>
      <c r="D67" s="137" t="s">
        <v>255</v>
      </c>
      <c r="E67" s="440"/>
      <c r="F67" s="76">
        <f>C67*E67</f>
        <v>0</v>
      </c>
      <c r="G67" s="467"/>
    </row>
    <row r="68" spans="1:7" ht="18.75">
      <c r="A68" s="134" t="s">
        <v>425</v>
      </c>
      <c r="B68" s="81" t="s">
        <v>426</v>
      </c>
      <c r="C68" s="351">
        <v>71.09</v>
      </c>
      <c r="D68" s="137" t="s">
        <v>255</v>
      </c>
      <c r="E68" s="440"/>
      <c r="F68" s="76">
        <f t="shared" si="0"/>
        <v>0</v>
      </c>
      <c r="G68" s="467"/>
    </row>
    <row r="69" spans="1:7" ht="18.75">
      <c r="A69" s="134" t="s">
        <v>427</v>
      </c>
      <c r="B69" s="81" t="s">
        <v>428</v>
      </c>
      <c r="C69" s="351">
        <f>SUM(C65:C68)</f>
        <v>132.16</v>
      </c>
      <c r="D69" s="137" t="s">
        <v>255</v>
      </c>
      <c r="E69" s="440"/>
      <c r="F69" s="76">
        <f t="shared" si="0"/>
        <v>0</v>
      </c>
      <c r="G69" s="467"/>
    </row>
    <row r="70" spans="1:7" ht="18.75">
      <c r="A70" s="132"/>
      <c r="B70" s="140"/>
      <c r="C70" s="470"/>
      <c r="D70" s="137"/>
      <c r="E70" s="440"/>
      <c r="F70" s="76"/>
      <c r="G70" s="467"/>
    </row>
    <row r="71" spans="1:7" ht="18.75">
      <c r="A71" s="132" t="s">
        <v>429</v>
      </c>
      <c r="B71" s="140" t="s">
        <v>264</v>
      </c>
      <c r="C71" s="470"/>
      <c r="D71" s="137"/>
      <c r="E71" s="440"/>
      <c r="F71" s="76"/>
      <c r="G71" s="467"/>
    </row>
    <row r="72" spans="1:7" ht="19.5" thickBot="1">
      <c r="A72" s="141" t="s">
        <v>430</v>
      </c>
      <c r="B72" s="142" t="s">
        <v>431</v>
      </c>
      <c r="C72" s="476">
        <v>107.73</v>
      </c>
      <c r="D72" s="144" t="s">
        <v>267</v>
      </c>
      <c r="E72" s="477"/>
      <c r="F72" s="146">
        <f>ROUND(E72*C72,2)</f>
        <v>0</v>
      </c>
      <c r="G72" s="478"/>
    </row>
    <row r="73" spans="1:7" ht="19.5" thickTop="1">
      <c r="A73" s="134" t="s">
        <v>432</v>
      </c>
      <c r="B73" s="81" t="s">
        <v>433</v>
      </c>
      <c r="C73" s="351">
        <v>303.10000000000002</v>
      </c>
      <c r="D73" s="137" t="s">
        <v>267</v>
      </c>
      <c r="E73" s="440"/>
      <c r="F73" s="76">
        <f>ROUND(E73*C73,2)</f>
        <v>0</v>
      </c>
      <c r="G73" s="467"/>
    </row>
    <row r="74" spans="1:7" ht="18.75">
      <c r="A74" s="134" t="s">
        <v>434</v>
      </c>
      <c r="B74" s="81" t="s">
        <v>435</v>
      </c>
      <c r="C74" s="479">
        <v>65.75</v>
      </c>
      <c r="D74" s="137" t="s">
        <v>267</v>
      </c>
      <c r="E74" s="440"/>
      <c r="F74" s="76">
        <f>ROUND(E74*C74,2)</f>
        <v>0</v>
      </c>
      <c r="G74" s="467"/>
    </row>
    <row r="75" spans="1:7" ht="18.75">
      <c r="A75" s="134" t="s">
        <v>436</v>
      </c>
      <c r="B75" s="81" t="s">
        <v>437</v>
      </c>
      <c r="C75" s="351">
        <f>C72</f>
        <v>107.73</v>
      </c>
      <c r="D75" s="137" t="s">
        <v>63</v>
      </c>
      <c r="E75" s="440"/>
      <c r="F75" s="76">
        <f>C75*E75</f>
        <v>0</v>
      </c>
      <c r="G75" s="467"/>
    </row>
    <row r="76" spans="1:7" ht="18.75">
      <c r="A76" s="134"/>
      <c r="B76" s="81"/>
      <c r="C76" s="351"/>
      <c r="D76" s="137"/>
      <c r="E76" s="440"/>
      <c r="F76" s="76"/>
      <c r="G76" s="467"/>
    </row>
    <row r="77" spans="1:7" ht="18.75">
      <c r="A77" s="132" t="s">
        <v>438</v>
      </c>
      <c r="B77" s="140" t="s">
        <v>439</v>
      </c>
      <c r="C77" s="470"/>
      <c r="D77" s="137"/>
      <c r="E77" s="440"/>
      <c r="F77" s="76"/>
      <c r="G77" s="467"/>
    </row>
    <row r="78" spans="1:7" ht="18.75">
      <c r="A78" s="134" t="s">
        <v>440</v>
      </c>
      <c r="B78" s="81" t="s">
        <v>441</v>
      </c>
      <c r="C78" s="351">
        <v>1</v>
      </c>
      <c r="D78" s="137" t="s">
        <v>28</v>
      </c>
      <c r="E78" s="440"/>
      <c r="F78" s="76">
        <f>ROUND(E78*C78,2)</f>
        <v>0</v>
      </c>
      <c r="G78" s="467"/>
    </row>
    <row r="79" spans="1:7" ht="18.75">
      <c r="A79" s="134"/>
      <c r="B79" s="81"/>
      <c r="C79" s="351"/>
      <c r="D79" s="137"/>
      <c r="E79" s="440"/>
      <c r="F79" s="76"/>
      <c r="G79" s="467"/>
    </row>
    <row r="80" spans="1:7" ht="18.75">
      <c r="A80" s="132" t="s">
        <v>442</v>
      </c>
      <c r="B80" s="140" t="s">
        <v>443</v>
      </c>
      <c r="C80" s="351"/>
      <c r="D80" s="137"/>
      <c r="E80" s="440"/>
      <c r="F80" s="76"/>
      <c r="G80" s="467"/>
    </row>
    <row r="81" spans="1:7" ht="18.75">
      <c r="A81" s="134" t="s">
        <v>444</v>
      </c>
      <c r="B81" s="81" t="s">
        <v>445</v>
      </c>
      <c r="C81" s="351">
        <v>8</v>
      </c>
      <c r="D81" s="137" t="s">
        <v>33</v>
      </c>
      <c r="E81" s="480"/>
      <c r="F81" s="76">
        <f>C81*E81</f>
        <v>0</v>
      </c>
      <c r="G81" s="467"/>
    </row>
    <row r="82" spans="1:7" ht="18.75">
      <c r="A82" s="134" t="s">
        <v>446</v>
      </c>
      <c r="B82" s="81" t="s">
        <v>447</v>
      </c>
      <c r="C82" s="351">
        <v>4</v>
      </c>
      <c r="D82" s="137" t="s">
        <v>33</v>
      </c>
      <c r="E82" s="440"/>
      <c r="F82" s="76">
        <f>ROUND(E82*C82,2)</f>
        <v>0</v>
      </c>
      <c r="G82" s="467"/>
    </row>
    <row r="83" spans="1:7" ht="37.5">
      <c r="A83" s="132" t="s">
        <v>448</v>
      </c>
      <c r="B83" s="131" t="s">
        <v>449</v>
      </c>
      <c r="C83" s="351">
        <v>2</v>
      </c>
      <c r="D83" s="137" t="s">
        <v>33</v>
      </c>
      <c r="E83" s="450"/>
      <c r="F83" s="76">
        <f>ROUND(E83*C83,2)</f>
        <v>0</v>
      </c>
      <c r="G83" s="467"/>
    </row>
    <row r="84" spans="1:7" ht="18.75">
      <c r="A84" s="134"/>
      <c r="B84" s="131"/>
      <c r="C84" s="351"/>
      <c r="D84" s="137"/>
      <c r="E84" s="450"/>
      <c r="F84" s="76"/>
      <c r="G84" s="467"/>
    </row>
    <row r="85" spans="1:7" ht="56.25">
      <c r="A85" s="132" t="s">
        <v>450</v>
      </c>
      <c r="B85" s="131" t="s">
        <v>451</v>
      </c>
      <c r="C85" s="351"/>
      <c r="D85" s="137"/>
      <c r="E85" s="450"/>
      <c r="F85" s="76"/>
      <c r="G85" s="467"/>
    </row>
    <row r="86" spans="1:7" ht="18.75">
      <c r="A86" s="134" t="s">
        <v>452</v>
      </c>
      <c r="B86" s="140" t="s">
        <v>453</v>
      </c>
      <c r="C86" s="351">
        <v>7</v>
      </c>
      <c r="D86" s="137" t="s">
        <v>33</v>
      </c>
      <c r="E86" s="450"/>
      <c r="F86" s="76">
        <f>ROUND(E86*C86,2)</f>
        <v>0</v>
      </c>
      <c r="G86" s="467"/>
    </row>
    <row r="87" spans="1:7" ht="18.75">
      <c r="A87" s="134"/>
      <c r="B87" s="140"/>
      <c r="C87" s="351"/>
      <c r="D87" s="137"/>
      <c r="E87" s="440"/>
      <c r="F87" s="76"/>
      <c r="G87" s="467"/>
    </row>
    <row r="88" spans="1:7" ht="18.75">
      <c r="A88" s="132" t="s">
        <v>454</v>
      </c>
      <c r="B88" s="140" t="s">
        <v>277</v>
      </c>
      <c r="C88" s="351">
        <v>1</v>
      </c>
      <c r="D88" s="137" t="s">
        <v>28</v>
      </c>
      <c r="E88" s="440"/>
      <c r="F88" s="76">
        <f>ROUND(E88*C88,2)</f>
        <v>0</v>
      </c>
      <c r="G88" s="467">
        <f>SUM(F44:F88)</f>
        <v>0</v>
      </c>
    </row>
    <row r="89" spans="1:7" ht="20.25">
      <c r="A89" s="108"/>
      <c r="B89" s="481"/>
      <c r="C89" s="461"/>
      <c r="D89" s="462"/>
      <c r="E89" s="448"/>
      <c r="F89" s="463"/>
      <c r="G89" s="449"/>
    </row>
    <row r="90" spans="1:7" ht="93.75">
      <c r="A90" s="108" t="s">
        <v>360</v>
      </c>
      <c r="B90" s="482" t="s">
        <v>455</v>
      </c>
      <c r="C90" s="483">
        <v>1</v>
      </c>
      <c r="D90" s="367" t="s">
        <v>28</v>
      </c>
      <c r="E90" s="378"/>
      <c r="F90" s="484">
        <f>+E90*C90</f>
        <v>0</v>
      </c>
      <c r="G90" s="485">
        <f>SUM(F90)</f>
        <v>0</v>
      </c>
    </row>
    <row r="91" spans="1:7" ht="21" thickBot="1">
      <c r="A91" s="428"/>
      <c r="B91" s="371"/>
      <c r="C91" s="375"/>
      <c r="D91" s="373"/>
      <c r="E91" s="372"/>
      <c r="F91" s="372"/>
      <c r="G91" s="486"/>
    </row>
    <row r="92" spans="1:7" ht="21.75" thickTop="1" thickBot="1">
      <c r="A92" s="487"/>
      <c r="B92" s="488" t="s">
        <v>456</v>
      </c>
      <c r="C92" s="489"/>
      <c r="D92" s="490"/>
      <c r="E92" s="491"/>
      <c r="F92" s="492"/>
      <c r="G92" s="339">
        <f>SUM(G10:G90)</f>
        <v>0</v>
      </c>
    </row>
    <row r="93" spans="1:7" ht="21.75" thickTop="1" thickBot="1">
      <c r="A93" s="487"/>
      <c r="B93" s="488" t="s">
        <v>456</v>
      </c>
      <c r="C93" s="489"/>
      <c r="D93" s="490"/>
      <c r="E93" s="491"/>
      <c r="F93" s="492"/>
      <c r="G93" s="339">
        <f>SUM(G92)</f>
        <v>0</v>
      </c>
    </row>
    <row r="94" spans="1:7" ht="21" thickTop="1">
      <c r="A94" s="493"/>
      <c r="B94" s="494"/>
      <c r="C94" s="495"/>
      <c r="D94" s="496"/>
      <c r="E94" s="497"/>
      <c r="F94" s="498"/>
      <c r="G94" s="298"/>
    </row>
    <row r="95" spans="1:7" ht="20.25">
      <c r="A95" s="241"/>
      <c r="B95" s="160" t="s">
        <v>457</v>
      </c>
      <c r="C95" s="499"/>
      <c r="D95" s="244">
        <v>0.1</v>
      </c>
      <c r="E95" s="231"/>
      <c r="F95" s="245">
        <f t="shared" ref="F95:F100" si="1">ROUND(D95*$G$92,2)</f>
        <v>0</v>
      </c>
      <c r="G95" s="298"/>
    </row>
    <row r="96" spans="1:7" ht="20.25">
      <c r="A96" s="248"/>
      <c r="B96" s="160" t="s">
        <v>236</v>
      </c>
      <c r="C96" s="499"/>
      <c r="D96" s="247">
        <v>2.5000000000000001E-2</v>
      </c>
      <c r="E96" s="160"/>
      <c r="F96" s="245">
        <f t="shared" si="1"/>
        <v>0</v>
      </c>
      <c r="G96" s="298"/>
    </row>
    <row r="97" spans="1:7" ht="20.25">
      <c r="A97" s="248"/>
      <c r="B97" s="160" t="s">
        <v>237</v>
      </c>
      <c r="C97" s="499"/>
      <c r="D97" s="247">
        <v>3.5000000000000003E-2</v>
      </c>
      <c r="E97" s="160"/>
      <c r="F97" s="245">
        <f t="shared" si="1"/>
        <v>0</v>
      </c>
      <c r="G97" s="298"/>
    </row>
    <row r="98" spans="1:7" ht="20.25">
      <c r="A98" s="241"/>
      <c r="B98" s="160" t="s">
        <v>458</v>
      </c>
      <c r="C98" s="499"/>
      <c r="D98" s="500">
        <v>5.3499999999999999E-2</v>
      </c>
      <c r="E98" s="160"/>
      <c r="F98" s="245">
        <f t="shared" si="1"/>
        <v>0</v>
      </c>
      <c r="G98" s="298"/>
    </row>
    <row r="99" spans="1:7" ht="20.25">
      <c r="A99" s="241"/>
      <c r="B99" s="160" t="s">
        <v>239</v>
      </c>
      <c r="C99" s="499"/>
      <c r="D99" s="244">
        <v>0.01</v>
      </c>
      <c r="E99" s="160"/>
      <c r="F99" s="245">
        <f t="shared" si="1"/>
        <v>0</v>
      </c>
      <c r="G99" s="298"/>
    </row>
    <row r="100" spans="1:7" ht="20.25">
      <c r="A100" s="241"/>
      <c r="B100" s="160" t="s">
        <v>459</v>
      </c>
      <c r="C100" s="499"/>
      <c r="D100" s="244">
        <v>0.05</v>
      </c>
      <c r="E100" s="160"/>
      <c r="F100" s="245">
        <f t="shared" si="1"/>
        <v>0</v>
      </c>
      <c r="G100" s="298" t="s">
        <v>258</v>
      </c>
    </row>
    <row r="101" spans="1:7" ht="21" thickBot="1">
      <c r="A101" s="501"/>
      <c r="B101" s="502" t="s">
        <v>258</v>
      </c>
      <c r="C101" s="503" t="s">
        <v>258</v>
      </c>
      <c r="D101" s="504" t="s">
        <v>258</v>
      </c>
      <c r="E101" s="502" t="s">
        <v>258</v>
      </c>
      <c r="F101" s="505" t="s">
        <v>258</v>
      </c>
      <c r="G101" s="298" t="s">
        <v>258</v>
      </c>
    </row>
    <row r="102" spans="1:7" ht="21.75" thickTop="1" thickBot="1">
      <c r="A102" s="252"/>
      <c r="B102" s="169" t="s">
        <v>279</v>
      </c>
      <c r="C102" s="506"/>
      <c r="D102" s="151"/>
      <c r="E102" s="151"/>
      <c r="F102" s="151"/>
      <c r="G102" s="339">
        <f>SUM(F95:F100)</f>
        <v>0</v>
      </c>
    </row>
    <row r="103" spans="1:7" ht="21" thickTop="1">
      <c r="A103" s="507"/>
      <c r="B103" s="257" t="s">
        <v>460</v>
      </c>
      <c r="C103" s="508"/>
      <c r="D103" s="257"/>
      <c r="E103" s="257"/>
      <c r="F103" s="257"/>
      <c r="G103" s="298">
        <f>G93+G102</f>
        <v>0</v>
      </c>
    </row>
    <row r="104" spans="1:7" ht="81">
      <c r="A104" s="509"/>
      <c r="B104" s="510" t="s">
        <v>281</v>
      </c>
      <c r="C104" s="511"/>
      <c r="D104" s="258">
        <v>0.03</v>
      </c>
      <c r="E104" s="158"/>
      <c r="F104" s="512"/>
      <c r="G104" s="403">
        <f>+D104*G102</f>
        <v>0</v>
      </c>
    </row>
    <row r="105" spans="1:7" ht="20.25">
      <c r="A105" s="261"/>
      <c r="B105" s="513" t="s">
        <v>461</v>
      </c>
      <c r="C105" s="514"/>
      <c r="D105" s="515">
        <v>0.06</v>
      </c>
      <c r="E105" s="513"/>
      <c r="F105" s="513"/>
      <c r="G105" s="516">
        <f>+D105*G92</f>
        <v>0</v>
      </c>
    </row>
    <row r="106" spans="1:7" ht="21" thickBot="1">
      <c r="A106" s="517"/>
      <c r="B106" s="262" t="s">
        <v>245</v>
      </c>
      <c r="C106" s="518"/>
      <c r="D106" s="404">
        <v>0.05</v>
      </c>
      <c r="E106" s="262"/>
      <c r="F106" s="262"/>
      <c r="G106" s="519">
        <f>D106*G103</f>
        <v>0</v>
      </c>
    </row>
    <row r="107" spans="1:7" ht="21.75" thickTop="1" thickBot="1">
      <c r="A107" s="252"/>
      <c r="B107" s="168" t="s">
        <v>246</v>
      </c>
      <c r="C107" s="520"/>
      <c r="D107" s="521"/>
      <c r="E107" s="150"/>
      <c r="F107" s="150"/>
      <c r="G107" s="522">
        <f>SUM(G103:G106)</f>
        <v>0</v>
      </c>
    </row>
    <row r="108" spans="1:7" ht="21" thickTop="1">
      <c r="A108" s="184"/>
      <c r="B108" s="406"/>
      <c r="C108" s="523"/>
      <c r="D108" s="524"/>
      <c r="E108" s="180"/>
      <c r="F108" s="180"/>
      <c r="G108" s="407"/>
    </row>
    <row r="109" spans="1:7" ht="20.25">
      <c r="A109" s="271"/>
      <c r="B109" s="525"/>
      <c r="C109" s="526"/>
      <c r="D109" s="527"/>
      <c r="E109" s="271"/>
      <c r="F109" s="271"/>
      <c r="G109" s="407"/>
    </row>
    <row r="110" spans="1:7" ht="20.25">
      <c r="A110" s="184"/>
      <c r="B110" s="187" t="s">
        <v>247</v>
      </c>
      <c r="C110" s="528"/>
      <c r="D110" s="187"/>
      <c r="E110" s="187" t="s">
        <v>248</v>
      </c>
      <c r="F110" s="184"/>
      <c r="G110" s="407"/>
    </row>
    <row r="111" spans="1:7" ht="20.25">
      <c r="A111" s="184"/>
      <c r="B111" s="187"/>
      <c r="C111" s="528"/>
      <c r="D111" s="187"/>
      <c r="E111" s="187"/>
      <c r="F111" s="184"/>
      <c r="G111" s="407"/>
    </row>
    <row r="112" spans="1:7" ht="20.25">
      <c r="A112" s="184"/>
      <c r="B112" s="187"/>
      <c r="C112" s="528"/>
      <c r="D112" s="187"/>
      <c r="E112" s="187"/>
      <c r="F112" s="184"/>
      <c r="G112" s="407"/>
    </row>
    <row r="113" spans="1:7" ht="20.25">
      <c r="A113" s="184"/>
      <c r="B113" s="187" t="s">
        <v>249</v>
      </c>
      <c r="C113" s="528"/>
      <c r="D113" s="187"/>
      <c r="E113" s="187" t="s">
        <v>249</v>
      </c>
      <c r="F113" s="187"/>
      <c r="G113" s="529"/>
    </row>
    <row r="114" spans="1:7" ht="20.25">
      <c r="A114" s="184"/>
      <c r="B114" s="189"/>
      <c r="C114" s="528"/>
      <c r="D114" s="187"/>
      <c r="E114" s="530"/>
      <c r="F114" s="187"/>
      <c r="G114" s="407"/>
    </row>
    <row r="115" spans="1:7" ht="20.25">
      <c r="A115" s="184"/>
      <c r="B115" s="192"/>
      <c r="C115" s="528"/>
      <c r="D115" s="187"/>
      <c r="E115" s="187"/>
      <c r="F115" s="187"/>
      <c r="G115" s="529"/>
    </row>
    <row r="116" spans="1:7" ht="20.25">
      <c r="A116" s="184"/>
      <c r="B116" s="187"/>
      <c r="C116" s="528"/>
      <c r="D116" s="187"/>
      <c r="E116" s="187"/>
      <c r="F116" s="184"/>
      <c r="G116" s="407"/>
    </row>
    <row r="117" spans="1:7" ht="20.25">
      <c r="A117" s="184"/>
      <c r="B117" s="187"/>
      <c r="C117" s="528"/>
      <c r="D117" s="187"/>
      <c r="E117" s="187"/>
      <c r="F117" s="184"/>
      <c r="G117" s="407"/>
    </row>
    <row r="118" spans="1:7" ht="20.25">
      <c r="A118" s="184"/>
      <c r="B118" s="191" t="s">
        <v>462</v>
      </c>
      <c r="C118" s="528"/>
      <c r="D118" s="187"/>
      <c r="E118" s="191"/>
      <c r="F118" s="184"/>
      <c r="G118" s="407"/>
    </row>
    <row r="119" spans="1:7" ht="20.25">
      <c r="A119" s="184"/>
      <c r="B119" s="187"/>
      <c r="C119" s="528"/>
      <c r="D119" s="187"/>
      <c r="E119" s="187"/>
      <c r="F119" s="184"/>
      <c r="G119" s="407"/>
    </row>
    <row r="120" spans="1:7" ht="20.25">
      <c r="A120" s="184"/>
      <c r="B120" s="187"/>
      <c r="C120" s="528"/>
      <c r="D120" s="187"/>
      <c r="E120" s="187"/>
      <c r="F120" s="184"/>
      <c r="G120" s="407"/>
    </row>
    <row r="121" spans="1:7" ht="20.25">
      <c r="A121" s="184"/>
      <c r="B121" s="187" t="s">
        <v>463</v>
      </c>
      <c r="C121" s="528"/>
      <c r="D121" s="187"/>
      <c r="E121" s="187"/>
      <c r="F121" s="184"/>
      <c r="G121" s="407"/>
    </row>
    <row r="122" spans="1:7" ht="20.25">
      <c r="A122" s="184"/>
      <c r="B122" s="189"/>
      <c r="C122" s="528"/>
      <c r="D122" s="187"/>
      <c r="E122" s="189"/>
      <c r="F122" s="272"/>
      <c r="G122" s="529"/>
    </row>
    <row r="123" spans="1:7" ht="20.25">
      <c r="A123" s="184"/>
      <c r="B123" s="187"/>
      <c r="C123" s="528"/>
      <c r="D123" s="187"/>
      <c r="E123" s="187"/>
      <c r="F123" s="184"/>
      <c r="G123" s="529"/>
    </row>
    <row r="124" spans="1:7" ht="15.75">
      <c r="A124" s="413"/>
      <c r="B124" s="413"/>
      <c r="C124" s="531"/>
      <c r="D124" s="413"/>
      <c r="E124" s="532"/>
      <c r="F124" s="413"/>
      <c r="G124" s="413"/>
    </row>
  </sheetData>
  <mergeCells count="4">
    <mergeCell ref="A1:G1"/>
    <mergeCell ref="A2:G2"/>
    <mergeCell ref="A4:G4"/>
    <mergeCell ref="B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7"/>
  <sheetViews>
    <sheetView tabSelected="1" workbookViewId="0">
      <selection activeCell="F11" sqref="F11"/>
    </sheetView>
  </sheetViews>
  <sheetFormatPr baseColWidth="10" defaultRowHeight="15"/>
  <cols>
    <col min="1" max="1" width="8.28515625" customWidth="1"/>
    <col min="2" max="2" width="56.85546875" customWidth="1"/>
    <col min="3" max="3" width="14.28515625" customWidth="1"/>
    <col min="4" max="4" width="9.5703125" customWidth="1"/>
    <col min="5" max="5" width="14" customWidth="1"/>
    <col min="6" max="6" width="17" customWidth="1"/>
    <col min="7" max="7" width="17.140625" bestFit="1" customWidth="1"/>
  </cols>
  <sheetData>
    <row r="1" spans="1:7" ht="18">
      <c r="A1" s="533" t="s">
        <v>464</v>
      </c>
      <c r="B1" s="533"/>
      <c r="C1" s="533"/>
      <c r="D1" s="533"/>
      <c r="E1" s="533"/>
      <c r="F1" s="533"/>
      <c r="G1" s="533"/>
    </row>
    <row r="2" spans="1:7" ht="18">
      <c r="A2" s="533" t="s">
        <v>465</v>
      </c>
      <c r="B2" s="533"/>
      <c r="C2" s="533"/>
      <c r="D2" s="533"/>
      <c r="E2" s="533"/>
      <c r="F2" s="533"/>
      <c r="G2" s="533"/>
    </row>
    <row r="3" spans="1:7" ht="18">
      <c r="A3" s="534"/>
      <c r="B3" s="535"/>
      <c r="C3" s="536"/>
      <c r="D3" s="536"/>
      <c r="E3" s="537"/>
      <c r="F3" s="537"/>
      <c r="G3" s="538"/>
    </row>
    <row r="4" spans="1:7" ht="18">
      <c r="A4" s="539"/>
      <c r="B4" s="535"/>
      <c r="C4" s="536"/>
      <c r="D4" s="536"/>
      <c r="E4" s="537"/>
      <c r="F4" s="537"/>
      <c r="G4" s="538"/>
    </row>
    <row r="5" spans="1:7" ht="18">
      <c r="A5" s="540"/>
      <c r="B5" s="541"/>
      <c r="C5" s="542"/>
      <c r="D5" s="542"/>
      <c r="E5" s="543"/>
      <c r="F5" s="543"/>
      <c r="G5" s="544"/>
    </row>
    <row r="6" spans="1:7" ht="57" customHeight="1">
      <c r="A6" s="545" t="s">
        <v>466</v>
      </c>
      <c r="B6" s="545"/>
      <c r="C6" s="545"/>
      <c r="D6" s="545"/>
      <c r="E6" s="545"/>
      <c r="F6" s="545"/>
      <c r="G6" s="545"/>
    </row>
    <row r="7" spans="1:7" ht="18.75" thickBot="1">
      <c r="A7" s="578"/>
      <c r="B7" s="579"/>
      <c r="C7" s="580"/>
      <c r="D7" s="581"/>
      <c r="E7" s="582"/>
      <c r="F7" s="582"/>
      <c r="G7" s="580"/>
    </row>
    <row r="8" spans="1:7" ht="33" thickTop="1" thickBot="1">
      <c r="A8" s="583" t="s">
        <v>13</v>
      </c>
      <c r="B8" s="584" t="s">
        <v>467</v>
      </c>
      <c r="C8" s="585" t="s">
        <v>468</v>
      </c>
      <c r="D8" s="585" t="s">
        <v>33</v>
      </c>
      <c r="E8" s="585" t="s">
        <v>469</v>
      </c>
      <c r="F8" s="586" t="s">
        <v>470</v>
      </c>
      <c r="G8" s="587" t="s">
        <v>471</v>
      </c>
    </row>
    <row r="9" spans="1:7" ht="16.5" thickTop="1">
      <c r="A9" s="588"/>
      <c r="B9" s="589"/>
      <c r="C9" s="589"/>
      <c r="D9" s="590"/>
      <c r="E9" s="591"/>
      <c r="F9" s="591"/>
      <c r="G9" s="592"/>
    </row>
    <row r="10" spans="1:7" ht="47.25">
      <c r="A10" s="588"/>
      <c r="B10" s="593" t="s">
        <v>472</v>
      </c>
      <c r="C10" s="589"/>
      <c r="D10" s="590"/>
      <c r="E10" s="591"/>
      <c r="F10" s="591"/>
      <c r="G10" s="592"/>
    </row>
    <row r="11" spans="1:7" ht="15.75">
      <c r="A11" s="588"/>
      <c r="B11" s="593"/>
      <c r="C11" s="589"/>
      <c r="D11" s="590"/>
      <c r="E11" s="591"/>
      <c r="F11" s="591"/>
      <c r="G11" s="592"/>
    </row>
    <row r="12" spans="1:7" ht="15.75">
      <c r="A12" s="572">
        <v>1</v>
      </c>
      <c r="B12" s="594" t="s">
        <v>473</v>
      </c>
      <c r="C12" s="595"/>
      <c r="D12" s="596"/>
      <c r="E12" s="597"/>
      <c r="F12" s="597"/>
      <c r="G12" s="598"/>
    </row>
    <row r="13" spans="1:7" ht="15.75">
      <c r="A13" s="573">
        <f>A12+0.1</f>
        <v>1.1000000000000001</v>
      </c>
      <c r="B13" s="599" t="s">
        <v>474</v>
      </c>
      <c r="C13" s="600">
        <v>24.147500000000001</v>
      </c>
      <c r="D13" s="601" t="s">
        <v>40</v>
      </c>
      <c r="E13" s="600"/>
      <c r="F13" s="600"/>
      <c r="G13" s="598"/>
    </row>
    <row r="14" spans="1:7" ht="15.75">
      <c r="A14" s="573">
        <f>A13+0.1</f>
        <v>1.2000000000000002</v>
      </c>
      <c r="B14" s="599" t="s">
        <v>139</v>
      </c>
      <c r="C14" s="600">
        <v>32.6</v>
      </c>
      <c r="D14" s="601" t="s">
        <v>40</v>
      </c>
      <c r="E14" s="600"/>
      <c r="F14" s="600"/>
      <c r="G14" s="598"/>
    </row>
    <row r="15" spans="1:7" ht="15.75">
      <c r="A15" s="574"/>
      <c r="B15" s="575"/>
      <c r="C15" s="595"/>
      <c r="D15" s="596"/>
      <c r="E15" s="597"/>
      <c r="F15" s="597"/>
      <c r="G15" s="598"/>
    </row>
    <row r="16" spans="1:7" ht="15.75">
      <c r="A16" s="572">
        <v>2</v>
      </c>
      <c r="B16" s="594" t="s">
        <v>475</v>
      </c>
      <c r="C16" s="602"/>
      <c r="D16" s="603"/>
      <c r="E16" s="602"/>
      <c r="F16" s="600"/>
      <c r="G16" s="604"/>
    </row>
    <row r="17" spans="1:7" ht="30">
      <c r="A17" s="573">
        <f>A16+0.1</f>
        <v>2.1</v>
      </c>
      <c r="B17" s="605" t="s">
        <v>476</v>
      </c>
      <c r="C17" s="600">
        <v>56.12</v>
      </c>
      <c r="D17" s="601" t="s">
        <v>40</v>
      </c>
      <c r="E17" s="600"/>
      <c r="F17" s="600"/>
      <c r="G17" s="604"/>
    </row>
    <row r="18" spans="1:7">
      <c r="A18" s="573">
        <f>A17+0.1</f>
        <v>2.2000000000000002</v>
      </c>
      <c r="B18" s="599" t="s">
        <v>477</v>
      </c>
      <c r="C18" s="600">
        <v>65.00800000000001</v>
      </c>
      <c r="D18" s="601" t="s">
        <v>40</v>
      </c>
      <c r="E18" s="600"/>
      <c r="F18" s="600"/>
      <c r="G18" s="604"/>
    </row>
    <row r="19" spans="1:7">
      <c r="A19" s="573">
        <f>+A18+0.1</f>
        <v>2.3000000000000003</v>
      </c>
      <c r="B19" s="599" t="s">
        <v>478</v>
      </c>
      <c r="C19" s="600">
        <v>84.510400000000018</v>
      </c>
      <c r="D19" s="601" t="s">
        <v>40</v>
      </c>
      <c r="E19" s="600"/>
      <c r="F19" s="600"/>
      <c r="G19" s="604"/>
    </row>
    <row r="20" spans="1:7" ht="15.75">
      <c r="A20" s="573">
        <f>+A19+0.1</f>
        <v>2.4000000000000004</v>
      </c>
      <c r="B20" s="599" t="s">
        <v>139</v>
      </c>
      <c r="C20" s="600">
        <v>75.762</v>
      </c>
      <c r="D20" s="601" t="s">
        <v>40</v>
      </c>
      <c r="E20" s="600"/>
      <c r="F20" s="600"/>
      <c r="G20" s="606"/>
    </row>
    <row r="21" spans="1:7" ht="15.75">
      <c r="A21" s="573"/>
      <c r="B21" s="605"/>
      <c r="C21" s="607"/>
      <c r="D21" s="601"/>
      <c r="E21" s="607"/>
      <c r="F21" s="608"/>
      <c r="G21" s="606"/>
    </row>
    <row r="22" spans="1:7" ht="15.75">
      <c r="A22" s="572">
        <v>3</v>
      </c>
      <c r="B22" s="594" t="s">
        <v>479</v>
      </c>
      <c r="C22" s="602"/>
      <c r="D22" s="603"/>
      <c r="E22" s="602"/>
      <c r="F22" s="608"/>
      <c r="G22" s="606"/>
    </row>
    <row r="23" spans="1:7" ht="15.75">
      <c r="A23" s="573">
        <f>+A22+0.1</f>
        <v>3.1</v>
      </c>
      <c r="B23" s="605" t="s">
        <v>480</v>
      </c>
      <c r="C23" s="600">
        <v>103.8</v>
      </c>
      <c r="D23" s="601" t="s">
        <v>109</v>
      </c>
      <c r="E23" s="600"/>
      <c r="F23" s="600"/>
      <c r="G23" s="606"/>
    </row>
    <row r="24" spans="1:7" ht="15.75">
      <c r="A24" s="573">
        <f t="shared" ref="A24:A31" si="0">+A23+0.1</f>
        <v>3.2</v>
      </c>
      <c r="B24" s="605" t="s">
        <v>481</v>
      </c>
      <c r="C24" s="600">
        <v>79</v>
      </c>
      <c r="D24" s="601" t="s">
        <v>109</v>
      </c>
      <c r="E24" s="600"/>
      <c r="F24" s="600"/>
      <c r="G24" s="606"/>
    </row>
    <row r="25" spans="1:7" ht="15.75">
      <c r="A25" s="573">
        <f t="shared" si="0"/>
        <v>3.3000000000000003</v>
      </c>
      <c r="B25" s="599" t="s">
        <v>482</v>
      </c>
      <c r="C25" s="600">
        <v>1</v>
      </c>
      <c r="D25" s="601" t="s">
        <v>483</v>
      </c>
      <c r="E25" s="600"/>
      <c r="F25" s="600"/>
      <c r="G25" s="606"/>
    </row>
    <row r="26" spans="1:7" ht="15.75">
      <c r="A26" s="573">
        <f t="shared" si="0"/>
        <v>3.4000000000000004</v>
      </c>
      <c r="B26" s="599" t="s">
        <v>484</v>
      </c>
      <c r="C26" s="600">
        <v>1</v>
      </c>
      <c r="D26" s="601" t="s">
        <v>483</v>
      </c>
      <c r="E26" s="600"/>
      <c r="F26" s="600"/>
      <c r="G26" s="606"/>
    </row>
    <row r="27" spans="1:7" ht="15.75">
      <c r="A27" s="573">
        <f t="shared" si="0"/>
        <v>3.5000000000000004</v>
      </c>
      <c r="B27" s="599" t="s">
        <v>485</v>
      </c>
      <c r="C27" s="600">
        <v>2</v>
      </c>
      <c r="D27" s="601" t="s">
        <v>486</v>
      </c>
      <c r="E27" s="600"/>
      <c r="F27" s="600"/>
      <c r="G27" s="606"/>
    </row>
    <row r="28" spans="1:7" ht="15.75">
      <c r="A28" s="573">
        <f t="shared" si="0"/>
        <v>3.6000000000000005</v>
      </c>
      <c r="B28" s="599" t="s">
        <v>487</v>
      </c>
      <c r="C28" s="600">
        <v>2</v>
      </c>
      <c r="D28" s="601" t="s">
        <v>486</v>
      </c>
      <c r="E28" s="600"/>
      <c r="F28" s="600"/>
      <c r="G28" s="606"/>
    </row>
    <row r="29" spans="1:7" ht="30">
      <c r="A29" s="573">
        <f t="shared" si="0"/>
        <v>3.7000000000000006</v>
      </c>
      <c r="B29" s="605" t="s">
        <v>488</v>
      </c>
      <c r="C29" s="600">
        <v>1</v>
      </c>
      <c r="D29" s="601" t="s">
        <v>483</v>
      </c>
      <c r="E29" s="600"/>
      <c r="F29" s="600"/>
      <c r="G29" s="606"/>
    </row>
    <row r="30" spans="1:7" ht="15.75">
      <c r="A30" s="573">
        <f t="shared" si="0"/>
        <v>3.8000000000000007</v>
      </c>
      <c r="B30" s="599" t="s">
        <v>489</v>
      </c>
      <c r="C30" s="600">
        <v>1</v>
      </c>
      <c r="D30" s="601" t="s">
        <v>483</v>
      </c>
      <c r="E30" s="600"/>
      <c r="F30" s="600"/>
      <c r="G30" s="606"/>
    </row>
    <row r="31" spans="1:7" ht="15.75">
      <c r="A31" s="573">
        <f t="shared" si="0"/>
        <v>3.9000000000000008</v>
      </c>
      <c r="B31" s="599" t="s">
        <v>490</v>
      </c>
      <c r="C31" s="600">
        <v>1</v>
      </c>
      <c r="D31" s="601" t="s">
        <v>483</v>
      </c>
      <c r="E31" s="600"/>
      <c r="F31" s="600"/>
      <c r="G31" s="606"/>
    </row>
    <row r="32" spans="1:7" ht="15.75">
      <c r="A32" s="576">
        <v>3.1</v>
      </c>
      <c r="B32" s="599" t="s">
        <v>491</v>
      </c>
      <c r="C32" s="600">
        <v>2</v>
      </c>
      <c r="D32" s="601" t="s">
        <v>486</v>
      </c>
      <c r="E32" s="600"/>
      <c r="F32" s="600"/>
      <c r="G32" s="606"/>
    </row>
    <row r="33" spans="1:7" ht="30">
      <c r="A33" s="576">
        <f>A32+0.01</f>
        <v>3.11</v>
      </c>
      <c r="B33" s="605" t="s">
        <v>492</v>
      </c>
      <c r="C33" s="600">
        <v>1</v>
      </c>
      <c r="D33" s="601" t="s">
        <v>483</v>
      </c>
      <c r="E33" s="600"/>
      <c r="F33" s="600"/>
      <c r="G33" s="606"/>
    </row>
    <row r="34" spans="1:7" ht="15.75">
      <c r="A34" s="576"/>
      <c r="B34" s="605"/>
      <c r="C34" s="607"/>
      <c r="D34" s="601"/>
      <c r="E34" s="607"/>
      <c r="F34" s="608"/>
      <c r="G34" s="606"/>
    </row>
    <row r="35" spans="1:7" ht="15.75">
      <c r="A35" s="577">
        <v>4</v>
      </c>
      <c r="B35" s="609" t="s">
        <v>493</v>
      </c>
      <c r="C35" s="602"/>
      <c r="D35" s="603"/>
      <c r="E35" s="602"/>
      <c r="F35" s="608"/>
      <c r="G35" s="606"/>
    </row>
    <row r="36" spans="1:7" ht="15.75">
      <c r="A36" s="573">
        <f>+A35+0.1</f>
        <v>4.0999999999999996</v>
      </c>
      <c r="B36" s="599" t="s">
        <v>494</v>
      </c>
      <c r="C36" s="600">
        <v>15</v>
      </c>
      <c r="D36" s="601" t="s">
        <v>495</v>
      </c>
      <c r="E36" s="600"/>
      <c r="F36" s="600"/>
      <c r="G36" s="606"/>
    </row>
    <row r="37" spans="1:7" ht="15.75">
      <c r="A37" s="573">
        <f>+A36+0.1</f>
        <v>4.1999999999999993</v>
      </c>
      <c r="B37" s="599" t="s">
        <v>496</v>
      </c>
      <c r="C37" s="600">
        <v>22</v>
      </c>
      <c r="D37" s="601" t="s">
        <v>486</v>
      </c>
      <c r="E37" s="600"/>
      <c r="F37" s="600"/>
      <c r="G37" s="606"/>
    </row>
    <row r="38" spans="1:7" ht="15.75">
      <c r="A38" s="573">
        <f>+A37+0.1</f>
        <v>4.2999999999999989</v>
      </c>
      <c r="B38" s="599" t="s">
        <v>497</v>
      </c>
      <c r="C38" s="600">
        <v>34</v>
      </c>
      <c r="D38" s="601" t="s">
        <v>486</v>
      </c>
      <c r="E38" s="600"/>
      <c r="F38" s="600"/>
      <c r="G38" s="606"/>
    </row>
    <row r="39" spans="1:7" ht="15.75">
      <c r="A39" s="573">
        <f>+A38+0.1</f>
        <v>4.3999999999999986</v>
      </c>
      <c r="B39" s="599" t="s">
        <v>498</v>
      </c>
      <c r="C39" s="600">
        <v>52</v>
      </c>
      <c r="D39" s="601" t="s">
        <v>486</v>
      </c>
      <c r="E39" s="600"/>
      <c r="F39" s="600"/>
      <c r="G39" s="606"/>
    </row>
    <row r="40" spans="1:7" ht="16.5" thickBot="1">
      <c r="A40" s="576"/>
      <c r="B40" s="605"/>
      <c r="C40" s="607"/>
      <c r="D40" s="601"/>
      <c r="E40" s="607"/>
      <c r="F40" s="608"/>
      <c r="G40" s="606"/>
    </row>
    <row r="41" spans="1:7" ht="17.25" thickTop="1" thickBot="1">
      <c r="A41" s="610"/>
      <c r="B41" s="611" t="s">
        <v>471</v>
      </c>
      <c r="C41" s="586"/>
      <c r="D41" s="586"/>
      <c r="E41" s="586"/>
      <c r="F41" s="586"/>
      <c r="G41" s="612"/>
    </row>
    <row r="42" spans="1:7" ht="17.25" thickTop="1" thickBot="1">
      <c r="A42" s="610"/>
      <c r="B42" s="611" t="s">
        <v>460</v>
      </c>
      <c r="C42" s="586"/>
      <c r="D42" s="586"/>
      <c r="E42" s="586"/>
      <c r="F42" s="586"/>
      <c r="G42" s="612"/>
    </row>
    <row r="43" spans="1:7" ht="16.5" thickTop="1">
      <c r="A43" s="613"/>
      <c r="B43" s="614"/>
      <c r="C43" s="615"/>
      <c r="D43" s="615"/>
      <c r="E43" s="615"/>
      <c r="F43" s="615"/>
      <c r="G43" s="616"/>
    </row>
    <row r="44" spans="1:7">
      <c r="A44" s="617"/>
      <c r="B44" s="618" t="s">
        <v>235</v>
      </c>
      <c r="C44" s="619"/>
      <c r="D44" s="620">
        <v>0.1</v>
      </c>
      <c r="E44" s="621"/>
      <c r="F44" s="621"/>
      <c r="G44" s="622"/>
    </row>
    <row r="45" spans="1:7">
      <c r="A45" s="617"/>
      <c r="B45" s="618" t="s">
        <v>236</v>
      </c>
      <c r="C45" s="619"/>
      <c r="D45" s="620">
        <v>2.5000000000000001E-2</v>
      </c>
      <c r="E45" s="621"/>
      <c r="F45" s="621"/>
      <c r="G45" s="622"/>
    </row>
    <row r="46" spans="1:7">
      <c r="A46" s="617"/>
      <c r="B46" s="618" t="s">
        <v>499</v>
      </c>
      <c r="C46" s="619"/>
      <c r="D46" s="620">
        <v>5.3499999999999999E-2</v>
      </c>
      <c r="E46" s="621"/>
      <c r="F46" s="621"/>
      <c r="G46" s="622"/>
    </row>
    <row r="47" spans="1:7">
      <c r="A47" s="617"/>
      <c r="B47" s="618" t="s">
        <v>237</v>
      </c>
      <c r="C47" s="619"/>
      <c r="D47" s="620">
        <v>3.5000000000000003E-2</v>
      </c>
      <c r="E47" s="621"/>
      <c r="F47" s="621"/>
      <c r="G47" s="622"/>
    </row>
    <row r="48" spans="1:7">
      <c r="A48" s="617"/>
      <c r="B48" s="618" t="s">
        <v>239</v>
      </c>
      <c r="C48" s="619"/>
      <c r="D48" s="620">
        <v>0.01</v>
      </c>
      <c r="E48" s="621"/>
      <c r="F48" s="621"/>
      <c r="G48" s="622"/>
    </row>
    <row r="49" spans="1:7">
      <c r="A49" s="617"/>
      <c r="B49" s="618" t="s">
        <v>500</v>
      </c>
      <c r="C49" s="619"/>
      <c r="D49" s="620">
        <v>0.05</v>
      </c>
      <c r="E49" s="621"/>
      <c r="F49" s="621"/>
      <c r="G49" s="622"/>
    </row>
    <row r="50" spans="1:7" ht="15.75" thickBot="1">
      <c r="A50" s="617"/>
      <c r="B50" s="618"/>
      <c r="C50" s="619"/>
      <c r="D50" s="623"/>
      <c r="E50" s="621"/>
      <c r="F50" s="621"/>
      <c r="G50" s="624"/>
    </row>
    <row r="51" spans="1:7" ht="17.25" thickTop="1" thickBot="1">
      <c r="A51" s="625"/>
      <c r="B51" s="626" t="s">
        <v>279</v>
      </c>
      <c r="C51" s="627"/>
      <c r="D51" s="628"/>
      <c r="E51" s="629"/>
      <c r="F51" s="629"/>
      <c r="G51" s="630"/>
    </row>
    <row r="52" spans="1:7" ht="17.25" thickTop="1" thickBot="1">
      <c r="A52" s="631"/>
      <c r="B52" s="632"/>
      <c r="C52" s="633"/>
      <c r="D52" s="634"/>
      <c r="E52" s="635"/>
      <c r="F52" s="635"/>
      <c r="G52" s="636"/>
    </row>
    <row r="53" spans="1:7" ht="17.25" thickTop="1" thickBot="1">
      <c r="A53" s="625"/>
      <c r="B53" s="626" t="s">
        <v>242</v>
      </c>
      <c r="C53" s="627"/>
      <c r="D53" s="628"/>
      <c r="E53" s="629"/>
      <c r="F53" s="629"/>
      <c r="G53" s="630"/>
    </row>
    <row r="54" spans="1:7" ht="17.25" thickTop="1" thickBot="1">
      <c r="A54" s="631"/>
      <c r="B54" s="632"/>
      <c r="C54" s="633"/>
      <c r="D54" s="634"/>
      <c r="E54" s="635"/>
      <c r="F54" s="635"/>
      <c r="G54" s="636"/>
    </row>
    <row r="55" spans="1:7" ht="17.25" thickTop="1" thickBot="1">
      <c r="A55" s="625"/>
      <c r="B55" s="626" t="s">
        <v>501</v>
      </c>
      <c r="C55" s="627"/>
      <c r="D55" s="637">
        <v>0.03</v>
      </c>
      <c r="E55" s="629"/>
      <c r="F55" s="629"/>
      <c r="G55" s="630"/>
    </row>
    <row r="56" spans="1:7" ht="17.25" thickTop="1" thickBot="1">
      <c r="A56" s="631"/>
      <c r="B56" s="632"/>
      <c r="C56" s="633"/>
      <c r="D56" s="634"/>
      <c r="E56" s="635"/>
      <c r="F56" s="635"/>
      <c r="G56" s="636"/>
    </row>
    <row r="57" spans="1:7" ht="17.25" thickTop="1" thickBot="1">
      <c r="A57" s="625"/>
      <c r="B57" s="626" t="s">
        <v>461</v>
      </c>
      <c r="C57" s="627"/>
      <c r="D57" s="637">
        <v>0.06</v>
      </c>
      <c r="E57" s="629"/>
      <c r="F57" s="629"/>
      <c r="G57" s="630"/>
    </row>
    <row r="58" spans="1:7" ht="17.25" thickTop="1" thickBot="1">
      <c r="A58" s="631"/>
      <c r="B58" s="632"/>
      <c r="C58" s="633"/>
      <c r="D58" s="635"/>
      <c r="E58" s="635"/>
      <c r="F58" s="635"/>
      <c r="G58" s="636"/>
    </row>
    <row r="59" spans="1:7" ht="17.25" thickTop="1" thickBot="1">
      <c r="A59" s="625"/>
      <c r="B59" s="626" t="s">
        <v>246</v>
      </c>
      <c r="C59" s="627"/>
      <c r="D59" s="629"/>
      <c r="E59" s="629"/>
      <c r="F59" s="629"/>
      <c r="G59" s="630"/>
    </row>
    <row r="60" spans="1:7" ht="15.75" thickTop="1">
      <c r="A60" s="546"/>
      <c r="B60" s="547"/>
      <c r="C60" s="548"/>
      <c r="D60" s="548"/>
      <c r="E60" s="548"/>
      <c r="F60" s="548"/>
      <c r="G60" s="548"/>
    </row>
    <row r="61" spans="1:7">
      <c r="A61" s="549"/>
      <c r="B61" s="550" t="s">
        <v>502</v>
      </c>
      <c r="C61" s="551"/>
      <c r="D61" s="552"/>
      <c r="E61" s="551" t="s">
        <v>247</v>
      </c>
      <c r="F61" s="553"/>
      <c r="G61" s="554"/>
    </row>
    <row r="62" spans="1:7">
      <c r="A62" s="549"/>
      <c r="B62" s="550"/>
      <c r="C62" s="551"/>
      <c r="D62" s="552"/>
      <c r="E62" s="551"/>
      <c r="F62" s="553"/>
      <c r="G62" s="554"/>
    </row>
    <row r="63" spans="1:7">
      <c r="A63" s="546"/>
      <c r="B63" s="547"/>
      <c r="C63" s="548"/>
      <c r="D63" s="548"/>
      <c r="E63" s="548"/>
      <c r="F63" s="555"/>
      <c r="G63" s="548"/>
    </row>
    <row r="64" spans="1:7">
      <c r="A64" s="546"/>
      <c r="B64" s="547" t="s">
        <v>503</v>
      </c>
      <c r="C64" s="548"/>
      <c r="D64" s="548"/>
      <c r="E64" s="548" t="s">
        <v>503</v>
      </c>
      <c r="F64" s="555"/>
      <c r="G64" s="548"/>
    </row>
    <row r="65" spans="1:7" ht="15.75">
      <c r="A65" s="546"/>
      <c r="B65" s="556"/>
      <c r="C65" s="557"/>
      <c r="D65" s="548"/>
      <c r="E65" s="558"/>
      <c r="F65" s="555"/>
      <c r="G65" s="548"/>
    </row>
    <row r="66" spans="1:7">
      <c r="A66" s="546"/>
      <c r="B66" s="547"/>
      <c r="C66" s="548"/>
      <c r="D66" s="548"/>
      <c r="E66" s="559"/>
      <c r="F66" s="555"/>
      <c r="G66" s="548"/>
    </row>
    <row r="67" spans="1:7" ht="15.75">
      <c r="A67" s="546"/>
      <c r="B67" s="547"/>
      <c r="C67" s="548"/>
      <c r="D67" s="557"/>
      <c r="E67" s="548"/>
      <c r="F67" s="555"/>
      <c r="G67" s="548"/>
    </row>
    <row r="68" spans="1:7">
      <c r="A68" s="560"/>
      <c r="B68" s="561"/>
      <c r="C68" s="562"/>
      <c r="D68" s="562"/>
      <c r="E68" s="562"/>
      <c r="F68" s="563"/>
      <c r="G68" s="548"/>
    </row>
    <row r="69" spans="1:7">
      <c r="A69" s="560"/>
      <c r="B69" s="547"/>
      <c r="C69" s="548"/>
      <c r="D69" s="548"/>
      <c r="E69" s="548"/>
      <c r="F69" s="555"/>
      <c r="G69" s="548"/>
    </row>
    <row r="70" spans="1:7">
      <c r="A70" s="560"/>
      <c r="B70" s="550" t="s">
        <v>250</v>
      </c>
      <c r="C70" s="551"/>
      <c r="D70" s="562"/>
      <c r="E70" s="551" t="s">
        <v>504</v>
      </c>
      <c r="F70" s="563"/>
      <c r="G70" s="548"/>
    </row>
    <row r="71" spans="1:7">
      <c r="A71" s="560"/>
      <c r="B71" s="550"/>
      <c r="C71" s="551"/>
      <c r="D71" s="562"/>
      <c r="E71" s="551"/>
      <c r="F71" s="563"/>
      <c r="G71" s="548"/>
    </row>
    <row r="72" spans="1:7">
      <c r="A72" s="560"/>
      <c r="B72" s="561"/>
      <c r="C72" s="562"/>
      <c r="D72" s="562"/>
      <c r="E72" s="562"/>
      <c r="F72" s="563"/>
      <c r="G72" s="548"/>
    </row>
    <row r="73" spans="1:7">
      <c r="A73" s="546"/>
      <c r="B73" s="547" t="s">
        <v>503</v>
      </c>
      <c r="C73" s="548"/>
      <c r="D73" s="548"/>
      <c r="E73" s="548" t="s">
        <v>503</v>
      </c>
      <c r="F73" s="555"/>
      <c r="G73" s="548"/>
    </row>
    <row r="74" spans="1:7" ht="15.75">
      <c r="A74" s="564"/>
      <c r="B74" s="556"/>
      <c r="C74" s="557"/>
      <c r="D74" s="557"/>
      <c r="E74" s="557"/>
      <c r="F74" s="555"/>
      <c r="G74" s="557"/>
    </row>
    <row r="75" spans="1:7">
      <c r="A75" s="560"/>
      <c r="B75" s="547"/>
      <c r="C75" s="548"/>
      <c r="D75" s="548"/>
      <c r="E75" s="548"/>
      <c r="F75" s="555"/>
      <c r="G75" s="548"/>
    </row>
    <row r="76" spans="1:7" ht="15.75">
      <c r="A76" s="560"/>
      <c r="B76" s="565"/>
      <c r="C76" s="566"/>
      <c r="D76" s="567"/>
      <c r="E76" s="568"/>
      <c r="F76" s="566"/>
      <c r="G76" s="555"/>
    </row>
    <row r="77" spans="1:7">
      <c r="A77" s="569"/>
      <c r="B77" s="570"/>
      <c r="C77" s="571"/>
      <c r="D77" s="571"/>
      <c r="E77" s="555"/>
      <c r="F77" s="555"/>
      <c r="G77" s="555"/>
    </row>
  </sheetData>
  <mergeCells count="3">
    <mergeCell ref="A1:G1"/>
    <mergeCell ref="A2:G2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Resumen Lote 8</vt:lpstr>
      <vt:lpstr>A</vt:lpstr>
      <vt:lpstr>B</vt:lpstr>
      <vt:lpstr>C</vt:lpstr>
      <vt:lpstr>D</vt:lpstr>
      <vt:lpstr>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 de la Cruz</dc:creator>
  <cp:lastModifiedBy>Abelardo Reyes de la Cruz</cp:lastModifiedBy>
  <dcterms:created xsi:type="dcterms:W3CDTF">2015-10-02T15:40:43Z</dcterms:created>
  <dcterms:modified xsi:type="dcterms:W3CDTF">2015-10-02T16:53:01Z</dcterms:modified>
</cp:coreProperties>
</file>