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Cañadas\JICACO\"/>
    </mc:Choice>
  </mc:AlternateContent>
  <xr:revisionPtr revIDLastSave="0" documentId="13_ncr:1_{BA52F65C-35A1-4FE4-99FB-262B9DC27B90}" xr6:coauthVersionLast="47" xr6:coauthVersionMax="47" xr10:uidLastSave="{00000000-0000-0000-0000-000000000000}"/>
  <bookViews>
    <workbookView xWindow="-120" yWindow="-120" windowWidth="20730" windowHeight="11160" xr2:uid="{60F90665-8770-4305-942D-46D79DF6F103}"/>
  </bookViews>
  <sheets>
    <sheet name="PRESUPUESTO  " sheetId="1" r:id="rId1"/>
  </sheets>
  <definedNames>
    <definedName name="_xlnm.Print_Area" localSheetId="0">'PRESUPUESTO  '!$A$1:$G$175</definedName>
    <definedName name="_xlnm.Print_Titles" localSheetId="0">'PRESUPUESTO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9" i="1" l="1"/>
  <c r="G175" i="1"/>
  <c r="G167" i="1" l="1"/>
  <c r="F144" i="1"/>
  <c r="G144" i="1" s="1"/>
  <c r="F141" i="1"/>
  <c r="G141" i="1" s="1"/>
  <c r="A141" i="1"/>
  <c r="F138" i="1"/>
  <c r="G138" i="1" s="1"/>
  <c r="A138" i="1"/>
  <c r="F135" i="1"/>
  <c r="F134" i="1"/>
  <c r="F133" i="1"/>
  <c r="F130" i="1"/>
  <c r="F129" i="1"/>
  <c r="F126" i="1"/>
  <c r="F125" i="1"/>
  <c r="F122" i="1"/>
  <c r="G122" i="1" s="1"/>
  <c r="F119" i="1"/>
  <c r="G119" i="1" s="1"/>
  <c r="F116" i="1"/>
  <c r="G116" i="1" s="1"/>
  <c r="F113" i="1"/>
  <c r="F111" i="1"/>
  <c r="F110" i="1"/>
  <c r="F108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89" i="1"/>
  <c r="F88" i="1"/>
  <c r="F87" i="1"/>
  <c r="F86" i="1"/>
  <c r="F84" i="1"/>
  <c r="F83" i="1"/>
  <c r="F82" i="1"/>
  <c r="F80" i="1"/>
  <c r="F76" i="1"/>
  <c r="F75" i="1"/>
  <c r="F74" i="1"/>
  <c r="G76" i="1" l="1"/>
  <c r="G130" i="1"/>
  <c r="G135" i="1"/>
  <c r="G113" i="1"/>
  <c r="G126" i="1"/>
  <c r="F69" i="1" l="1"/>
  <c r="G69" i="1" s="1"/>
  <c r="F65" i="1"/>
  <c r="F66" i="1"/>
  <c r="F67" i="1"/>
  <c r="F64" i="1"/>
  <c r="F61" i="1"/>
  <c r="G61" i="1" s="1"/>
  <c r="F58" i="1"/>
  <c r="F59" i="1"/>
  <c r="F57" i="1"/>
  <c r="F54" i="1"/>
  <c r="G54" i="1" s="1"/>
  <c r="F51" i="1"/>
  <c r="F50" i="1"/>
  <c r="G51" i="1" s="1"/>
  <c r="F47" i="1"/>
  <c r="G47" i="1" s="1"/>
  <c r="F44" i="1"/>
  <c r="G44" i="1" s="1"/>
  <c r="F38" i="1"/>
  <c r="F39" i="1"/>
  <c r="F40" i="1"/>
  <c r="F41" i="1"/>
  <c r="F42" i="1"/>
  <c r="F37" i="1"/>
  <c r="F32" i="1"/>
  <c r="F33" i="1"/>
  <c r="F34" i="1"/>
  <c r="F31" i="1"/>
  <c r="F27" i="1"/>
  <c r="F28" i="1"/>
  <c r="F26" i="1"/>
  <c r="F23" i="1"/>
  <c r="G23" i="1" s="1"/>
  <c r="F18" i="1"/>
  <c r="F19" i="1"/>
  <c r="F20" i="1"/>
  <c r="F17" i="1"/>
  <c r="F11" i="1"/>
  <c r="F12" i="1"/>
  <c r="F13" i="1"/>
  <c r="F10" i="1"/>
  <c r="G67" i="1" l="1"/>
  <c r="G148" i="1"/>
  <c r="G171" i="1" s="1"/>
  <c r="G42" i="1"/>
  <c r="G28" i="1"/>
  <c r="G13" i="1"/>
  <c r="G20" i="1"/>
  <c r="G34" i="1"/>
  <c r="G59" i="1"/>
  <c r="F155" i="1" l="1"/>
  <c r="F153" i="1"/>
  <c r="F152" i="1"/>
  <c r="F154" i="1"/>
  <c r="G165" i="1"/>
  <c r="G163" i="1"/>
  <c r="F151" i="1"/>
  <c r="F150" i="1"/>
  <c r="G147" i="1"/>
  <c r="G173" i="1" l="1"/>
  <c r="G157" i="1"/>
  <c r="G161" i="1" l="1"/>
  <c r="G159" i="1"/>
</calcChain>
</file>

<file path=xl/sharedStrings.xml><?xml version="1.0" encoding="utf-8"?>
<sst xmlns="http://schemas.openxmlformats.org/spreadsheetml/2006/main" count="260" uniqueCount="182">
  <si>
    <t xml:space="preserve">CORPORACIÓN DEL ACUEDUCTO Y ALCANTARILLADO DE SANTO DOMINGO </t>
  </si>
  <si>
    <t>* * *  C. A. A. S. D.  * * *</t>
  </si>
  <si>
    <t>Unidad Ejecutora de Proyectos</t>
  </si>
  <si>
    <t>ESTIMADO DE COSTOS PARA EL SANEAMIENTO PLUVIAL Y SANITARIO CAÑADA JICACO, SECTOR CERROS DEL NORTE, MUNICIPIO LOS ALCARRIZOS.</t>
  </si>
  <si>
    <t>No.</t>
  </si>
  <si>
    <t>PARTIDAS</t>
  </si>
  <si>
    <t>CANT.</t>
  </si>
  <si>
    <t>UD</t>
  </si>
  <si>
    <t>P.U. RD$</t>
  </si>
  <si>
    <t>VALOR RD$</t>
  </si>
  <si>
    <t>SUB TOTAL
 RD$</t>
  </si>
  <si>
    <t>TRABAJOS GENERALES:</t>
  </si>
  <si>
    <t>Alquiler de campamento</t>
  </si>
  <si>
    <t>Meses</t>
  </si>
  <si>
    <t>Replanteo General y Nivelación</t>
  </si>
  <si>
    <t>Control del Tránsito en Vías existentes de acceso a la obra (Cubicar Desglosado)</t>
  </si>
  <si>
    <t>P.A.</t>
  </si>
  <si>
    <t>Construcción de Accesos Temporales</t>
  </si>
  <si>
    <t>ML</t>
  </si>
  <si>
    <t>CONSTRUCCION DE CANALETA HORMIGON ARMADO CON LOSA MACIZA (CAJON 4.50 X 3.2 MT.) (80.3 ML):</t>
  </si>
  <si>
    <t>MOVIMIENTO DE TIERRA:</t>
  </si>
  <si>
    <t>2.1.1</t>
  </si>
  <si>
    <t>Excavación en material no clasificado con retro excavadora</t>
  </si>
  <si>
    <t>M3</t>
  </si>
  <si>
    <t>2.1.2</t>
  </si>
  <si>
    <t>Suministro y Compactación material para relleno (Tosca) para estabilización de suelo</t>
  </si>
  <si>
    <t>2.1.3</t>
  </si>
  <si>
    <t>Suministro y Compactación Material  para relleno (Caliche)</t>
  </si>
  <si>
    <t>2.1.4</t>
  </si>
  <si>
    <t xml:space="preserve">Bote de Material Sobrante </t>
  </si>
  <si>
    <t>HORMIGÓN SIMPLE</t>
  </si>
  <si>
    <t>2.2.1</t>
  </si>
  <si>
    <t>Hormigón de limpieza.</t>
  </si>
  <si>
    <t>m3</t>
  </si>
  <si>
    <t>HORMIGON ARMADO EN:</t>
  </si>
  <si>
    <t>2.3.1</t>
  </si>
  <si>
    <t>Zapata de muro , e = 0.30 mts,  P =  qq/m3</t>
  </si>
  <si>
    <t>2.3.2</t>
  </si>
  <si>
    <t>Losa Maciza e=0.20 mts, P=  qq/m3</t>
  </si>
  <si>
    <t>2.3.3</t>
  </si>
  <si>
    <t>Muros Laterales,  e = 0.30 mts, P =  qq/m3</t>
  </si>
  <si>
    <t>TERMINACION DE SUPERFICIE:</t>
  </si>
  <si>
    <t>2.4.1</t>
  </si>
  <si>
    <t>Pañete pulido muro interior</t>
  </si>
  <si>
    <t>M2</t>
  </si>
  <si>
    <t>2.4.2</t>
  </si>
  <si>
    <t>Zabaleta perimetral en Losa Fondo</t>
  </si>
  <si>
    <t>2.4.3</t>
  </si>
  <si>
    <t>Pulido de piso con helicoptero en losa de fondo</t>
  </si>
  <si>
    <t>m2</t>
  </si>
  <si>
    <t>2.4.4</t>
  </si>
  <si>
    <t>Pulido de piso con helicoptero en losa de techo</t>
  </si>
  <si>
    <t xml:space="preserve">CONSTRUCCION DE: </t>
  </si>
  <si>
    <t>Cabezales de entrada y Salida (Cubicar Desglosado)</t>
  </si>
  <si>
    <t>Tragantes para drenaje pluvial  (a cada lado) (incluye Tubería de  interconexión) (Cubicar Desglosado)</t>
  </si>
  <si>
    <t>Encache de Talud  (Cubicar Desglosado)</t>
  </si>
  <si>
    <t>Ataguías (Cubicar Desglosado)</t>
  </si>
  <si>
    <t>PA</t>
  </si>
  <si>
    <t>Acera</t>
  </si>
  <si>
    <t>Contén</t>
  </si>
  <si>
    <t>ACOMETIDAS SANITARIAS DE  16" x 4" PVC</t>
  </si>
  <si>
    <t>MANEJO DE AGUA CON BOMBA DE ACHIQUE DE:</t>
  </si>
  <si>
    <t>Ø3"</t>
  </si>
  <si>
    <t>DIA</t>
  </si>
  <si>
    <t>Equipos Pesados  (Cubicar Desglosado)</t>
  </si>
  <si>
    <t>Material Interno  (Cubicar Desglosado)</t>
  </si>
  <si>
    <t>REPOSICION DE:</t>
  </si>
  <si>
    <t>Servicio Existente (Cubicar Desglosado)</t>
  </si>
  <si>
    <t>ILUMINACION EXTERIOR</t>
  </si>
  <si>
    <t>Suministro e Instalación de Lámparas Tipo secador, incluye Pedestal de Hierro negro de 20 pies y Base de Hormigón)   (Cubicar Desglosado)</t>
  </si>
  <si>
    <t>Suministro e Instalación de Alambrado para Iluminación.   (Cubicar Desglosado)</t>
  </si>
  <si>
    <t>Interconexión   (Cubicar Desglosado)</t>
  </si>
  <si>
    <t>EMBELLECIMIENTO DEL AREA (Cub. Desglosado)</t>
  </si>
  <si>
    <t>OTROS</t>
  </si>
  <si>
    <t>Suministro y colocación de tubería de 16" PVC SDR 32.5</t>
  </si>
  <si>
    <t>Control de calidad</t>
  </si>
  <si>
    <t>Suministro y colocación de tapas de polietileno de 0.60 cm x 0.60 cm tránsito ligero.</t>
  </si>
  <si>
    <t>Suministro y colocación de parillas para trangante de agua pluvial.</t>
  </si>
  <si>
    <t>LIMPIEZA FINAL (Cub. Desglosado)</t>
  </si>
  <si>
    <t>SUB-TOTAL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</si>
  <si>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</si>
  <si>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</si>
  <si>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</si>
  <si>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</si>
  <si>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</si>
  <si>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</si>
  <si>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</si>
  <si>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</si>
  <si>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</si>
  <si>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</si>
  <si>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CODIA</t>
  </si>
  <si>
    <t>IMPREVISTOS</t>
  </si>
  <si>
    <t>ITBIS (18% DE DIRECCIÓN TÉCNICA)SEGÚN NORMA 07-2007 DGII</t>
  </si>
  <si>
    <t>TOTAL GENERAL A CONTRATAR</t>
  </si>
  <si>
    <t>FASE B:</t>
  </si>
  <si>
    <t>ESTIMADO CONSTRUCCIÓN DE PARQUE (Aprox=5000M2)</t>
  </si>
  <si>
    <t>Suministro  de Caliche para explanada</t>
  </si>
  <si>
    <t>Preparación y Nivelación del Terreno con Equipos</t>
  </si>
  <si>
    <t>Bote de Escombros (Cubicar desglosado).</t>
  </si>
  <si>
    <t>CANCHA DE BALONCESTO:</t>
  </si>
  <si>
    <t>Preliminares:</t>
  </si>
  <si>
    <t>Replanteo Área de Cancha</t>
  </si>
  <si>
    <t>Movimiento de Tierra:</t>
  </si>
  <si>
    <t>Excavación Para Zapatas de pedestal a mano</t>
  </si>
  <si>
    <t>2.2.2</t>
  </si>
  <si>
    <t>Relleno compactado</t>
  </si>
  <si>
    <t>2.2.3</t>
  </si>
  <si>
    <t>Bote con Camión de (6M3)</t>
  </si>
  <si>
    <t>Viaje</t>
  </si>
  <si>
    <t>Hormigón Armado:</t>
  </si>
  <si>
    <t>Zapata de Pedestal</t>
  </si>
  <si>
    <t>Bordillo Perimetral</t>
  </si>
  <si>
    <t>Losa e 0.10 Mts con malla electrosoldada (incluye el Pulido)</t>
  </si>
  <si>
    <t>2.3.4</t>
  </si>
  <si>
    <t>Pedestal Completo ( Incluye brazo de tablero)</t>
  </si>
  <si>
    <t>Terminación de Superficies:</t>
  </si>
  <si>
    <t xml:space="preserve">Pañete </t>
  </si>
  <si>
    <t>Fraguache en H.A</t>
  </si>
  <si>
    <t xml:space="preserve">Cantos </t>
  </si>
  <si>
    <t>Electrificacion y Iluminación:</t>
  </si>
  <si>
    <t>2.5.1</t>
  </si>
  <si>
    <t>Poste metálico cónico 10m(32'), dos (2) brazo</t>
  </si>
  <si>
    <t>U.D</t>
  </si>
  <si>
    <t>2.5.2</t>
  </si>
  <si>
    <t>Alimentador secundario principal 220V, compuesto Por: 2 THW #2 fase, 1 THW # 4 neutro, desde el transformador, en tubería  PVC Ø 76mm (3'') SDR-26, soterrado</t>
  </si>
  <si>
    <t>PL</t>
  </si>
  <si>
    <t>2.5.3</t>
  </si>
  <si>
    <t>Alimentador, derivado del secundario principal 220V, compuesto Por: 2 THW # 8 fase, en tubería  PVC Ø 25mm (1'') SDR-26, soterrado</t>
  </si>
  <si>
    <t>2.5.4</t>
  </si>
  <si>
    <t>Alambre de vinyl #12/3, bajante</t>
  </si>
  <si>
    <t>2.5.5</t>
  </si>
  <si>
    <t>Reflector LED de 400 Watts, 240 V</t>
  </si>
  <si>
    <t>2.5.6</t>
  </si>
  <si>
    <t>Sistema de tierra compuesto por: varilla d/conexión a tierra 5/8'' x 4', conector para varilla de 5/8'', alambre trenzado desnudo #8 awg</t>
  </si>
  <si>
    <t>2.5.7</t>
  </si>
  <si>
    <t>Panel board de 80A/2p, 2f, 120/240V</t>
  </si>
  <si>
    <t>2.5.8</t>
  </si>
  <si>
    <t>Base de hormigón para postes, metálico</t>
  </si>
  <si>
    <t>2.5.9</t>
  </si>
  <si>
    <t>Zanja de 0.30 x 0.60 (longitud 68.40Mts), incluye tubo PVC, en cofrado en hormigón</t>
  </si>
  <si>
    <t>2.5.10</t>
  </si>
  <si>
    <t>Registro de hormigón 0.4m x 0.4m x 0.6m, con tapa</t>
  </si>
  <si>
    <t>2.5.11</t>
  </si>
  <si>
    <t>Izaje de postes e instalación de luminarias</t>
  </si>
  <si>
    <t>2.5.12</t>
  </si>
  <si>
    <t>Mano de Obra (Cubicar Desglosado)</t>
  </si>
  <si>
    <t>P.A</t>
  </si>
  <si>
    <t>Accesorios:</t>
  </si>
  <si>
    <t>2.6.1</t>
  </si>
  <si>
    <t>Suministro e Instalación de Tablero completo (Aro, malla, tablero, base, tornillos)</t>
  </si>
  <si>
    <t>Pintura:</t>
  </si>
  <si>
    <t>2.7.1</t>
  </si>
  <si>
    <t>Pintura acrílica en pedestal</t>
  </si>
  <si>
    <t>2.7.2</t>
  </si>
  <si>
    <t>Señalización en cancha pintura ATC (cubicar desglosado)</t>
  </si>
  <si>
    <t>Grada:</t>
  </si>
  <si>
    <t>2.8.1</t>
  </si>
  <si>
    <t>Grada (1 Unidad de 6 niveles de 20X3.80M) (Incluye Baños,Terminación y  Pintura) (cubicar desglosado)</t>
  </si>
  <si>
    <t>TERMINACIÓN DE PISO DE HORMIGÓN</t>
  </si>
  <si>
    <t>Piso de Hormigón Violinado 15x30cm de 10cm de espesor (Incluye Color)</t>
  </si>
  <si>
    <t>BORDILLOS GENERAL:</t>
  </si>
  <si>
    <t>Bordillo de Hormigón de 0.30m (Incluye pintura)</t>
  </si>
  <si>
    <t>GLORIETA (Para Eventos y Reuniones):</t>
  </si>
  <si>
    <t>Construcción de Glorieta (5x5M con Techo a 4 aguas y bancada de Hormigón Perimetral) (Cubicar desglosado)</t>
  </si>
  <si>
    <t>MOBILIARIO URBANO:</t>
  </si>
  <si>
    <t>Banco de Hormigón</t>
  </si>
  <si>
    <t xml:space="preserve">Zafacones Grandes Metálicos Empotrados </t>
  </si>
  <si>
    <t>ZONAS DE JUEGOS:</t>
  </si>
  <si>
    <t>Suministro e Instalación de Tobogán Tipo tanque de 30.20m2 de Área y 14.7m de altura) Cubicar Desglosado</t>
  </si>
  <si>
    <t>Equipamientos Zonas de Juego (según diseño)</t>
  </si>
  <si>
    <t>ASFALTO EN CALLES DE ACCESO:</t>
  </si>
  <si>
    <t>Riego de imprimación y adherencia</t>
  </si>
  <si>
    <t>Suministro y colocación de Asfalto de 3"</t>
  </si>
  <si>
    <t>Señalización y Pintura Tráfico (Incluye Mano de Obra),(Cubicar Desglosado)</t>
  </si>
  <si>
    <t>ACERAS:</t>
  </si>
  <si>
    <t xml:space="preserve">Acera de 10cm de espesor </t>
  </si>
  <si>
    <t>CONTEN:</t>
  </si>
  <si>
    <t xml:space="preserve">Contenés </t>
  </si>
  <si>
    <t>LIMPIEZA FINAL (Cubicar desglosado)</t>
  </si>
  <si>
    <t>TRANSPORTE INTERNO DE:</t>
  </si>
  <si>
    <t>DISEÑO URBANISTICO</t>
  </si>
  <si>
    <t xml:space="preserve">TRANSPORTE DE EQUIPOS PESADOS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</si>
</sst>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_-* #,##0.00\ _€_-;\-* #,##0.00\ _€_-;_-* &quot;-&quot;??\ _€_-;_-@_-"/>
    <numFmt numFmtId="166" formatCode="_-&quot;XDR&quot;* #,##0.00_-;\-&quot;XDR&quot;* #,##0.00_-;_-&quot;XDR&quot;* &quot;-&quot;??_-;_-@_-"/>
    <numFmt numFmtId="167" formatCode="0.0_)"/>
    <numFmt numFmtId="168" formatCode="_-* #,##0.00_-;\-* #,##0.00_-;_-* &quot;-&quot;??_-;_-@_-"/>
    <numFmt numFmtId="169" formatCode="#,##0.00\ ;\(#,##0.00\);\-#\ ;@\ "/>
    <numFmt numFmtId="170" formatCode="* #,##0.00\ ;* \(#,##0.00\);* \-#\ ;@\ "/>
    <numFmt numFmtId="171" formatCode="[$-C0A]###,000"/>
    <numFmt numFmtId="172" formatCode="0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 MT"/>
    </font>
    <font>
      <sz val="10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sz val="12"/>
      <name val="Times New Roman"/>
      <family val="1"/>
    </font>
    <font>
      <sz val="14"/>
      <color rgb="FF00B0F0"/>
      <name val="Arial"/>
      <family val="2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0"/>
      <name val="Courier New"/>
      <family val="3"/>
    </font>
    <font>
      <b/>
      <sz val="12"/>
      <color rgb="FF000000"/>
      <name val="Arial"/>
      <family val="2"/>
      <charset val="1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CC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39" fontId="1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2" fillId="0" borderId="0" applyFill="0" applyBorder="0" applyAlignment="0" applyProtection="0"/>
  </cellStyleXfs>
  <cellXfs count="228">
    <xf numFmtId="0" fontId="0" fillId="0" borderId="0" xfId="0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 wrapText="1"/>
    </xf>
    <xf numFmtId="43" fontId="4" fillId="0" borderId="8" xfId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3" fontId="5" fillId="0" borderId="8" xfId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43" fontId="7" fillId="0" borderId="0" xfId="0" applyNumberFormat="1" applyFont="1" applyAlignment="1">
      <alignment vertical="center"/>
    </xf>
    <xf numFmtId="1" fontId="8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43" fontId="5" fillId="3" borderId="8" xfId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164" fontId="8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3" fontId="3" fillId="0" borderId="8" xfId="4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0" fontId="3" fillId="0" borderId="8" xfId="0" applyNumberFormat="1" applyFont="1" applyBorder="1" applyAlignment="1">
      <alignment vertical="center" wrapText="1"/>
    </xf>
    <xf numFmtId="43" fontId="3" fillId="0" borderId="8" xfId="4" applyFont="1" applyBorder="1" applyAlignment="1">
      <alignment vertical="center" wrapText="1"/>
    </xf>
    <xf numFmtId="165" fontId="3" fillId="0" borderId="9" xfId="5" applyFont="1" applyBorder="1" applyAlignment="1">
      <alignment vertical="center" wrapText="1"/>
    </xf>
    <xf numFmtId="0" fontId="7" fillId="4" borderId="0" xfId="0" applyFont="1" applyFill="1" applyAlignment="1">
      <alignment vertical="center"/>
    </xf>
    <xf numFmtId="43" fontId="3" fillId="0" borderId="8" xfId="4" applyFont="1" applyFill="1" applyBorder="1" applyAlignment="1">
      <alignment horizontal="center" vertical="center" wrapText="1"/>
    </xf>
    <xf numFmtId="43" fontId="3" fillId="0" borderId="8" xfId="4" applyFont="1" applyFill="1" applyBorder="1" applyAlignment="1">
      <alignment vertical="center" wrapText="1"/>
    </xf>
    <xf numFmtId="165" fontId="2" fillId="0" borderId="9" xfId="5" applyFont="1" applyFill="1" applyBorder="1" applyAlignment="1">
      <alignment vertical="center" wrapText="1"/>
    </xf>
    <xf numFmtId="166" fontId="7" fillId="0" borderId="0" xfId="2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vertical="center" wrapText="1"/>
    </xf>
    <xf numFmtId="43" fontId="5" fillId="0" borderId="5" xfId="1" applyFont="1" applyFill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3" fontId="11" fillId="0" borderId="0" xfId="4" applyFont="1" applyAlignment="1">
      <alignment vertical="center"/>
    </xf>
    <xf numFmtId="43" fontId="7" fillId="0" borderId="0" xfId="1" applyFont="1" applyAlignment="1">
      <alignment vertical="center"/>
    </xf>
    <xf numFmtId="0" fontId="7" fillId="5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1" fontId="8" fillId="0" borderId="4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3" fontId="11" fillId="0" borderId="0" xfId="4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3" fontId="6" fillId="2" borderId="2" xfId="1" applyFont="1" applyFill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167" fontId="13" fillId="0" borderId="12" xfId="6" applyNumberFormat="1" applyFont="1" applyBorder="1" applyAlignment="1">
      <alignment horizontal="center" vertical="center"/>
    </xf>
    <xf numFmtId="39" fontId="13" fillId="0" borderId="13" xfId="6" applyFont="1" applyBorder="1" applyAlignment="1">
      <alignment horizontal="left" vertical="center"/>
    </xf>
    <xf numFmtId="43" fontId="13" fillId="0" borderId="13" xfId="7" applyFont="1" applyBorder="1" applyAlignment="1" applyProtection="1">
      <alignment vertical="center"/>
    </xf>
    <xf numFmtId="43" fontId="14" fillId="0" borderId="14" xfId="7" applyFont="1" applyBorder="1" applyAlignment="1" applyProtection="1">
      <alignment vertical="center"/>
    </xf>
    <xf numFmtId="167" fontId="11" fillId="0" borderId="15" xfId="6" applyNumberFormat="1" applyFont="1" applyBorder="1" applyAlignment="1">
      <alignment horizontal="center" vertical="center"/>
    </xf>
    <xf numFmtId="39" fontId="11" fillId="0" borderId="16" xfId="6" applyFont="1" applyBorder="1" applyAlignment="1">
      <alignment horizontal="left" vertical="center"/>
    </xf>
    <xf numFmtId="43" fontId="11" fillId="0" borderId="16" xfId="7" applyFont="1" applyFill="1" applyBorder="1" applyAlignment="1" applyProtection="1">
      <alignment horizontal="left" vertical="center"/>
    </xf>
    <xf numFmtId="10" fontId="11" fillId="0" borderId="16" xfId="8" applyNumberFormat="1" applyFont="1" applyFill="1" applyBorder="1" applyAlignment="1" applyProtection="1">
      <alignment horizontal="center" vertical="center" wrapText="1"/>
    </xf>
    <xf numFmtId="43" fontId="11" fillId="0" borderId="16" xfId="7" applyFont="1" applyFill="1" applyBorder="1" applyAlignment="1" applyProtection="1">
      <alignment vertical="center"/>
    </xf>
    <xf numFmtId="43" fontId="11" fillId="0" borderId="17" xfId="7" applyFont="1" applyFill="1" applyBorder="1" applyAlignment="1" applyProtection="1">
      <alignment vertical="center"/>
    </xf>
    <xf numFmtId="10" fontId="11" fillId="0" borderId="16" xfId="8" applyNumberFormat="1" applyFont="1" applyFill="1" applyBorder="1" applyAlignment="1" applyProtection="1">
      <alignment vertical="center" wrapText="1"/>
    </xf>
    <xf numFmtId="43" fontId="11" fillId="0" borderId="18" xfId="7" applyFont="1" applyFill="1" applyBorder="1" applyAlignment="1" applyProtection="1">
      <alignment vertical="center"/>
    </xf>
    <xf numFmtId="167" fontId="13" fillId="6" borderId="19" xfId="6" applyNumberFormat="1" applyFont="1" applyFill="1" applyBorder="1" applyAlignment="1">
      <alignment horizontal="center" vertical="center"/>
    </xf>
    <xf numFmtId="39" fontId="14" fillId="6" borderId="20" xfId="6" applyFont="1" applyFill="1" applyBorder="1" applyAlignment="1">
      <alignment horizontal="left" vertical="center"/>
    </xf>
    <xf numFmtId="43" fontId="14" fillId="6" borderId="20" xfId="7" applyFont="1" applyFill="1" applyBorder="1" applyAlignment="1" applyProtection="1">
      <alignment vertical="center"/>
    </xf>
    <xf numFmtId="10" fontId="13" fillId="6" borderId="20" xfId="8" applyNumberFormat="1" applyFont="1" applyFill="1" applyBorder="1" applyAlignment="1" applyProtection="1">
      <alignment vertical="center" wrapText="1"/>
    </xf>
    <xf numFmtId="43" fontId="13" fillId="6" borderId="20" xfId="7" applyFont="1" applyFill="1" applyBorder="1" applyAlignment="1" applyProtection="1">
      <alignment vertical="center"/>
    </xf>
    <xf numFmtId="43" fontId="14" fillId="6" borderId="21" xfId="7" applyFont="1" applyFill="1" applyBorder="1" applyAlignment="1" applyProtection="1">
      <alignment vertical="center"/>
    </xf>
    <xf numFmtId="167" fontId="13" fillId="0" borderId="19" xfId="6" applyNumberFormat="1" applyFont="1" applyBorder="1" applyAlignment="1">
      <alignment horizontal="center" vertical="center"/>
    </xf>
    <xf numFmtId="39" fontId="14" fillId="0" borderId="20" xfId="6" applyFont="1" applyBorder="1" applyAlignment="1">
      <alignment horizontal="left" vertical="center"/>
    </xf>
    <xf numFmtId="43" fontId="14" fillId="0" borderId="20" xfId="7" applyFont="1" applyFill="1" applyBorder="1" applyAlignment="1" applyProtection="1">
      <alignment vertical="center"/>
    </xf>
    <xf numFmtId="10" fontId="13" fillId="0" borderId="20" xfId="8" applyNumberFormat="1" applyFont="1" applyFill="1" applyBorder="1" applyAlignment="1" applyProtection="1">
      <alignment vertical="center" wrapText="1"/>
    </xf>
    <xf numFmtId="43" fontId="13" fillId="0" borderId="20" xfId="7" applyFont="1" applyFill="1" applyBorder="1" applyAlignment="1" applyProtection="1">
      <alignment vertical="center"/>
    </xf>
    <xf numFmtId="43" fontId="14" fillId="0" borderId="21" xfId="7" applyFont="1" applyFill="1" applyBorder="1" applyAlignment="1" applyProtection="1">
      <alignment vertical="center"/>
    </xf>
    <xf numFmtId="10" fontId="13" fillId="6" borderId="20" xfId="8" applyNumberFormat="1" applyFont="1" applyFill="1" applyBorder="1" applyAlignment="1" applyProtection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43" fontId="14" fillId="0" borderId="20" xfId="9" applyFont="1" applyFill="1" applyBorder="1" applyAlignment="1" applyProtection="1">
      <alignment vertical="center" wrapText="1"/>
    </xf>
    <xf numFmtId="10" fontId="13" fillId="0" borderId="20" xfId="0" applyNumberFormat="1" applyFont="1" applyBorder="1" applyAlignment="1">
      <alignment vertical="center" wrapText="1"/>
    </xf>
    <xf numFmtId="43" fontId="13" fillId="0" borderId="20" xfId="9" applyFont="1" applyFill="1" applyBorder="1" applyAlignment="1" applyProtection="1">
      <alignment vertical="center" wrapText="1"/>
    </xf>
    <xf numFmtId="43" fontId="14" fillId="0" borderId="21" xfId="9" applyFont="1" applyFill="1" applyBorder="1" applyAlignment="1" applyProtection="1">
      <alignment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vertical="center" wrapText="1"/>
    </xf>
    <xf numFmtId="10" fontId="13" fillId="6" borderId="20" xfId="0" applyNumberFormat="1" applyFont="1" applyFill="1" applyBorder="1" applyAlignment="1">
      <alignment horizontal="right" vertical="center" wrapText="1"/>
    </xf>
    <xf numFmtId="43" fontId="13" fillId="6" borderId="20" xfId="9" applyFont="1" applyFill="1" applyBorder="1" applyAlignment="1" applyProtection="1">
      <alignment vertical="center" wrapText="1"/>
    </xf>
    <xf numFmtId="43" fontId="14" fillId="6" borderId="21" xfId="9" applyFont="1" applyFill="1" applyBorder="1" applyAlignment="1" applyProtection="1">
      <alignment vertical="center" wrapText="1"/>
    </xf>
    <xf numFmtId="168" fontId="4" fillId="0" borderId="0" xfId="0" applyNumberFormat="1" applyFont="1" applyAlignment="1">
      <alignment vertical="center"/>
    </xf>
    <xf numFmtId="167" fontId="14" fillId="6" borderId="20" xfId="6" applyNumberFormat="1" applyFont="1" applyFill="1" applyBorder="1" applyAlignment="1">
      <alignment vertical="center" wrapText="1"/>
    </xf>
    <xf numFmtId="167" fontId="13" fillId="0" borderId="0" xfId="6" applyNumberFormat="1" applyFont="1" applyAlignment="1">
      <alignment horizontal="center" vertical="center"/>
    </xf>
    <xf numFmtId="39" fontId="13" fillId="0" borderId="0" xfId="6" applyFont="1" applyAlignment="1">
      <alignment horizontal="left" vertical="center"/>
    </xf>
    <xf numFmtId="43" fontId="13" fillId="0" borderId="0" xfId="7" applyFont="1" applyBorder="1" applyAlignment="1" applyProtection="1">
      <alignment vertical="center"/>
    </xf>
    <xf numFmtId="43" fontId="4" fillId="0" borderId="0" xfId="1" applyFont="1" applyAlignment="1">
      <alignment vertical="center"/>
    </xf>
    <xf numFmtId="43" fontId="11" fillId="0" borderId="0" xfId="7" applyFont="1" applyAlignment="1">
      <alignment vertical="center"/>
    </xf>
    <xf numFmtId="167" fontId="15" fillId="0" borderId="0" xfId="6" applyNumberFormat="1" applyFont="1" applyAlignment="1">
      <alignment horizontal="center" vertical="center"/>
    </xf>
    <xf numFmtId="39" fontId="11" fillId="0" borderId="0" xfId="6" applyFont="1" applyAlignment="1">
      <alignment horizontal="left" vertical="center"/>
    </xf>
    <xf numFmtId="43" fontId="11" fillId="0" borderId="0" xfId="7" applyFont="1" applyBorder="1" applyAlignment="1" applyProtection="1">
      <alignment vertical="center"/>
    </xf>
    <xf numFmtId="43" fontId="16" fillId="0" borderId="0" xfId="7" applyFont="1" applyBorder="1" applyAlignment="1" applyProtection="1">
      <alignment vertical="center"/>
    </xf>
    <xf numFmtId="43" fontId="15" fillId="0" borderId="0" xfId="7" applyFont="1" applyAlignment="1">
      <alignment vertical="center"/>
    </xf>
    <xf numFmtId="43" fontId="15" fillId="0" borderId="0" xfId="7" applyFont="1" applyBorder="1" applyAlignment="1" applyProtection="1">
      <alignment vertical="center"/>
    </xf>
    <xf numFmtId="39" fontId="14" fillId="0" borderId="0" xfId="6" applyFont="1" applyAlignment="1">
      <alignment horizontal="left" vertical="center"/>
    </xf>
    <xf numFmtId="43" fontId="14" fillId="0" borderId="0" xfId="7" applyFont="1" applyBorder="1" applyAlignment="1" applyProtection="1">
      <alignment vertical="center"/>
    </xf>
    <xf numFmtId="43" fontId="14" fillId="0" borderId="0" xfId="10" applyFont="1" applyBorder="1" applyAlignment="1" applyProtection="1">
      <alignment vertical="center"/>
    </xf>
    <xf numFmtId="167" fontId="11" fillId="0" borderId="0" xfId="6" applyNumberFormat="1" applyFont="1" applyAlignment="1">
      <alignment horizontal="center" vertical="center"/>
    </xf>
    <xf numFmtId="39" fontId="18" fillId="0" borderId="0" xfId="6" applyFont="1" applyAlignment="1">
      <alignment horizontal="left" vertical="center"/>
    </xf>
    <xf numFmtId="43" fontId="18" fillId="0" borderId="0" xfId="7" applyFont="1" applyBorder="1" applyAlignment="1" applyProtection="1">
      <alignment vertical="center"/>
    </xf>
    <xf numFmtId="43" fontId="18" fillId="0" borderId="0" xfId="7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6" borderId="7" xfId="6" applyNumberFormat="1" applyFont="1" applyFill="1" applyBorder="1" applyAlignment="1">
      <alignment horizontal="right" vertical="center" wrapText="1"/>
    </xf>
    <xf numFmtId="0" fontId="19" fillId="6" borderId="8" xfId="6" applyNumberFormat="1" applyFont="1" applyFill="1" applyBorder="1" applyAlignment="1">
      <alignment vertical="center" wrapText="1"/>
    </xf>
    <xf numFmtId="43" fontId="20" fillId="6" borderId="8" xfId="1" applyFont="1" applyFill="1" applyBorder="1" applyAlignment="1" applyProtection="1">
      <alignment horizontal="right" vertical="center" wrapText="1"/>
    </xf>
    <xf numFmtId="4" fontId="20" fillId="6" borderId="8" xfId="6" applyNumberFormat="1" applyFont="1" applyFill="1" applyBorder="1" applyAlignment="1">
      <alignment horizontal="center" vertical="center" wrapText="1"/>
    </xf>
    <xf numFmtId="4" fontId="20" fillId="6" borderId="8" xfId="6" applyNumberFormat="1" applyFont="1" applyFill="1" applyBorder="1" applyAlignment="1">
      <alignment horizontal="right" vertical="center" wrapText="1"/>
    </xf>
    <xf numFmtId="4" fontId="20" fillId="6" borderId="8" xfId="0" applyNumberFormat="1" applyFont="1" applyFill="1" applyBorder="1" applyAlignment="1">
      <alignment vertical="center" wrapText="1"/>
    </xf>
    <xf numFmtId="43" fontId="19" fillId="6" borderId="9" xfId="1" applyFont="1" applyFill="1" applyBorder="1" applyAlignment="1" applyProtection="1">
      <alignment vertical="center" wrapText="1"/>
    </xf>
    <xf numFmtId="0" fontId="19" fillId="0" borderId="7" xfId="6" applyNumberFormat="1" applyFont="1" applyBorder="1" applyAlignment="1">
      <alignment horizontal="right" vertical="center" wrapText="1"/>
    </xf>
    <xf numFmtId="0" fontId="19" fillId="0" borderId="8" xfId="6" applyNumberFormat="1" applyFont="1" applyBorder="1" applyAlignment="1">
      <alignment vertical="center" wrapText="1"/>
    </xf>
    <xf numFmtId="43" fontId="20" fillId="0" borderId="8" xfId="1" applyFont="1" applyFill="1" applyBorder="1" applyAlignment="1" applyProtection="1">
      <alignment horizontal="right" vertical="center" wrapText="1"/>
    </xf>
    <xf numFmtId="4" fontId="20" fillId="0" borderId="8" xfId="6" applyNumberFormat="1" applyFont="1" applyBorder="1" applyAlignment="1">
      <alignment horizontal="center" vertical="center" wrapText="1"/>
    </xf>
    <xf numFmtId="4" fontId="20" fillId="0" borderId="8" xfId="6" applyNumberFormat="1" applyFont="1" applyBorder="1" applyAlignment="1">
      <alignment horizontal="right" vertical="center" wrapText="1"/>
    </xf>
    <xf numFmtId="4" fontId="20" fillId="0" borderId="8" xfId="0" applyNumberFormat="1" applyFont="1" applyBorder="1" applyAlignment="1">
      <alignment vertical="center" wrapText="1"/>
    </xf>
    <xf numFmtId="43" fontId="19" fillId="0" borderId="9" xfId="1" applyFont="1" applyFill="1" applyBorder="1" applyAlignment="1" applyProtection="1">
      <alignment vertical="center" wrapText="1"/>
    </xf>
    <xf numFmtId="43" fontId="20" fillId="0" borderId="8" xfId="1" applyFont="1" applyBorder="1" applyAlignment="1" applyProtection="1">
      <alignment horizontal="right" vertical="center" wrapText="1"/>
    </xf>
    <xf numFmtId="43" fontId="19" fillId="0" borderId="9" xfId="1" applyFont="1" applyBorder="1" applyAlignment="1" applyProtection="1">
      <alignment vertical="center" wrapText="1"/>
    </xf>
    <xf numFmtId="164" fontId="21" fillId="0" borderId="7" xfId="0" applyNumberFormat="1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7" borderId="8" xfId="11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11" applyFont="1" applyBorder="1" applyAlignment="1" applyProtection="1">
      <alignment vertical="center" wrapText="1"/>
    </xf>
    <xf numFmtId="4" fontId="20" fillId="0" borderId="22" xfId="0" applyNumberFormat="1" applyFont="1" applyBorder="1" applyAlignment="1">
      <alignment vertical="center" wrapText="1"/>
    </xf>
    <xf numFmtId="0" fontId="20" fillId="0" borderId="22" xfId="0" applyFont="1" applyBorder="1" applyAlignment="1">
      <alignment horizontal="left" vertical="center" wrapText="1"/>
    </xf>
    <xf numFmtId="169" fontId="20" fillId="7" borderId="22" xfId="1" applyNumberFormat="1" applyFont="1" applyFill="1" applyBorder="1" applyAlignment="1" applyProtection="1">
      <alignment horizontal="center" vertical="center"/>
    </xf>
    <xf numFmtId="169" fontId="19" fillId="0" borderId="22" xfId="1" applyNumberFormat="1" applyFont="1" applyBorder="1" applyAlignment="1" applyProtection="1">
      <alignment vertical="center"/>
    </xf>
    <xf numFmtId="0" fontId="20" fillId="0" borderId="8" xfId="11" applyFont="1" applyBorder="1" applyAlignment="1" applyProtection="1">
      <alignment horizontal="center" vertical="center" wrapText="1"/>
    </xf>
    <xf numFmtId="0" fontId="20" fillId="0" borderId="8" xfId="11" applyFont="1" applyBorder="1" applyAlignment="1" applyProtection="1">
      <alignment horizontal="right" vertical="center" wrapText="1"/>
    </xf>
    <xf numFmtId="170" fontId="19" fillId="0" borderId="9" xfId="0" applyNumberFormat="1" applyFont="1" applyBorder="1" applyAlignment="1">
      <alignment horizontal="right" vertical="center"/>
    </xf>
    <xf numFmtId="1" fontId="19" fillId="0" borderId="7" xfId="6" applyNumberFormat="1" applyFont="1" applyBorder="1" applyAlignment="1">
      <alignment vertical="center" wrapText="1"/>
    </xf>
    <xf numFmtId="0" fontId="20" fillId="0" borderId="8" xfId="6" applyNumberFormat="1" applyFont="1" applyBorder="1" applyAlignment="1">
      <alignment horizontal="center" vertical="center" wrapText="1"/>
    </xf>
    <xf numFmtId="164" fontId="19" fillId="0" borderId="7" xfId="6" applyNumberFormat="1" applyFont="1" applyBorder="1" applyAlignment="1">
      <alignment horizontal="right" vertical="center" wrapText="1"/>
    </xf>
    <xf numFmtId="164" fontId="20" fillId="0" borderId="7" xfId="6" applyNumberFormat="1" applyFont="1" applyBorder="1" applyAlignment="1">
      <alignment horizontal="right" vertical="center" wrapText="1"/>
    </xf>
    <xf numFmtId="0" fontId="20" fillId="0" borderId="8" xfId="6" applyNumberFormat="1" applyFont="1" applyBorder="1" applyAlignment="1">
      <alignment vertical="center" wrapText="1"/>
    </xf>
    <xf numFmtId="4" fontId="20" fillId="0" borderId="8" xfId="1" applyNumberFormat="1" applyFont="1" applyBorder="1" applyAlignment="1" applyProtection="1">
      <alignment horizontal="right" vertical="center"/>
    </xf>
    <xf numFmtId="164" fontId="19" fillId="0" borderId="4" xfId="6" applyNumberFormat="1" applyFont="1" applyBorder="1" applyAlignment="1">
      <alignment horizontal="right" vertical="center" wrapText="1"/>
    </xf>
    <xf numFmtId="0" fontId="19" fillId="0" borderId="5" xfId="6" applyNumberFormat="1" applyFont="1" applyBorder="1" applyAlignment="1">
      <alignment vertical="center" wrapText="1"/>
    </xf>
    <xf numFmtId="43" fontId="20" fillId="0" borderId="5" xfId="1" applyFont="1" applyBorder="1" applyAlignment="1" applyProtection="1">
      <alignment horizontal="right" vertical="center" wrapText="1"/>
    </xf>
    <xf numFmtId="0" fontId="20" fillId="0" borderId="5" xfId="6" applyNumberFormat="1" applyFont="1" applyBorder="1" applyAlignment="1">
      <alignment horizontal="center" vertical="center" wrapText="1"/>
    </xf>
    <xf numFmtId="4" fontId="20" fillId="0" borderId="5" xfId="6" applyNumberFormat="1" applyFont="1" applyBorder="1" applyAlignment="1">
      <alignment horizontal="right" vertical="center" wrapText="1"/>
    </xf>
    <xf numFmtId="4" fontId="20" fillId="0" borderId="5" xfId="1" applyNumberFormat="1" applyFont="1" applyBorder="1" applyAlignment="1" applyProtection="1">
      <alignment horizontal="right" vertical="center"/>
    </xf>
    <xf numFmtId="43" fontId="19" fillId="0" borderId="6" xfId="1" applyFont="1" applyBorder="1" applyAlignment="1" applyProtection="1">
      <alignment vertical="center" wrapText="1"/>
    </xf>
    <xf numFmtId="4" fontId="19" fillId="0" borderId="23" xfId="1" applyNumberFormat="1" applyFont="1" applyBorder="1" applyAlignment="1" applyProtection="1">
      <alignment horizontal="right" vertical="center"/>
    </xf>
    <xf numFmtId="1" fontId="19" fillId="0" borderId="7" xfId="6" applyNumberFormat="1" applyFont="1" applyBorder="1" applyAlignment="1">
      <alignment horizontal="right" vertical="center" wrapText="1"/>
    </xf>
    <xf numFmtId="0" fontId="23" fillId="0" borderId="8" xfId="0" applyFont="1" applyBorder="1" applyAlignment="1">
      <alignment vertical="center" wrapText="1"/>
    </xf>
    <xf numFmtId="171" fontId="20" fillId="0" borderId="8" xfId="0" applyNumberFormat="1" applyFont="1" applyBorder="1" applyAlignment="1">
      <alignment horizontal="right" vertical="center"/>
    </xf>
    <xf numFmtId="171" fontId="20" fillId="0" borderId="8" xfId="0" applyNumberFormat="1" applyFont="1" applyBorder="1" applyAlignment="1">
      <alignment horizontal="center" vertical="center"/>
    </xf>
    <xf numFmtId="171" fontId="19" fillId="0" borderId="23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171" fontId="19" fillId="0" borderId="24" xfId="0" applyNumberFormat="1" applyFont="1" applyBorder="1" applyAlignment="1">
      <alignment horizontal="right" vertical="center"/>
    </xf>
    <xf numFmtId="0" fontId="20" fillId="7" borderId="8" xfId="0" applyFont="1" applyFill="1" applyBorder="1" applyAlignment="1">
      <alignment vertical="center" wrapText="1"/>
    </xf>
    <xf numFmtId="1" fontId="19" fillId="0" borderId="8" xfId="6" applyNumberFormat="1" applyFont="1" applyBorder="1" applyAlignment="1">
      <alignment vertical="center" wrapText="1"/>
    </xf>
    <xf numFmtId="164" fontId="20" fillId="0" borderId="25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vertical="center"/>
    </xf>
    <xf numFmtId="164" fontId="20" fillId="0" borderId="4" xfId="6" applyNumberFormat="1" applyFont="1" applyBorder="1" applyAlignment="1">
      <alignment horizontal="right" vertical="center" wrapText="1"/>
    </xf>
    <xf numFmtId="0" fontId="20" fillId="0" borderId="5" xfId="6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172" fontId="23" fillId="0" borderId="25" xfId="0" applyNumberFormat="1" applyFont="1" applyBorder="1" applyAlignment="1">
      <alignment vertical="center" wrapText="1"/>
    </xf>
    <xf numFmtId="4" fontId="19" fillId="0" borderId="23" xfId="1" applyNumberFormat="1" applyFont="1" applyBorder="1" applyAlignment="1" applyProtection="1">
      <alignment horizontal="right" vertical="center" wrapText="1"/>
    </xf>
    <xf numFmtId="43" fontId="20" fillId="0" borderId="26" xfId="1" applyFont="1" applyBorder="1" applyAlignment="1" applyProtection="1">
      <alignment horizontal="right" vertical="center" wrapText="1"/>
    </xf>
    <xf numFmtId="0" fontId="20" fillId="0" borderId="27" xfId="6" applyNumberFormat="1" applyFont="1" applyBorder="1" applyAlignment="1">
      <alignment horizontal="center" vertical="center" wrapText="1"/>
    </xf>
    <xf numFmtId="4" fontId="20" fillId="0" borderId="27" xfId="6" applyNumberFormat="1" applyFont="1" applyBorder="1" applyAlignment="1">
      <alignment horizontal="right" vertical="center" wrapText="1"/>
    </xf>
    <xf numFmtId="4" fontId="20" fillId="0" borderId="27" xfId="1" applyNumberFormat="1" applyFont="1" applyBorder="1" applyAlignment="1" applyProtection="1">
      <alignment horizontal="right" vertical="center"/>
    </xf>
    <xf numFmtId="4" fontId="19" fillId="0" borderId="28" xfId="1" applyNumberFormat="1" applyFont="1" applyBorder="1" applyAlignment="1" applyProtection="1">
      <alignment horizontal="right" vertical="center"/>
    </xf>
    <xf numFmtId="43" fontId="19" fillId="0" borderId="30" xfId="1" applyFont="1" applyBorder="1" applyAlignment="1" applyProtection="1">
      <alignment vertical="center" wrapText="1"/>
    </xf>
    <xf numFmtId="164" fontId="20" fillId="0" borderId="31" xfId="6" applyNumberFormat="1" applyFont="1" applyBorder="1" applyAlignment="1">
      <alignment horizontal="right" vertical="center" wrapText="1"/>
    </xf>
    <xf numFmtId="0" fontId="20" fillId="0" borderId="29" xfId="6" applyNumberFormat="1" applyFont="1" applyBorder="1" applyAlignment="1">
      <alignment vertical="center" wrapText="1"/>
    </xf>
    <xf numFmtId="43" fontId="20" fillId="0" borderId="29" xfId="1" applyFont="1" applyBorder="1" applyAlignment="1" applyProtection="1">
      <alignment horizontal="right" vertical="center" wrapText="1"/>
    </xf>
    <xf numFmtId="0" fontId="20" fillId="0" borderId="29" xfId="6" applyNumberFormat="1" applyFont="1" applyBorder="1" applyAlignment="1">
      <alignment horizontal="center" vertical="center" wrapText="1"/>
    </xf>
    <xf numFmtId="4" fontId="20" fillId="0" borderId="29" xfId="6" applyNumberFormat="1" applyFont="1" applyBorder="1" applyAlignment="1">
      <alignment horizontal="right" vertical="center" wrapText="1"/>
    </xf>
    <xf numFmtId="4" fontId="20" fillId="0" borderId="29" xfId="1" applyNumberFormat="1" applyFont="1" applyBorder="1" applyAlignment="1" applyProtection="1">
      <alignment horizontal="right" vertical="center"/>
    </xf>
    <xf numFmtId="0" fontId="19" fillId="0" borderId="31" xfId="6" applyNumberFormat="1" applyFont="1" applyBorder="1" applyAlignment="1">
      <alignment vertical="center" wrapText="1"/>
    </xf>
    <xf numFmtId="0" fontId="19" fillId="0" borderId="29" xfId="6" applyNumberFormat="1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3" fontId="5" fillId="0" borderId="10" xfId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6" fillId="0" borderId="3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11" fillId="0" borderId="0" xfId="5" applyFont="1" applyAlignment="1">
      <alignment vertical="center"/>
    </xf>
    <xf numFmtId="39" fontId="11" fillId="0" borderId="0" xfId="6" applyFont="1" applyAlignment="1">
      <alignment vertical="center"/>
    </xf>
    <xf numFmtId="49" fontId="24" fillId="0" borderId="15" xfId="0" applyNumberFormat="1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vertical="center" wrapText="1"/>
    </xf>
    <xf numFmtId="43" fontId="11" fillId="0" borderId="34" xfId="11" applyNumberFormat="1" applyFont="1" applyFill="1" applyBorder="1" applyAlignment="1" applyProtection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43" fontId="24" fillId="0" borderId="16" xfId="1" applyFont="1" applyFill="1" applyBorder="1" applyAlignment="1" applyProtection="1">
      <alignment horizontal="right" vertical="center" wrapText="1"/>
    </xf>
    <xf numFmtId="43" fontId="24" fillId="0" borderId="17" xfId="1" applyFont="1" applyFill="1" applyBorder="1" applyAlignment="1" applyProtection="1">
      <alignment horizontal="right" vertical="center" wrapText="1"/>
    </xf>
  </cellXfs>
  <cellStyles count="12">
    <cellStyle name="Comma" xfId="1" builtinId="3"/>
    <cellStyle name="Currency" xfId="2" builtinId="4"/>
    <cellStyle name="Millares 10" xfId="5" xr:uid="{C2123FD5-359D-451D-996E-B430EE231309}"/>
    <cellStyle name="Millares 12" xfId="10" xr:uid="{20B34C4B-87C3-4F1F-980F-3F01E49A944C}"/>
    <cellStyle name="Millares 2" xfId="4" xr:uid="{9E7E2481-C4EB-4EE5-B397-514F1E874750}"/>
    <cellStyle name="Millares 2 2 3" xfId="7" xr:uid="{02FDDB46-23CD-41E2-889A-4A2BB4485B1B}"/>
    <cellStyle name="Millares 2 4" xfId="9" xr:uid="{EB19B43A-5E7A-466D-87F4-B215708A9EA4}"/>
    <cellStyle name="Millares 8" xfId="11" xr:uid="{E9BEEFD5-7980-4684-951B-F7C54497581B}"/>
    <cellStyle name="Normal" xfId="0" builtinId="0"/>
    <cellStyle name="Normal 3" xfId="6" xr:uid="{9268AD2F-90E0-42D6-A824-53EA82058F64}"/>
    <cellStyle name="Normal_Presup. General Alc. Las Terrenas Junio 07_Presup. Final Las Terrenas Enero 2008" xfId="3" xr:uid="{DB9867DB-B337-4473-BE24-5E3A735D7605}"/>
    <cellStyle name="Porcentaje 2" xfId="8" xr:uid="{7FB97961-DBCC-4CBA-96F0-088BF5042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C0CA-1457-44AB-8A07-6757174410A2}">
  <dimension ref="A1:AD214"/>
  <sheetViews>
    <sheetView tabSelected="1" view="pageBreakPreview" topLeftCell="A157" zoomScale="80" zoomScaleNormal="100" zoomScaleSheetLayoutView="80" workbookViewId="0">
      <selection activeCell="I168" sqref="I168"/>
    </sheetView>
  </sheetViews>
  <sheetFormatPr defaultColWidth="11.42578125" defaultRowHeight="15.75"/>
  <cols>
    <col min="1" max="1" width="12" style="5" bestFit="1" customWidth="1"/>
    <col min="2" max="2" width="65.85546875" style="6" customWidth="1"/>
    <col min="3" max="3" width="16.85546875" style="6" customWidth="1"/>
    <col min="4" max="4" width="10.42578125" style="6" customWidth="1"/>
    <col min="5" max="5" width="16.28515625" style="6" bestFit="1" customWidth="1"/>
    <col min="6" max="6" width="20.7109375" style="6" customWidth="1"/>
    <col min="7" max="7" width="22.42578125" style="7" customWidth="1"/>
    <col min="8" max="8" width="22.7109375" style="8" bestFit="1" customWidth="1"/>
    <col min="9" max="9" width="26.42578125" style="8" customWidth="1"/>
    <col min="10" max="10" width="12.7109375" style="8" bestFit="1" customWidth="1"/>
    <col min="11" max="11" width="19.42578125" style="8" bestFit="1" customWidth="1"/>
    <col min="12" max="16384" width="11.42578125" style="8"/>
  </cols>
  <sheetData>
    <row r="1" spans="1:30" s="1" customFormat="1" ht="18.75" customHeight="1">
      <c r="A1" s="213" t="s">
        <v>0</v>
      </c>
      <c r="B1" s="213"/>
      <c r="C1" s="213"/>
      <c r="D1" s="213"/>
      <c r="E1" s="213"/>
      <c r="F1" s="213"/>
      <c r="G1" s="2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8.75" customHeight="1">
      <c r="A2" s="214" t="s">
        <v>1</v>
      </c>
      <c r="B2" s="214"/>
      <c r="C2" s="214"/>
      <c r="D2" s="214"/>
      <c r="E2" s="214"/>
      <c r="F2" s="214"/>
      <c r="G2" s="2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8.75" customHeight="1">
      <c r="A3" s="215" t="s">
        <v>2</v>
      </c>
      <c r="B3" s="215"/>
      <c r="C3" s="215"/>
      <c r="D3" s="215"/>
      <c r="E3" s="215"/>
      <c r="F3" s="215"/>
      <c r="G3" s="21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15" customHeight="1">
      <c r="A4" s="3"/>
      <c r="B4" s="3"/>
      <c r="C4" s="3"/>
      <c r="D4" s="3"/>
      <c r="E4" s="3"/>
      <c r="F4" s="3"/>
      <c r="G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38.25" customHeight="1">
      <c r="A5" s="216" t="s">
        <v>3</v>
      </c>
      <c r="B5" s="216"/>
      <c r="C5" s="216"/>
      <c r="D5" s="216"/>
      <c r="E5" s="216"/>
      <c r="F5" s="216"/>
      <c r="G5" s="216"/>
    </row>
    <row r="6" spans="1:30" ht="13.5" customHeight="1" thickBot="1">
      <c r="E6" s="9"/>
    </row>
    <row r="7" spans="1:30" ht="19.5" customHeight="1" thickTop="1" thickBot="1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2" t="s">
        <v>9</v>
      </c>
      <c r="G7" s="13" t="s">
        <v>10</v>
      </c>
    </row>
    <row r="8" spans="1:30" ht="14.25" customHeight="1" thickTop="1">
      <c r="A8" s="14"/>
      <c r="B8" s="15"/>
      <c r="C8" s="15"/>
      <c r="D8" s="15"/>
      <c r="E8" s="15"/>
      <c r="F8" s="15"/>
      <c r="G8" s="16"/>
    </row>
    <row r="9" spans="1:30" ht="21" customHeight="1">
      <c r="A9" s="17">
        <v>1</v>
      </c>
      <c r="B9" s="18" t="s">
        <v>11</v>
      </c>
      <c r="C9" s="19"/>
      <c r="D9" s="20"/>
      <c r="E9" s="20"/>
      <c r="F9" s="20"/>
      <c r="G9" s="21"/>
    </row>
    <row r="10" spans="1:30" ht="21" customHeight="1">
      <c r="A10" s="22">
        <v>1.1000000000000001</v>
      </c>
      <c r="B10" s="23" t="s">
        <v>12</v>
      </c>
      <c r="C10" s="24">
        <v>8</v>
      </c>
      <c r="D10" s="25" t="s">
        <v>13</v>
      </c>
      <c r="E10" s="26"/>
      <c r="F10" s="27">
        <f>+C10*E10</f>
        <v>0</v>
      </c>
      <c r="G10" s="28"/>
    </row>
    <row r="11" spans="1:30" ht="21.75" customHeight="1">
      <c r="A11" s="22">
        <v>1.2000000000000002</v>
      </c>
      <c r="B11" s="23" t="s">
        <v>14</v>
      </c>
      <c r="C11" s="24">
        <v>8</v>
      </c>
      <c r="D11" s="25" t="s">
        <v>13</v>
      </c>
      <c r="E11" s="26"/>
      <c r="F11" s="27">
        <f t="shared" ref="F11:F13" si="0">+C11*E11</f>
        <v>0</v>
      </c>
      <c r="G11" s="28"/>
    </row>
    <row r="12" spans="1:30" ht="32.25" customHeight="1">
      <c r="A12" s="22">
        <v>1.3000000000000003</v>
      </c>
      <c r="B12" s="23" t="s">
        <v>15</v>
      </c>
      <c r="C12" s="24">
        <v>1</v>
      </c>
      <c r="D12" s="25" t="s">
        <v>16</v>
      </c>
      <c r="E12" s="26"/>
      <c r="F12" s="27">
        <f t="shared" si="0"/>
        <v>0</v>
      </c>
      <c r="G12" s="28"/>
    </row>
    <row r="13" spans="1:30" ht="23.25" customHeight="1">
      <c r="A13" s="22">
        <v>1.4000000000000004</v>
      </c>
      <c r="B13" s="23" t="s">
        <v>17</v>
      </c>
      <c r="C13" s="24">
        <v>300</v>
      </c>
      <c r="D13" s="25" t="s">
        <v>18</v>
      </c>
      <c r="E13" s="26"/>
      <c r="F13" s="27">
        <f t="shared" si="0"/>
        <v>0</v>
      </c>
      <c r="G13" s="28">
        <f>+SUM(F10:F13)</f>
        <v>0</v>
      </c>
      <c r="H13" s="29"/>
    </row>
    <row r="14" spans="1:30" ht="15" customHeight="1">
      <c r="A14" s="22"/>
      <c r="B14" s="23"/>
      <c r="C14" s="24"/>
      <c r="D14" s="25"/>
      <c r="E14" s="26"/>
      <c r="F14" s="27"/>
      <c r="G14" s="28"/>
    </row>
    <row r="15" spans="1:30" s="37" customFormat="1" ht="31.5">
      <c r="A15" s="30">
        <v>2</v>
      </c>
      <c r="B15" s="31" t="s">
        <v>19</v>
      </c>
      <c r="C15" s="32"/>
      <c r="D15" s="33"/>
      <c r="E15" s="34"/>
      <c r="F15" s="35"/>
      <c r="G15" s="36"/>
    </row>
    <row r="16" spans="1:30" ht="27" customHeight="1">
      <c r="A16" s="38">
        <v>2.1</v>
      </c>
      <c r="B16" s="18" t="s">
        <v>20</v>
      </c>
      <c r="C16" s="19"/>
      <c r="D16" s="39"/>
      <c r="E16" s="26"/>
      <c r="F16" s="27"/>
      <c r="G16" s="21"/>
    </row>
    <row r="17" spans="1:9" ht="33.75" customHeight="1">
      <c r="A17" s="22" t="s">
        <v>21</v>
      </c>
      <c r="B17" s="23" t="s">
        <v>22</v>
      </c>
      <c r="C17" s="24">
        <v>1180.4100000000001</v>
      </c>
      <c r="D17" s="25" t="s">
        <v>23</v>
      </c>
      <c r="E17" s="26"/>
      <c r="F17" s="27">
        <f>+C17*E17</f>
        <v>0</v>
      </c>
      <c r="G17" s="28"/>
    </row>
    <row r="18" spans="1:9" ht="39" customHeight="1">
      <c r="A18" s="22" t="s">
        <v>24</v>
      </c>
      <c r="B18" s="23" t="s">
        <v>25</v>
      </c>
      <c r="C18" s="24">
        <v>3363.9690000000001</v>
      </c>
      <c r="D18" s="25" t="s">
        <v>23</v>
      </c>
      <c r="E18" s="26"/>
      <c r="F18" s="27">
        <f t="shared" ref="F18:F20" si="1">+C18*E18</f>
        <v>0</v>
      </c>
      <c r="G18" s="28"/>
    </row>
    <row r="19" spans="1:9" ht="33.75" customHeight="1">
      <c r="A19" s="22" t="s">
        <v>26</v>
      </c>
      <c r="B19" s="23" t="s">
        <v>27</v>
      </c>
      <c r="C19" s="24">
        <v>2625</v>
      </c>
      <c r="D19" s="25" t="s">
        <v>23</v>
      </c>
      <c r="E19" s="26"/>
      <c r="F19" s="27">
        <f t="shared" si="1"/>
        <v>0</v>
      </c>
      <c r="G19" s="28"/>
    </row>
    <row r="20" spans="1:9" ht="27" customHeight="1">
      <c r="A20" s="22" t="s">
        <v>28</v>
      </c>
      <c r="B20" s="23" t="s">
        <v>29</v>
      </c>
      <c r="C20" s="24">
        <v>4709.5565999999999</v>
      </c>
      <c r="D20" s="25" t="s">
        <v>23</v>
      </c>
      <c r="E20" s="26"/>
      <c r="F20" s="27">
        <f t="shared" si="1"/>
        <v>0</v>
      </c>
      <c r="G20" s="28">
        <f>+SUM(F17:F20)</f>
        <v>0</v>
      </c>
    </row>
    <row r="21" spans="1:9" ht="27" customHeight="1">
      <c r="A21" s="22"/>
      <c r="B21" s="23"/>
      <c r="C21" s="24"/>
      <c r="D21" s="25"/>
      <c r="E21" s="26"/>
      <c r="F21" s="27"/>
      <c r="G21" s="28"/>
    </row>
    <row r="22" spans="1:9" ht="27" customHeight="1">
      <c r="A22" s="40">
        <v>2.2000000000000002</v>
      </c>
      <c r="B22" s="41" t="s">
        <v>30</v>
      </c>
      <c r="C22" s="42"/>
      <c r="D22" s="43"/>
      <c r="E22" s="44"/>
      <c r="F22" s="45"/>
      <c r="G22" s="46"/>
    </row>
    <row r="23" spans="1:9" ht="27" customHeight="1">
      <c r="A23" s="22" t="s">
        <v>31</v>
      </c>
      <c r="B23" s="23" t="s">
        <v>32</v>
      </c>
      <c r="C23" s="24">
        <v>61.756</v>
      </c>
      <c r="D23" s="25" t="s">
        <v>33</v>
      </c>
      <c r="E23" s="26"/>
      <c r="F23" s="27">
        <f>+C23*E23</f>
        <v>0</v>
      </c>
      <c r="G23" s="28">
        <f>+F23</f>
        <v>0</v>
      </c>
    </row>
    <row r="24" spans="1:9" ht="27" customHeight="1">
      <c r="A24" s="22"/>
      <c r="B24" s="23"/>
      <c r="C24" s="24"/>
      <c r="D24" s="25"/>
      <c r="E24" s="26"/>
      <c r="F24" s="27"/>
      <c r="G24" s="28"/>
    </row>
    <row r="25" spans="1:9" ht="27" customHeight="1">
      <c r="A25" s="40">
        <v>2.2999999999999998</v>
      </c>
      <c r="B25" s="41" t="s">
        <v>34</v>
      </c>
      <c r="C25" s="42"/>
      <c r="D25" s="43"/>
      <c r="E25" s="44"/>
      <c r="F25" s="45"/>
      <c r="G25" s="46"/>
    </row>
    <row r="26" spans="1:9" s="47" customFormat="1" ht="27" customHeight="1">
      <c r="A26" s="22" t="s">
        <v>35</v>
      </c>
      <c r="B26" s="23" t="s">
        <v>36</v>
      </c>
      <c r="C26" s="24">
        <v>131.53140000000002</v>
      </c>
      <c r="D26" s="25" t="s">
        <v>23</v>
      </c>
      <c r="E26" s="26"/>
      <c r="F26" s="27">
        <f>+C26*E26</f>
        <v>0</v>
      </c>
      <c r="G26" s="28"/>
    </row>
    <row r="27" spans="1:9" s="47" customFormat="1" ht="21" customHeight="1">
      <c r="A27" s="22" t="s">
        <v>37</v>
      </c>
      <c r="B27" s="23" t="s">
        <v>38</v>
      </c>
      <c r="C27" s="24">
        <v>77.569799999999987</v>
      </c>
      <c r="D27" s="25" t="s">
        <v>23</v>
      </c>
      <c r="E27" s="26"/>
      <c r="F27" s="27">
        <f t="shared" ref="F27:F28" si="2">+C27*E27</f>
        <v>0</v>
      </c>
      <c r="G27" s="28"/>
    </row>
    <row r="28" spans="1:9" s="47" customFormat="1" ht="18.75" customHeight="1">
      <c r="A28" s="22" t="s">
        <v>39</v>
      </c>
      <c r="B28" s="23" t="s">
        <v>40</v>
      </c>
      <c r="C28" s="24">
        <v>161.88480000000001</v>
      </c>
      <c r="D28" s="25" t="s">
        <v>23</v>
      </c>
      <c r="E28" s="26"/>
      <c r="F28" s="27">
        <f t="shared" si="2"/>
        <v>0</v>
      </c>
      <c r="G28" s="28">
        <f>+SUM(F26:F28)</f>
        <v>0</v>
      </c>
    </row>
    <row r="29" spans="1:9" ht="31.5" customHeight="1">
      <c r="A29" s="22"/>
      <c r="B29" s="23"/>
      <c r="C29" s="24"/>
      <c r="D29" s="25"/>
      <c r="E29" s="26"/>
      <c r="F29" s="27"/>
      <c r="G29" s="28"/>
    </row>
    <row r="30" spans="1:9" ht="25.5" customHeight="1">
      <c r="A30" s="40">
        <v>2.4</v>
      </c>
      <c r="B30" s="41" t="s">
        <v>41</v>
      </c>
      <c r="C30" s="48"/>
      <c r="D30" s="43"/>
      <c r="E30" s="44"/>
      <c r="F30" s="49"/>
      <c r="G30" s="50"/>
    </row>
    <row r="31" spans="1:9" s="47" customFormat="1" ht="25.5" customHeight="1">
      <c r="A31" s="22" t="s">
        <v>42</v>
      </c>
      <c r="B31" s="23" t="s">
        <v>43</v>
      </c>
      <c r="C31" s="24">
        <v>513.91999999999996</v>
      </c>
      <c r="D31" s="25" t="s">
        <v>44</v>
      </c>
      <c r="E31" s="26"/>
      <c r="F31" s="27">
        <f>+C31*E31</f>
        <v>0</v>
      </c>
      <c r="G31" s="28"/>
    </row>
    <row r="32" spans="1:9" ht="25.5" customHeight="1">
      <c r="A32" s="22" t="s">
        <v>45</v>
      </c>
      <c r="B32" s="23" t="s">
        <v>46</v>
      </c>
      <c r="C32" s="24">
        <v>160.6</v>
      </c>
      <c r="D32" s="25" t="s">
        <v>18</v>
      </c>
      <c r="E32" s="26"/>
      <c r="F32" s="27">
        <f t="shared" ref="F32:F34" si="3">+C32*E32</f>
        <v>0</v>
      </c>
      <c r="G32" s="28"/>
      <c r="H32" s="29"/>
      <c r="I32" s="29"/>
    </row>
    <row r="33" spans="1:10" ht="25.5" customHeight="1">
      <c r="A33" s="22" t="s">
        <v>47</v>
      </c>
      <c r="B33" s="23" t="s">
        <v>48</v>
      </c>
      <c r="C33" s="24">
        <v>361.34999999999997</v>
      </c>
      <c r="D33" s="25" t="s">
        <v>49</v>
      </c>
      <c r="E33" s="26"/>
      <c r="F33" s="27">
        <f t="shared" si="3"/>
        <v>0</v>
      </c>
      <c r="G33" s="28"/>
      <c r="H33" s="29"/>
      <c r="I33" s="29"/>
    </row>
    <row r="34" spans="1:10" ht="25.5" customHeight="1">
      <c r="A34" s="22" t="s">
        <v>50</v>
      </c>
      <c r="B34" s="23" t="s">
        <v>51</v>
      </c>
      <c r="C34" s="24">
        <v>409.53</v>
      </c>
      <c r="D34" s="25" t="s">
        <v>49</v>
      </c>
      <c r="E34" s="26"/>
      <c r="F34" s="27">
        <f t="shared" si="3"/>
        <v>0</v>
      </c>
      <c r="G34" s="28">
        <f>+SUM(F31:F34)</f>
        <v>0</v>
      </c>
      <c r="H34" s="29"/>
      <c r="I34" s="29"/>
    </row>
    <row r="35" spans="1:10" ht="15" customHeight="1">
      <c r="A35" s="22"/>
      <c r="B35" s="23"/>
      <c r="C35" s="24"/>
      <c r="D35" s="25"/>
      <c r="E35" s="26"/>
      <c r="F35" s="27"/>
      <c r="G35" s="28"/>
      <c r="H35" s="51"/>
    </row>
    <row r="36" spans="1:10" ht="18.75" customHeight="1">
      <c r="A36" s="52">
        <v>3</v>
      </c>
      <c r="B36" s="53" t="s">
        <v>52</v>
      </c>
      <c r="C36" s="54"/>
      <c r="D36" s="55"/>
      <c r="E36" s="26"/>
      <c r="F36" s="56"/>
      <c r="G36" s="57"/>
    </row>
    <row r="37" spans="1:10" ht="34.5" customHeight="1">
      <c r="A37" s="22">
        <v>3.1</v>
      </c>
      <c r="B37" s="23" t="s">
        <v>53</v>
      </c>
      <c r="C37" s="24">
        <v>2</v>
      </c>
      <c r="D37" s="25" t="s">
        <v>7</v>
      </c>
      <c r="E37" s="26"/>
      <c r="F37" s="27">
        <f>+C37*E37</f>
        <v>0</v>
      </c>
      <c r="G37" s="58"/>
    </row>
    <row r="38" spans="1:10" ht="36" customHeight="1">
      <c r="A38" s="22">
        <v>3.2</v>
      </c>
      <c r="B38" s="23" t="s">
        <v>54</v>
      </c>
      <c r="C38" s="24">
        <v>13</v>
      </c>
      <c r="D38" s="25" t="s">
        <v>7</v>
      </c>
      <c r="E38" s="26"/>
      <c r="F38" s="27">
        <f t="shared" ref="F38:F42" si="4">+C38*E38</f>
        <v>0</v>
      </c>
      <c r="G38" s="28"/>
      <c r="J38" s="59"/>
    </row>
    <row r="39" spans="1:10" s="60" customFormat="1" ht="39" customHeight="1">
      <c r="A39" s="22">
        <v>3.3000000000000003</v>
      </c>
      <c r="B39" s="23" t="s">
        <v>55</v>
      </c>
      <c r="C39" s="24">
        <v>1086.5999999999999</v>
      </c>
      <c r="D39" s="25" t="s">
        <v>44</v>
      </c>
      <c r="E39" s="26"/>
      <c r="F39" s="27">
        <f t="shared" si="4"/>
        <v>0</v>
      </c>
      <c r="G39" s="58"/>
    </row>
    <row r="40" spans="1:10" s="60" customFormat="1" ht="19.5" customHeight="1">
      <c r="A40" s="22">
        <v>3.4000000000000004</v>
      </c>
      <c r="B40" s="23" t="s">
        <v>56</v>
      </c>
      <c r="C40" s="24">
        <v>1</v>
      </c>
      <c r="D40" s="25" t="s">
        <v>57</v>
      </c>
      <c r="E40" s="26"/>
      <c r="F40" s="27">
        <f t="shared" si="4"/>
        <v>0</v>
      </c>
      <c r="G40" s="28"/>
    </row>
    <row r="41" spans="1:10" ht="19.5" customHeight="1">
      <c r="A41" s="22">
        <v>3.5000000000000004</v>
      </c>
      <c r="B41" s="23" t="s">
        <v>58</v>
      </c>
      <c r="C41" s="24">
        <v>160.6</v>
      </c>
      <c r="D41" s="25" t="s">
        <v>44</v>
      </c>
      <c r="E41" s="26"/>
      <c r="F41" s="27">
        <f t="shared" si="4"/>
        <v>0</v>
      </c>
      <c r="G41" s="58"/>
    </row>
    <row r="42" spans="1:10" ht="19.5" customHeight="1">
      <c r="A42" s="22">
        <v>3.6000000000000005</v>
      </c>
      <c r="B42" s="23" t="s">
        <v>59</v>
      </c>
      <c r="C42" s="24">
        <v>160.6</v>
      </c>
      <c r="D42" s="25" t="s">
        <v>18</v>
      </c>
      <c r="E42" s="26"/>
      <c r="F42" s="27">
        <f t="shared" si="4"/>
        <v>0</v>
      </c>
      <c r="G42" s="28">
        <f>+SUM(F37:F42)</f>
        <v>0</v>
      </c>
      <c r="H42" s="217"/>
      <c r="I42" s="218"/>
    </row>
    <row r="43" spans="1:10" ht="19.5" customHeight="1">
      <c r="A43" s="22"/>
      <c r="B43" s="23"/>
      <c r="C43" s="24"/>
      <c r="D43" s="25"/>
      <c r="E43" s="26"/>
      <c r="F43" s="27"/>
      <c r="G43" s="28"/>
    </row>
    <row r="44" spans="1:10" s="60" customFormat="1" ht="19.5" customHeight="1">
      <c r="A44" s="206">
        <v>4</v>
      </c>
      <c r="B44" s="207" t="s">
        <v>60</v>
      </c>
      <c r="C44" s="208">
        <v>30</v>
      </c>
      <c r="D44" s="209" t="s">
        <v>7</v>
      </c>
      <c r="E44" s="210"/>
      <c r="F44" s="211">
        <f>+C44*E44</f>
        <v>0</v>
      </c>
      <c r="G44" s="212">
        <f>+F44</f>
        <v>0</v>
      </c>
    </row>
    <row r="45" spans="1:10" ht="19.5" customHeight="1">
      <c r="A45" s="61"/>
      <c r="B45" s="62"/>
      <c r="C45" s="63"/>
      <c r="D45" s="55"/>
      <c r="E45" s="64"/>
      <c r="F45" s="56"/>
      <c r="G45" s="57"/>
    </row>
    <row r="46" spans="1:10" ht="24.75" customHeight="1">
      <c r="A46" s="65">
        <v>5</v>
      </c>
      <c r="B46" s="53" t="s">
        <v>61</v>
      </c>
      <c r="C46" s="66"/>
      <c r="D46" s="67"/>
      <c r="E46" s="64"/>
      <c r="F46" s="56"/>
      <c r="G46" s="57"/>
    </row>
    <row r="47" spans="1:10" s="58" customFormat="1" ht="21" customHeight="1">
      <c r="A47" s="22">
        <v>5.0999999999999996</v>
      </c>
      <c r="B47" s="23" t="s">
        <v>62</v>
      </c>
      <c r="C47" s="24">
        <v>180</v>
      </c>
      <c r="D47" s="25" t="s">
        <v>63</v>
      </c>
      <c r="E47" s="26"/>
      <c r="F47" s="27">
        <f>+C47*E47</f>
        <v>0</v>
      </c>
      <c r="G47" s="132">
        <f>+F47</f>
        <v>0</v>
      </c>
    </row>
    <row r="48" spans="1:10" s="58" customFormat="1" ht="21" customHeight="1">
      <c r="A48" s="22"/>
      <c r="B48" s="23"/>
      <c r="C48" s="24"/>
      <c r="D48" s="25"/>
      <c r="E48" s="26"/>
      <c r="F48" s="27"/>
      <c r="G48" s="28"/>
    </row>
    <row r="49" spans="1:8" s="58" customFormat="1" ht="21" customHeight="1">
      <c r="A49" s="17">
        <v>6</v>
      </c>
      <c r="B49" s="18" t="s">
        <v>179</v>
      </c>
      <c r="C49" s="24"/>
      <c r="D49" s="39"/>
      <c r="E49" s="26"/>
      <c r="F49" s="27"/>
      <c r="G49" s="28"/>
    </row>
    <row r="50" spans="1:8" s="58" customFormat="1" ht="21" customHeight="1">
      <c r="A50" s="22">
        <v>6.1</v>
      </c>
      <c r="B50" s="23" t="s">
        <v>64</v>
      </c>
      <c r="C50" s="24">
        <v>1</v>
      </c>
      <c r="D50" s="25" t="s">
        <v>16</v>
      </c>
      <c r="E50" s="26"/>
      <c r="F50" s="27">
        <f>+C50*E50</f>
        <v>0</v>
      </c>
    </row>
    <row r="51" spans="1:8" s="58" customFormat="1" ht="21" customHeight="1">
      <c r="A51" s="22">
        <v>6.1999999999999993</v>
      </c>
      <c r="B51" s="23" t="s">
        <v>65</v>
      </c>
      <c r="C51" s="24">
        <v>1</v>
      </c>
      <c r="D51" s="25" t="s">
        <v>16</v>
      </c>
      <c r="E51" s="26"/>
      <c r="F51" s="27">
        <f>+C51*E51</f>
        <v>0</v>
      </c>
      <c r="G51" s="132">
        <f>+SUM(F50:F51)</f>
        <v>0</v>
      </c>
    </row>
    <row r="52" spans="1:8" s="58" customFormat="1" ht="21" customHeight="1">
      <c r="A52" s="22"/>
      <c r="B52" s="23"/>
      <c r="C52" s="24"/>
      <c r="D52" s="25"/>
      <c r="E52" s="26"/>
      <c r="F52" s="27"/>
      <c r="G52" s="28"/>
    </row>
    <row r="53" spans="1:8" s="58" customFormat="1" ht="21" customHeight="1">
      <c r="A53" s="65">
        <v>7</v>
      </c>
      <c r="B53" s="53" t="s">
        <v>66</v>
      </c>
      <c r="C53" s="66"/>
      <c r="D53" s="67"/>
      <c r="E53" s="64"/>
      <c r="F53" s="56"/>
      <c r="G53" s="57"/>
    </row>
    <row r="54" spans="1:8" s="58" customFormat="1" ht="21" customHeight="1">
      <c r="A54" s="22">
        <v>7.1</v>
      </c>
      <c r="B54" s="68" t="s">
        <v>67</v>
      </c>
      <c r="C54" s="24">
        <v>1</v>
      </c>
      <c r="D54" s="25" t="s">
        <v>57</v>
      </c>
      <c r="E54" s="26"/>
      <c r="F54" s="27">
        <f>+C54*E54</f>
        <v>0</v>
      </c>
      <c r="G54" s="28">
        <f>+F54</f>
        <v>0</v>
      </c>
    </row>
    <row r="55" spans="1:8" s="58" customFormat="1" ht="21" customHeight="1">
      <c r="A55" s="69"/>
      <c r="B55" s="62"/>
      <c r="C55" s="63"/>
      <c r="D55" s="55"/>
      <c r="E55" s="64"/>
      <c r="F55" s="56"/>
      <c r="G55" s="28"/>
    </row>
    <row r="56" spans="1:8" s="58" customFormat="1" ht="21" customHeight="1">
      <c r="A56" s="65">
        <v>8</v>
      </c>
      <c r="B56" s="53" t="s">
        <v>68</v>
      </c>
      <c r="C56" s="66"/>
      <c r="D56" s="67"/>
      <c r="E56" s="64"/>
      <c r="F56" s="56"/>
      <c r="G56" s="57"/>
    </row>
    <row r="57" spans="1:8" s="58" customFormat="1" ht="61.5" customHeight="1">
      <c r="A57" s="22">
        <v>8.1</v>
      </c>
      <c r="B57" s="68" t="s">
        <v>69</v>
      </c>
      <c r="C57" s="24">
        <v>4</v>
      </c>
      <c r="D57" s="25" t="s">
        <v>7</v>
      </c>
      <c r="E57" s="26"/>
      <c r="F57" s="27">
        <f>+C57*E57</f>
        <v>0</v>
      </c>
      <c r="G57" s="28"/>
    </row>
    <row r="58" spans="1:8" s="58" customFormat="1" ht="39" customHeight="1">
      <c r="A58" s="22">
        <v>8.1999999999999993</v>
      </c>
      <c r="B58" s="23" t="s">
        <v>70</v>
      </c>
      <c r="C58" s="24">
        <v>1</v>
      </c>
      <c r="D58" s="25" t="s">
        <v>57</v>
      </c>
      <c r="E58" s="26"/>
      <c r="F58" s="27">
        <f t="shared" ref="F58:F59" si="5">+C58*E58</f>
        <v>0</v>
      </c>
      <c r="G58" s="28"/>
    </row>
    <row r="59" spans="1:8" s="58" customFormat="1" ht="20.25" customHeight="1">
      <c r="A59" s="22">
        <v>8.2999999999999989</v>
      </c>
      <c r="B59" s="23" t="s">
        <v>71</v>
      </c>
      <c r="C59" s="24">
        <v>1</v>
      </c>
      <c r="D59" s="25" t="s">
        <v>57</v>
      </c>
      <c r="E59" s="26"/>
      <c r="F59" s="27">
        <f t="shared" si="5"/>
        <v>0</v>
      </c>
      <c r="G59" s="28">
        <f>+SUM(F57:F59)</f>
        <v>0</v>
      </c>
    </row>
    <row r="60" spans="1:8" s="58" customFormat="1" ht="20.25" customHeight="1">
      <c r="A60" s="22"/>
      <c r="B60" s="68"/>
      <c r="C60" s="24"/>
      <c r="D60" s="25"/>
      <c r="E60" s="26"/>
      <c r="F60" s="27"/>
      <c r="G60" s="28"/>
    </row>
    <row r="61" spans="1:8" s="58" customFormat="1" ht="20.25" customHeight="1">
      <c r="A61" s="65">
        <v>9</v>
      </c>
      <c r="B61" s="53" t="s">
        <v>72</v>
      </c>
      <c r="C61" s="24">
        <v>1</v>
      </c>
      <c r="D61" s="39" t="s">
        <v>16</v>
      </c>
      <c r="E61" s="26"/>
      <c r="F61" s="27">
        <f>+C61*E61</f>
        <v>0</v>
      </c>
      <c r="G61" s="28">
        <f>+F61</f>
        <v>0</v>
      </c>
    </row>
    <row r="62" spans="1:8" s="58" customFormat="1" ht="20.25" customHeight="1">
      <c r="A62" s="22"/>
      <c r="B62" s="23"/>
      <c r="C62" s="24"/>
      <c r="D62" s="25"/>
      <c r="E62" s="26"/>
      <c r="F62" s="27"/>
      <c r="G62" s="28"/>
      <c r="H62" s="70"/>
    </row>
    <row r="63" spans="1:8" s="58" customFormat="1" ht="20.25" customHeight="1">
      <c r="A63" s="65">
        <v>10</v>
      </c>
      <c r="B63" s="53" t="s">
        <v>73</v>
      </c>
      <c r="C63" s="24"/>
      <c r="D63" s="25"/>
      <c r="E63" s="26"/>
      <c r="F63" s="27"/>
      <c r="G63" s="71"/>
      <c r="H63" s="70"/>
    </row>
    <row r="64" spans="1:8" s="58" customFormat="1" ht="18">
      <c r="A64" s="69">
        <v>10.1</v>
      </c>
      <c r="B64" s="23" t="s">
        <v>74</v>
      </c>
      <c r="C64" s="24">
        <v>160.6</v>
      </c>
      <c r="D64" s="25" t="s">
        <v>18</v>
      </c>
      <c r="E64" s="26"/>
      <c r="F64" s="27">
        <f>+C64*E64</f>
        <v>0</v>
      </c>
      <c r="G64" s="71"/>
      <c r="H64" s="70"/>
    </row>
    <row r="65" spans="1:8" s="58" customFormat="1" ht="18">
      <c r="A65" s="69">
        <v>10.199999999999999</v>
      </c>
      <c r="B65" s="23" t="s">
        <v>75</v>
      </c>
      <c r="C65" s="24">
        <v>1</v>
      </c>
      <c r="D65" s="25" t="s">
        <v>16</v>
      </c>
      <c r="E65" s="26"/>
      <c r="F65" s="27">
        <f t="shared" ref="F65:F67" si="6">+C65*E65</f>
        <v>0</v>
      </c>
      <c r="G65" s="71"/>
      <c r="H65" s="70"/>
    </row>
    <row r="66" spans="1:8" s="58" customFormat="1" ht="30">
      <c r="A66" s="69">
        <v>10.299999999999999</v>
      </c>
      <c r="B66" s="23" t="s">
        <v>76</v>
      </c>
      <c r="C66" s="24">
        <v>2</v>
      </c>
      <c r="D66" s="25" t="s">
        <v>7</v>
      </c>
      <c r="E66" s="26"/>
      <c r="F66" s="27">
        <f t="shared" si="6"/>
        <v>0</v>
      </c>
      <c r="G66" s="71"/>
      <c r="H66" s="70"/>
    </row>
    <row r="67" spans="1:8" s="58" customFormat="1" ht="30">
      <c r="A67" s="69">
        <v>10.399999999999999</v>
      </c>
      <c r="B67" s="23" t="s">
        <v>77</v>
      </c>
      <c r="C67" s="24">
        <v>6</v>
      </c>
      <c r="D67" s="25" t="s">
        <v>7</v>
      </c>
      <c r="E67" s="26"/>
      <c r="F67" s="27">
        <f t="shared" si="6"/>
        <v>0</v>
      </c>
      <c r="G67" s="71">
        <f>+SUM(F64:F67)</f>
        <v>0</v>
      </c>
      <c r="H67" s="70"/>
    </row>
    <row r="68" spans="1:8" s="58" customFormat="1" ht="20.25" customHeight="1">
      <c r="A68" s="22"/>
      <c r="B68" s="23"/>
      <c r="C68" s="24"/>
      <c r="D68" s="25"/>
      <c r="E68" s="26"/>
      <c r="F68" s="27"/>
      <c r="G68" s="71"/>
      <c r="H68" s="70"/>
    </row>
    <row r="69" spans="1:8" s="58" customFormat="1" ht="18.75" customHeight="1">
      <c r="A69" s="17">
        <v>11</v>
      </c>
      <c r="B69" s="18" t="s">
        <v>78</v>
      </c>
      <c r="C69" s="24">
        <v>1</v>
      </c>
      <c r="D69" s="39" t="s">
        <v>16</v>
      </c>
      <c r="E69" s="26"/>
      <c r="F69" s="27">
        <f>+C69*E69</f>
        <v>0</v>
      </c>
      <c r="G69" s="71">
        <f>+F69</f>
        <v>0</v>
      </c>
    </row>
    <row r="70" spans="1:8" s="58" customFormat="1" ht="18.75" customHeight="1">
      <c r="A70" s="17"/>
      <c r="B70" s="53"/>
      <c r="C70" s="63"/>
      <c r="D70" s="67"/>
      <c r="E70" s="64"/>
      <c r="F70" s="27"/>
      <c r="G70" s="71"/>
    </row>
    <row r="71" spans="1:8" s="58" customFormat="1" ht="18.75" customHeight="1">
      <c r="A71" s="133" t="s">
        <v>94</v>
      </c>
      <c r="B71" s="134" t="s">
        <v>95</v>
      </c>
      <c r="C71" s="135"/>
      <c r="D71" s="136"/>
      <c r="E71" s="137"/>
      <c r="F71" s="138"/>
      <c r="G71" s="139"/>
    </row>
    <row r="72" spans="1:8" s="58" customFormat="1" ht="18.75" customHeight="1">
      <c r="A72" s="140"/>
      <c r="B72" s="141"/>
      <c r="C72" s="142"/>
      <c r="D72" s="143"/>
      <c r="E72" s="144"/>
      <c r="F72" s="145"/>
      <c r="G72" s="146"/>
    </row>
    <row r="73" spans="1:8" s="58" customFormat="1" ht="18.75" customHeight="1">
      <c r="A73" s="140">
        <v>1</v>
      </c>
      <c r="B73" s="141" t="s">
        <v>20</v>
      </c>
      <c r="C73" s="147"/>
      <c r="D73" s="143"/>
      <c r="E73" s="144"/>
      <c r="F73" s="145"/>
      <c r="G73" s="148"/>
    </row>
    <row r="74" spans="1:8" s="58" customFormat="1" ht="18.75" customHeight="1">
      <c r="A74" s="149">
        <v>1.1000000000000001</v>
      </c>
      <c r="B74" s="150" t="s">
        <v>96</v>
      </c>
      <c r="C74" s="151">
        <v>1000</v>
      </c>
      <c r="D74" s="152" t="s">
        <v>23</v>
      </c>
      <c r="E74" s="153"/>
      <c r="F74" s="154">
        <f>+C74*E74</f>
        <v>0</v>
      </c>
      <c r="G74" s="148"/>
    </row>
    <row r="75" spans="1:8" s="58" customFormat="1" ht="18.75" customHeight="1">
      <c r="A75" s="149">
        <v>1.2</v>
      </c>
      <c r="B75" s="155" t="s">
        <v>97</v>
      </c>
      <c r="C75" s="151">
        <v>5000</v>
      </c>
      <c r="D75" s="156" t="s">
        <v>44</v>
      </c>
      <c r="E75" s="153"/>
      <c r="F75" s="154">
        <f>+C75*E75</f>
        <v>0</v>
      </c>
      <c r="G75" s="157"/>
    </row>
    <row r="76" spans="1:8" s="58" customFormat="1" ht="18.75" customHeight="1">
      <c r="A76" s="149">
        <v>1.4</v>
      </c>
      <c r="B76" s="150" t="s">
        <v>98</v>
      </c>
      <c r="C76" s="158">
        <v>1</v>
      </c>
      <c r="D76" s="152" t="s">
        <v>57</v>
      </c>
      <c r="E76" s="153"/>
      <c r="F76" s="159">
        <f>+C76*E76</f>
        <v>0</v>
      </c>
      <c r="G76" s="160">
        <f>SUM(F74:F76)</f>
        <v>0</v>
      </c>
    </row>
    <row r="77" spans="1:8" s="58" customFormat="1" ht="18.75" customHeight="1">
      <c r="A77" s="140"/>
      <c r="B77" s="141"/>
      <c r="C77" s="147"/>
      <c r="D77" s="143"/>
      <c r="E77" s="144"/>
      <c r="F77" s="145"/>
      <c r="G77" s="148"/>
    </row>
    <row r="78" spans="1:8" s="58" customFormat="1" ht="18.75" customHeight="1">
      <c r="A78" s="161">
        <v>2</v>
      </c>
      <c r="B78" s="141" t="s">
        <v>99</v>
      </c>
      <c r="C78" s="147"/>
      <c r="D78" s="162"/>
      <c r="E78" s="144"/>
      <c r="F78" s="145"/>
      <c r="G78" s="148"/>
    </row>
    <row r="79" spans="1:8" s="58" customFormat="1" ht="18.75" customHeight="1">
      <c r="A79" s="163">
        <v>2.1</v>
      </c>
      <c r="B79" s="141" t="s">
        <v>100</v>
      </c>
      <c r="C79" s="147"/>
      <c r="D79" s="162"/>
      <c r="E79" s="144"/>
      <c r="F79" s="145"/>
      <c r="G79" s="148"/>
    </row>
    <row r="80" spans="1:8" s="58" customFormat="1" ht="18.75" customHeight="1">
      <c r="A80" s="164" t="s">
        <v>21</v>
      </c>
      <c r="B80" s="165" t="s">
        <v>101</v>
      </c>
      <c r="C80" s="147">
        <v>1</v>
      </c>
      <c r="D80" s="162" t="s">
        <v>57</v>
      </c>
      <c r="E80" s="144"/>
      <c r="F80" s="166">
        <f>+E80*C80</f>
        <v>0</v>
      </c>
      <c r="G80" s="148"/>
    </row>
    <row r="81" spans="1:8" s="58" customFormat="1" ht="18.75" customHeight="1">
      <c r="A81" s="163">
        <v>2.2000000000000002</v>
      </c>
      <c r="B81" s="141" t="s">
        <v>102</v>
      </c>
      <c r="C81" s="147"/>
      <c r="D81" s="162"/>
      <c r="E81" s="144"/>
      <c r="F81" s="166"/>
      <c r="G81" s="148"/>
    </row>
    <row r="82" spans="1:8" s="58" customFormat="1" ht="15" customHeight="1">
      <c r="A82" s="164" t="s">
        <v>21</v>
      </c>
      <c r="B82" s="165" t="s">
        <v>103</v>
      </c>
      <c r="C82" s="147">
        <v>3.06</v>
      </c>
      <c r="D82" s="162" t="s">
        <v>23</v>
      </c>
      <c r="E82" s="144"/>
      <c r="F82" s="166">
        <f>+E82*C82</f>
        <v>0</v>
      </c>
      <c r="G82" s="148"/>
    </row>
    <row r="83" spans="1:8" s="58" customFormat="1" ht="21.75" customHeight="1">
      <c r="A83" s="164" t="s">
        <v>104</v>
      </c>
      <c r="B83" s="165" t="s">
        <v>105</v>
      </c>
      <c r="C83" s="147">
        <v>1.71</v>
      </c>
      <c r="D83" s="162" t="s">
        <v>23</v>
      </c>
      <c r="E83" s="144"/>
      <c r="F83" s="166">
        <f>+E83*C83</f>
        <v>0</v>
      </c>
      <c r="G83" s="148"/>
    </row>
    <row r="84" spans="1:8" s="6" customFormat="1">
      <c r="A84" s="164" t="s">
        <v>106</v>
      </c>
      <c r="B84" s="165" t="s">
        <v>107</v>
      </c>
      <c r="C84" s="147">
        <v>1</v>
      </c>
      <c r="D84" s="162" t="s">
        <v>108</v>
      </c>
      <c r="E84" s="144"/>
      <c r="F84" s="166">
        <f>+E84*C84</f>
        <v>0</v>
      </c>
      <c r="G84" s="148"/>
    </row>
    <row r="85" spans="1:8" s="6" customFormat="1">
      <c r="A85" s="163">
        <v>2.2999999999999998</v>
      </c>
      <c r="B85" s="141" t="s">
        <v>109</v>
      </c>
      <c r="C85" s="147"/>
      <c r="D85" s="162"/>
      <c r="E85" s="144"/>
      <c r="F85" s="166"/>
      <c r="G85" s="148"/>
    </row>
    <row r="86" spans="1:8" s="6" customFormat="1">
      <c r="A86" s="164" t="s">
        <v>35</v>
      </c>
      <c r="B86" s="165" t="s">
        <v>110</v>
      </c>
      <c r="C86" s="147">
        <v>1.53</v>
      </c>
      <c r="D86" s="162" t="s">
        <v>23</v>
      </c>
      <c r="E86" s="144"/>
      <c r="F86" s="166">
        <f>+E86*C86</f>
        <v>0</v>
      </c>
      <c r="G86" s="148"/>
    </row>
    <row r="87" spans="1:8" s="6" customFormat="1">
      <c r="A87" s="164" t="s">
        <v>37</v>
      </c>
      <c r="B87" s="165" t="s">
        <v>111</v>
      </c>
      <c r="C87" s="147">
        <v>96</v>
      </c>
      <c r="D87" s="162" t="s">
        <v>18</v>
      </c>
      <c r="E87" s="144"/>
      <c r="F87" s="166">
        <f>+E87*C87</f>
        <v>0</v>
      </c>
      <c r="G87" s="148"/>
    </row>
    <row r="88" spans="1:8" s="6" customFormat="1">
      <c r="A88" s="164" t="s">
        <v>39</v>
      </c>
      <c r="B88" s="165" t="s">
        <v>112</v>
      </c>
      <c r="C88" s="147">
        <v>540</v>
      </c>
      <c r="D88" s="162" t="s">
        <v>44</v>
      </c>
      <c r="E88" s="144"/>
      <c r="F88" s="166">
        <f>+E88*C88</f>
        <v>0</v>
      </c>
      <c r="G88" s="148"/>
    </row>
    <row r="89" spans="1:8" s="6" customFormat="1">
      <c r="A89" s="164" t="s">
        <v>113</v>
      </c>
      <c r="B89" s="165" t="s">
        <v>114</v>
      </c>
      <c r="C89" s="147">
        <v>2.5499999999999998</v>
      </c>
      <c r="D89" s="162" t="s">
        <v>23</v>
      </c>
      <c r="E89" s="144"/>
      <c r="F89" s="166">
        <f>+E89*C89</f>
        <v>0</v>
      </c>
      <c r="G89" s="148"/>
    </row>
    <row r="90" spans="1:8" s="6" customFormat="1">
      <c r="A90" s="163">
        <v>2.4</v>
      </c>
      <c r="B90" s="141" t="s">
        <v>115</v>
      </c>
      <c r="C90" s="147"/>
      <c r="D90" s="162"/>
      <c r="E90" s="144"/>
      <c r="F90" s="166"/>
      <c r="G90" s="148"/>
    </row>
    <row r="91" spans="1:8" s="6" customFormat="1">
      <c r="A91" s="164" t="s">
        <v>42</v>
      </c>
      <c r="B91" s="165" t="s">
        <v>116</v>
      </c>
      <c r="C91" s="147">
        <v>19.12</v>
      </c>
      <c r="D91" s="162" t="s">
        <v>44</v>
      </c>
      <c r="E91" s="144"/>
      <c r="F91" s="166">
        <f>+E91*C91</f>
        <v>0</v>
      </c>
      <c r="G91" s="148"/>
    </row>
    <row r="92" spans="1:8" s="6" customFormat="1">
      <c r="A92" s="164" t="s">
        <v>45</v>
      </c>
      <c r="B92" s="165" t="s">
        <v>117</v>
      </c>
      <c r="C92" s="147">
        <v>19.12</v>
      </c>
      <c r="D92" s="162" t="s">
        <v>44</v>
      </c>
      <c r="E92" s="144"/>
      <c r="F92" s="166">
        <f>+E92*C92</f>
        <v>0</v>
      </c>
      <c r="G92" s="148"/>
    </row>
    <row r="93" spans="1:8" s="6" customFormat="1">
      <c r="A93" s="164" t="s">
        <v>47</v>
      </c>
      <c r="B93" s="165" t="s">
        <v>118</v>
      </c>
      <c r="C93" s="147">
        <v>47.2</v>
      </c>
      <c r="D93" s="162" t="s">
        <v>18</v>
      </c>
      <c r="E93" s="144"/>
      <c r="F93" s="166">
        <f>+E93*C93</f>
        <v>0</v>
      </c>
      <c r="G93" s="148"/>
      <c r="H93" s="112"/>
    </row>
    <row r="94" spans="1:8" s="6" customFormat="1">
      <c r="A94" s="167">
        <v>2.5</v>
      </c>
      <c r="B94" s="168" t="s">
        <v>119</v>
      </c>
      <c r="C94" s="169"/>
      <c r="D94" s="170"/>
      <c r="E94" s="171"/>
      <c r="F94" s="172"/>
      <c r="G94" s="173"/>
    </row>
    <row r="95" spans="1:8" s="6" customFormat="1">
      <c r="A95" s="164" t="s">
        <v>120</v>
      </c>
      <c r="B95" s="165" t="s">
        <v>121</v>
      </c>
      <c r="C95" s="147">
        <v>4</v>
      </c>
      <c r="D95" s="162" t="s">
        <v>122</v>
      </c>
      <c r="E95" s="144"/>
      <c r="F95" s="166">
        <f t="shared" ref="F95:F106" si="7">+E95*C95</f>
        <v>0</v>
      </c>
      <c r="G95" s="148"/>
    </row>
    <row r="96" spans="1:8" s="6" customFormat="1" ht="45">
      <c r="A96" s="164" t="s">
        <v>123</v>
      </c>
      <c r="B96" s="165" t="s">
        <v>124</v>
      </c>
      <c r="C96" s="147">
        <v>193.5</v>
      </c>
      <c r="D96" s="162" t="s">
        <v>125</v>
      </c>
      <c r="E96" s="144"/>
      <c r="F96" s="166">
        <f t="shared" si="7"/>
        <v>0</v>
      </c>
      <c r="G96" s="148"/>
    </row>
    <row r="97" spans="1:8" s="6" customFormat="1" ht="45">
      <c r="A97" s="164" t="s">
        <v>126</v>
      </c>
      <c r="B97" s="165" t="s">
        <v>127</v>
      </c>
      <c r="C97" s="147">
        <v>264</v>
      </c>
      <c r="D97" s="162" t="s">
        <v>125</v>
      </c>
      <c r="E97" s="144"/>
      <c r="F97" s="166">
        <f t="shared" si="7"/>
        <v>0</v>
      </c>
      <c r="G97" s="148"/>
    </row>
    <row r="98" spans="1:8" s="6" customFormat="1">
      <c r="A98" s="164" t="s">
        <v>128</v>
      </c>
      <c r="B98" s="165" t="s">
        <v>129</v>
      </c>
      <c r="C98" s="147">
        <v>188</v>
      </c>
      <c r="D98" s="162" t="s">
        <v>125</v>
      </c>
      <c r="E98" s="144"/>
      <c r="F98" s="166">
        <f t="shared" si="7"/>
        <v>0</v>
      </c>
      <c r="G98" s="148"/>
      <c r="H98" s="117"/>
    </row>
    <row r="99" spans="1:8" s="6" customFormat="1">
      <c r="A99" s="164" t="s">
        <v>130</v>
      </c>
      <c r="B99" s="165" t="s">
        <v>131</v>
      </c>
      <c r="C99" s="147">
        <v>8</v>
      </c>
      <c r="D99" s="162" t="s">
        <v>122</v>
      </c>
      <c r="E99" s="144"/>
      <c r="F99" s="166">
        <f t="shared" si="7"/>
        <v>0</v>
      </c>
      <c r="G99" s="148"/>
    </row>
    <row r="100" spans="1:8" s="6" customFormat="1" ht="45">
      <c r="A100" s="164" t="s">
        <v>132</v>
      </c>
      <c r="B100" s="165" t="s">
        <v>133</v>
      </c>
      <c r="C100" s="147">
        <v>5</v>
      </c>
      <c r="D100" s="162" t="s">
        <v>122</v>
      </c>
      <c r="E100" s="144"/>
      <c r="F100" s="166">
        <f t="shared" si="7"/>
        <v>0</v>
      </c>
      <c r="G100" s="148"/>
    </row>
    <row r="101" spans="1:8" s="6" customFormat="1">
      <c r="A101" s="164" t="s">
        <v>134</v>
      </c>
      <c r="B101" s="165" t="s">
        <v>135</v>
      </c>
      <c r="C101" s="147">
        <v>1</v>
      </c>
      <c r="D101" s="162" t="s">
        <v>122</v>
      </c>
      <c r="E101" s="144"/>
      <c r="F101" s="166">
        <f t="shared" si="7"/>
        <v>0</v>
      </c>
      <c r="G101" s="148"/>
    </row>
    <row r="102" spans="1:8" s="6" customFormat="1">
      <c r="A102" s="164" t="s">
        <v>136</v>
      </c>
      <c r="B102" s="165" t="s">
        <v>137</v>
      </c>
      <c r="C102" s="147">
        <v>4</v>
      </c>
      <c r="D102" s="162" t="s">
        <v>122</v>
      </c>
      <c r="E102" s="144"/>
      <c r="F102" s="166">
        <f t="shared" si="7"/>
        <v>0</v>
      </c>
      <c r="G102" s="148"/>
    </row>
    <row r="103" spans="1:8" s="6" customFormat="1" ht="30">
      <c r="A103" s="164" t="s">
        <v>138</v>
      </c>
      <c r="B103" s="165" t="s">
        <v>139</v>
      </c>
      <c r="C103" s="147">
        <v>12.31</v>
      </c>
      <c r="D103" s="162" t="s">
        <v>23</v>
      </c>
      <c r="E103" s="144"/>
      <c r="F103" s="166">
        <f t="shared" si="7"/>
        <v>0</v>
      </c>
      <c r="G103" s="148"/>
    </row>
    <row r="104" spans="1:8" s="6" customFormat="1">
      <c r="A104" s="164" t="s">
        <v>140</v>
      </c>
      <c r="B104" s="165" t="s">
        <v>141</v>
      </c>
      <c r="C104" s="147">
        <v>3</v>
      </c>
      <c r="D104" s="162" t="s">
        <v>122</v>
      </c>
      <c r="E104" s="144"/>
      <c r="F104" s="166">
        <f t="shared" si="7"/>
        <v>0</v>
      </c>
      <c r="G104" s="148"/>
    </row>
    <row r="105" spans="1:8" s="6" customFormat="1">
      <c r="A105" s="164" t="s">
        <v>142</v>
      </c>
      <c r="B105" s="165" t="s">
        <v>143</v>
      </c>
      <c r="C105" s="147">
        <v>4</v>
      </c>
      <c r="D105" s="162" t="s">
        <v>122</v>
      </c>
      <c r="E105" s="144"/>
      <c r="F105" s="166">
        <f t="shared" si="7"/>
        <v>0</v>
      </c>
      <c r="G105" s="148"/>
    </row>
    <row r="106" spans="1:8" s="6" customFormat="1">
      <c r="A106" s="164" t="s">
        <v>144</v>
      </c>
      <c r="B106" s="165" t="s">
        <v>145</v>
      </c>
      <c r="C106" s="147">
        <v>1</v>
      </c>
      <c r="D106" s="162" t="s">
        <v>146</v>
      </c>
      <c r="E106" s="144"/>
      <c r="F106" s="166">
        <f t="shared" si="7"/>
        <v>0</v>
      </c>
      <c r="G106" s="148"/>
    </row>
    <row r="107" spans="1:8" s="6" customFormat="1">
      <c r="A107" s="163">
        <v>2.6</v>
      </c>
      <c r="B107" s="141" t="s">
        <v>147</v>
      </c>
      <c r="C107" s="147"/>
      <c r="D107" s="162"/>
      <c r="E107" s="144"/>
      <c r="F107" s="166"/>
      <c r="G107" s="148"/>
    </row>
    <row r="108" spans="1:8" s="6" customFormat="1" ht="30">
      <c r="A108" s="164" t="s">
        <v>148</v>
      </c>
      <c r="B108" s="165" t="s">
        <v>149</v>
      </c>
      <c r="C108" s="147">
        <v>2</v>
      </c>
      <c r="D108" s="162" t="s">
        <v>7</v>
      </c>
      <c r="E108" s="144"/>
      <c r="F108" s="166">
        <f>+E108*C108</f>
        <v>0</v>
      </c>
      <c r="G108" s="148"/>
    </row>
    <row r="109" spans="1:8">
      <c r="A109" s="163">
        <v>2.7</v>
      </c>
      <c r="B109" s="141" t="s">
        <v>150</v>
      </c>
      <c r="C109" s="147"/>
      <c r="D109" s="162"/>
      <c r="E109" s="144"/>
      <c r="F109" s="166"/>
      <c r="G109" s="148"/>
    </row>
    <row r="110" spans="1:8">
      <c r="A110" s="164" t="s">
        <v>151</v>
      </c>
      <c r="B110" s="165" t="s">
        <v>152</v>
      </c>
      <c r="C110" s="147">
        <v>19.12</v>
      </c>
      <c r="D110" s="162" t="s">
        <v>44</v>
      </c>
      <c r="E110" s="144"/>
      <c r="F110" s="166">
        <f>+E110*C110</f>
        <v>0</v>
      </c>
      <c r="G110" s="148"/>
    </row>
    <row r="111" spans="1:8">
      <c r="A111" s="164" t="s">
        <v>153</v>
      </c>
      <c r="B111" s="165" t="s">
        <v>154</v>
      </c>
      <c r="C111" s="147">
        <v>1</v>
      </c>
      <c r="D111" s="162" t="s">
        <v>57</v>
      </c>
      <c r="E111" s="144"/>
      <c r="F111" s="166">
        <f>+E111*C111</f>
        <v>0</v>
      </c>
      <c r="G111" s="148"/>
    </row>
    <row r="112" spans="1:8">
      <c r="A112" s="163">
        <v>2.8</v>
      </c>
      <c r="B112" s="141" t="s">
        <v>155</v>
      </c>
      <c r="C112" s="147"/>
      <c r="D112" s="162"/>
      <c r="E112" s="144"/>
      <c r="F112" s="166"/>
      <c r="G112" s="148"/>
    </row>
    <row r="113" spans="1:30" ht="30">
      <c r="A113" s="164" t="s">
        <v>156</v>
      </c>
      <c r="B113" s="165" t="s">
        <v>157</v>
      </c>
      <c r="C113" s="147">
        <v>1</v>
      </c>
      <c r="D113" s="162" t="s">
        <v>57</v>
      </c>
      <c r="E113" s="144"/>
      <c r="F113" s="166">
        <f>+E113*C113</f>
        <v>0</v>
      </c>
      <c r="G113" s="174">
        <f>SUM(F80:F113)</f>
        <v>0</v>
      </c>
    </row>
    <row r="114" spans="1:30">
      <c r="A114" s="164"/>
      <c r="B114" s="165"/>
      <c r="C114" s="147"/>
      <c r="D114" s="162"/>
      <c r="E114" s="144"/>
      <c r="F114" s="166"/>
      <c r="G114" s="148"/>
    </row>
    <row r="115" spans="1:30">
      <c r="A115" s="175">
        <v>3</v>
      </c>
      <c r="B115" s="176" t="s">
        <v>158</v>
      </c>
      <c r="C115" s="177"/>
      <c r="D115" s="178"/>
      <c r="E115" s="177"/>
      <c r="F115" s="177"/>
      <c r="G115" s="179"/>
    </row>
    <row r="116" spans="1:30" ht="30">
      <c r="A116" s="164">
        <v>3.1</v>
      </c>
      <c r="B116" s="180" t="s">
        <v>159</v>
      </c>
      <c r="C116" s="147">
        <v>1866.67</v>
      </c>
      <c r="D116" s="162" t="s">
        <v>44</v>
      </c>
      <c r="E116" s="144"/>
      <c r="F116" s="166">
        <f>+E116*C116</f>
        <v>0</v>
      </c>
      <c r="G116" s="174">
        <f>SUM(F116)</f>
        <v>0</v>
      </c>
    </row>
    <row r="117" spans="1:30">
      <c r="A117" s="164"/>
      <c r="B117" s="165"/>
      <c r="C117" s="147"/>
      <c r="D117" s="162"/>
      <c r="E117" s="144"/>
      <c r="F117" s="166"/>
      <c r="G117" s="148"/>
    </row>
    <row r="118" spans="1:30">
      <c r="A118" s="175">
        <v>4</v>
      </c>
      <c r="B118" s="176" t="s">
        <v>160</v>
      </c>
      <c r="C118" s="147"/>
      <c r="D118" s="162"/>
      <c r="E118" s="144"/>
      <c r="F118" s="166"/>
      <c r="G118" s="148"/>
    </row>
    <row r="119" spans="1:30">
      <c r="A119" s="164">
        <v>4.0999999999999996</v>
      </c>
      <c r="B119" s="180" t="s">
        <v>161</v>
      </c>
      <c r="C119" s="147">
        <v>1250</v>
      </c>
      <c r="D119" s="162" t="s">
        <v>18</v>
      </c>
      <c r="E119" s="144"/>
      <c r="F119" s="166">
        <f>+E119*C119</f>
        <v>0</v>
      </c>
      <c r="G119" s="174">
        <f>SUM(F119)</f>
        <v>0</v>
      </c>
    </row>
    <row r="120" spans="1:30">
      <c r="A120" s="164"/>
      <c r="B120" s="165"/>
      <c r="C120" s="147"/>
      <c r="D120" s="162"/>
      <c r="E120" s="144"/>
      <c r="F120" s="166"/>
      <c r="G120" s="148"/>
    </row>
    <row r="121" spans="1:30">
      <c r="A121" s="175">
        <v>5</v>
      </c>
      <c r="B121" s="181" t="s">
        <v>162</v>
      </c>
      <c r="C121" s="147"/>
      <c r="D121" s="162"/>
      <c r="E121" s="144"/>
      <c r="F121" s="166"/>
      <c r="G121" s="182"/>
    </row>
    <row r="122" spans="1:30" ht="30">
      <c r="A122" s="164">
        <v>5.0999999999999996</v>
      </c>
      <c r="B122" s="183" t="s">
        <v>163</v>
      </c>
      <c r="C122" s="147">
        <v>1</v>
      </c>
      <c r="D122" s="162" t="s">
        <v>57</v>
      </c>
      <c r="E122" s="144"/>
      <c r="F122" s="166">
        <f>+E122*C122</f>
        <v>0</v>
      </c>
      <c r="G122" s="174">
        <f>SUM(F122)</f>
        <v>0</v>
      </c>
    </row>
    <row r="123" spans="1:30">
      <c r="A123" s="164"/>
      <c r="B123" s="165"/>
      <c r="C123" s="147"/>
      <c r="D123" s="162"/>
      <c r="E123" s="144"/>
      <c r="F123" s="166"/>
      <c r="G123" s="148"/>
    </row>
    <row r="124" spans="1:30">
      <c r="A124" s="175">
        <v>6</v>
      </c>
      <c r="B124" s="184" t="s">
        <v>164</v>
      </c>
      <c r="C124" s="147"/>
      <c r="D124" s="162"/>
      <c r="E124" s="144"/>
      <c r="F124" s="166"/>
      <c r="G124" s="148"/>
    </row>
    <row r="125" spans="1:30">
      <c r="A125" s="164">
        <v>6.1</v>
      </c>
      <c r="B125" s="165" t="s">
        <v>165</v>
      </c>
      <c r="C125" s="147">
        <v>20</v>
      </c>
      <c r="D125" s="162" t="s">
        <v>7</v>
      </c>
      <c r="E125" s="144"/>
      <c r="F125" s="166">
        <f>C125*E125</f>
        <v>0</v>
      </c>
      <c r="G125" s="148"/>
    </row>
    <row r="126" spans="1:30" s="6" customFormat="1">
      <c r="A126" s="164">
        <v>6.2</v>
      </c>
      <c r="B126" s="165" t="s">
        <v>166</v>
      </c>
      <c r="C126" s="147">
        <v>8</v>
      </c>
      <c r="D126" s="162" t="s">
        <v>7</v>
      </c>
      <c r="E126" s="144"/>
      <c r="F126" s="166">
        <f>+E126*C126</f>
        <v>0</v>
      </c>
      <c r="G126" s="174">
        <f>SUM(F125:F126)</f>
        <v>0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6" customFormat="1">
      <c r="A127" s="164"/>
      <c r="B127" s="165"/>
      <c r="C127" s="147"/>
      <c r="D127" s="162"/>
      <c r="E127" s="144"/>
      <c r="F127" s="166"/>
      <c r="G127" s="14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6" customFormat="1">
      <c r="A128" s="175">
        <v>7</v>
      </c>
      <c r="B128" s="184" t="s">
        <v>167</v>
      </c>
      <c r="C128" s="147"/>
      <c r="D128" s="162"/>
      <c r="E128" s="144"/>
      <c r="F128" s="166"/>
      <c r="G128" s="14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6" customFormat="1" ht="30">
      <c r="A129" s="185">
        <v>7.1</v>
      </c>
      <c r="B129" s="180" t="s">
        <v>168</v>
      </c>
      <c r="C129" s="147">
        <v>1</v>
      </c>
      <c r="D129" s="162" t="s">
        <v>57</v>
      </c>
      <c r="E129" s="144"/>
      <c r="F129" s="166">
        <f>+E129*C129</f>
        <v>0</v>
      </c>
      <c r="G129" s="174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6" customFormat="1">
      <c r="A130" s="185">
        <v>7.2</v>
      </c>
      <c r="B130" s="186" t="s">
        <v>169</v>
      </c>
      <c r="C130" s="147">
        <v>1</v>
      </c>
      <c r="D130" s="162" t="s">
        <v>57</v>
      </c>
      <c r="E130" s="144"/>
      <c r="F130" s="166">
        <f>+E130*C130</f>
        <v>0</v>
      </c>
      <c r="G130" s="174">
        <f>SUM(F129:F130)</f>
        <v>0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6" customFormat="1">
      <c r="A131" s="187"/>
      <c r="B131" s="188"/>
      <c r="C131" s="169"/>
      <c r="D131" s="170"/>
      <c r="E131" s="171"/>
      <c r="F131" s="189"/>
      <c r="G131" s="173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6" customFormat="1">
      <c r="A132" s="190">
        <v>8</v>
      </c>
      <c r="B132" s="176" t="s">
        <v>170</v>
      </c>
      <c r="C132" s="177"/>
      <c r="D132" s="178"/>
      <c r="E132" s="177"/>
      <c r="F132" s="177"/>
      <c r="G132" s="179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6" customFormat="1">
      <c r="A133" s="185">
        <v>8.1</v>
      </c>
      <c r="B133" s="180" t="s">
        <v>171</v>
      </c>
      <c r="C133" s="147">
        <v>1400</v>
      </c>
      <c r="D133" s="162" t="s">
        <v>44</v>
      </c>
      <c r="E133" s="144"/>
      <c r="F133" s="166">
        <f>+E133*C133</f>
        <v>0</v>
      </c>
      <c r="G133" s="191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6" customFormat="1">
      <c r="A134" s="185">
        <v>8.1999999999999993</v>
      </c>
      <c r="B134" s="186" t="s">
        <v>172</v>
      </c>
      <c r="C134" s="147">
        <v>1400</v>
      </c>
      <c r="D134" s="162" t="s">
        <v>44</v>
      </c>
      <c r="E134" s="144"/>
      <c r="F134" s="166">
        <f>+E134*C134</f>
        <v>0</v>
      </c>
      <c r="G134" s="179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6" customFormat="1" ht="30">
      <c r="A135" s="185">
        <v>8.3000000000000007</v>
      </c>
      <c r="B135" s="180" t="s">
        <v>173</v>
      </c>
      <c r="C135" s="147">
        <v>1</v>
      </c>
      <c r="D135" s="162" t="s">
        <v>57</v>
      </c>
      <c r="E135" s="144"/>
      <c r="F135" s="166">
        <f>+E135*C135</f>
        <v>0</v>
      </c>
      <c r="G135" s="174">
        <f>SUM(F133:F135)</f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6" customFormat="1">
      <c r="A136" s="164"/>
      <c r="B136" s="165"/>
      <c r="C136" s="147"/>
      <c r="D136" s="162"/>
      <c r="E136" s="144"/>
      <c r="F136" s="166"/>
      <c r="G136" s="14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>
      <c r="A137" s="190">
        <v>9</v>
      </c>
      <c r="B137" s="176" t="s">
        <v>174</v>
      </c>
      <c r="C137" s="147"/>
      <c r="D137" s="162"/>
      <c r="E137" s="144"/>
      <c r="F137" s="166"/>
      <c r="G137" s="179"/>
    </row>
    <row r="138" spans="1:30">
      <c r="A138" s="185">
        <f>A137+0.1</f>
        <v>9.1</v>
      </c>
      <c r="B138" s="186" t="s">
        <v>175</v>
      </c>
      <c r="C138" s="147">
        <v>1240</v>
      </c>
      <c r="D138" s="162" t="s">
        <v>44</v>
      </c>
      <c r="E138" s="144"/>
      <c r="F138" s="166">
        <f>+E138*C138</f>
        <v>0</v>
      </c>
      <c r="G138" s="174">
        <f>SUM(F138)</f>
        <v>0</v>
      </c>
    </row>
    <row r="139" spans="1:30">
      <c r="A139" s="185"/>
      <c r="B139" s="186"/>
      <c r="C139" s="147"/>
      <c r="D139" s="162"/>
      <c r="E139" s="144"/>
      <c r="F139" s="166"/>
      <c r="G139" s="179"/>
    </row>
    <row r="140" spans="1:30">
      <c r="A140" s="190">
        <v>10</v>
      </c>
      <c r="B140" s="176" t="s">
        <v>176</v>
      </c>
      <c r="C140" s="147"/>
      <c r="D140" s="162"/>
      <c r="E140" s="144"/>
      <c r="F140" s="166"/>
      <c r="G140" s="179"/>
    </row>
    <row r="141" spans="1:30">
      <c r="A141" s="185">
        <f>A140+0.1</f>
        <v>10.1</v>
      </c>
      <c r="B141" s="186" t="s">
        <v>177</v>
      </c>
      <c r="C141" s="147">
        <v>1240</v>
      </c>
      <c r="D141" s="162" t="s">
        <v>18</v>
      </c>
      <c r="E141" s="144"/>
      <c r="F141" s="166">
        <f>+E141*C141</f>
        <v>0</v>
      </c>
      <c r="G141" s="174">
        <f>SUM(F141)</f>
        <v>0</v>
      </c>
    </row>
    <row r="142" spans="1:30">
      <c r="A142" s="185"/>
      <c r="B142" s="186"/>
      <c r="C142" s="192"/>
      <c r="D142" s="193"/>
      <c r="E142" s="194"/>
      <c r="F142" s="195"/>
      <c r="G142" s="196"/>
    </row>
    <row r="143" spans="1:30">
      <c r="A143" s="198"/>
      <c r="B143" s="199"/>
      <c r="C143" s="200"/>
      <c r="D143" s="201"/>
      <c r="E143" s="202"/>
      <c r="F143" s="203"/>
      <c r="G143" s="197"/>
    </row>
    <row r="144" spans="1:30">
      <c r="A144" s="204">
        <v>11</v>
      </c>
      <c r="B144" s="205" t="s">
        <v>178</v>
      </c>
      <c r="C144" s="200">
        <v>1</v>
      </c>
      <c r="D144" s="201" t="s">
        <v>57</v>
      </c>
      <c r="E144" s="202"/>
      <c r="F144" s="203" t="str">
        <f>IF(E144=0," ",(ROUND(C144*E144,2)))</f>
        <v xml:space="preserve"> </v>
      </c>
      <c r="G144" s="197" t="str">
        <f>+F144</f>
        <v xml:space="preserve"> </v>
      </c>
    </row>
    <row r="145" spans="1:7">
      <c r="A145" s="17"/>
      <c r="B145" s="53"/>
      <c r="C145" s="63"/>
      <c r="D145" s="67"/>
      <c r="E145" s="64"/>
      <c r="F145" s="27"/>
      <c r="G145" s="71"/>
    </row>
    <row r="146" spans="1:7" ht="16.5" thickBot="1">
      <c r="A146" s="22"/>
      <c r="B146" s="62"/>
      <c r="C146" s="66"/>
      <c r="D146" s="67"/>
      <c r="E146" s="64"/>
      <c r="F146" s="27"/>
      <c r="G146" s="28"/>
    </row>
    <row r="147" spans="1:7" ht="17.25" thickTop="1" thickBot="1">
      <c r="A147" s="72"/>
      <c r="B147" s="73" t="s">
        <v>79</v>
      </c>
      <c r="C147" s="74"/>
      <c r="D147" s="74"/>
      <c r="E147" s="74"/>
      <c r="F147" s="74"/>
      <c r="G147" s="75">
        <f>+SUM(G10:G146)</f>
        <v>0</v>
      </c>
    </row>
    <row r="148" spans="1:7" ht="17.25" thickTop="1" thickBot="1">
      <c r="A148" s="72"/>
      <c r="B148" s="73" t="s">
        <v>79</v>
      </c>
      <c r="C148" s="74"/>
      <c r="D148" s="74"/>
      <c r="E148" s="74"/>
      <c r="F148" s="74"/>
      <c r="G148" s="75">
        <f>+SUM(F10:F144)</f>
        <v>0</v>
      </c>
    </row>
    <row r="149" spans="1:7" ht="18.75" thickTop="1">
      <c r="A149" s="76"/>
      <c r="B149" s="77"/>
      <c r="C149" s="78"/>
      <c r="D149" s="78"/>
      <c r="E149" s="78"/>
      <c r="F149" s="78"/>
      <c r="G149" s="79"/>
    </row>
    <row r="150" spans="1:7" ht="18">
      <c r="A150" s="80"/>
      <c r="B150" s="81" t="s">
        <v>80</v>
      </c>
      <c r="C150" s="82"/>
      <c r="D150" s="83">
        <v>0.1</v>
      </c>
      <c r="E150" s="84"/>
      <c r="F150" s="84">
        <f>+D150*G148</f>
        <v>0</v>
      </c>
      <c r="G150" s="85"/>
    </row>
    <row r="151" spans="1:7" ht="18">
      <c r="A151" s="80"/>
      <c r="B151" s="81" t="s">
        <v>81</v>
      </c>
      <c r="C151" s="82"/>
      <c r="D151" s="83">
        <v>2.5000000000000001E-2</v>
      </c>
      <c r="E151" s="84"/>
      <c r="F151" s="84">
        <f>+D151*G148</f>
        <v>0</v>
      </c>
      <c r="G151" s="85"/>
    </row>
    <row r="152" spans="1:7" ht="18">
      <c r="A152" s="80"/>
      <c r="B152" s="81" t="s">
        <v>82</v>
      </c>
      <c r="C152" s="82"/>
      <c r="D152" s="83">
        <v>5.3499999999999999E-2</v>
      </c>
      <c r="E152" s="84"/>
      <c r="F152" s="84">
        <f>+D152*G148</f>
        <v>0</v>
      </c>
      <c r="G152" s="85"/>
    </row>
    <row r="153" spans="1:7" ht="18">
      <c r="A153" s="80"/>
      <c r="B153" s="81" t="s">
        <v>83</v>
      </c>
      <c r="C153" s="82"/>
      <c r="D153" s="83">
        <v>0.02</v>
      </c>
      <c r="E153" s="84"/>
      <c r="F153" s="84">
        <f>+D153*G148</f>
        <v>0</v>
      </c>
      <c r="G153" s="85"/>
    </row>
    <row r="154" spans="1:7" ht="18">
      <c r="A154" s="80"/>
      <c r="B154" s="81" t="s">
        <v>84</v>
      </c>
      <c r="C154" s="82"/>
      <c r="D154" s="83">
        <v>0.01</v>
      </c>
      <c r="E154" s="84"/>
      <c r="F154" s="84">
        <f>+D154*G148</f>
        <v>0</v>
      </c>
      <c r="G154" s="85"/>
    </row>
    <row r="155" spans="1:7" ht="18">
      <c r="A155" s="80"/>
      <c r="B155" s="81" t="s">
        <v>85</v>
      </c>
      <c r="C155" s="82"/>
      <c r="D155" s="83">
        <v>0.05</v>
      </c>
      <c r="E155" s="84"/>
      <c r="F155" s="84">
        <f>+D155*G148</f>
        <v>0</v>
      </c>
      <c r="G155" s="85"/>
    </row>
    <row r="156" spans="1:7" ht="18.75" thickBot="1">
      <c r="A156" s="80"/>
      <c r="B156" s="81"/>
      <c r="C156" s="82"/>
      <c r="D156" s="86"/>
      <c r="E156" s="84"/>
      <c r="F156" s="84"/>
      <c r="G156" s="87"/>
    </row>
    <row r="157" spans="1:7" ht="19.5" thickTop="1" thickBot="1">
      <c r="A157" s="88"/>
      <c r="B157" s="89" t="s">
        <v>86</v>
      </c>
      <c r="C157" s="90"/>
      <c r="D157" s="91"/>
      <c r="E157" s="92"/>
      <c r="F157" s="92"/>
      <c r="G157" s="93">
        <f>+SUM(F150:F155)</f>
        <v>0</v>
      </c>
    </row>
    <row r="158" spans="1:7" ht="19.5" thickTop="1" thickBot="1">
      <c r="A158" s="94"/>
      <c r="B158" s="95"/>
      <c r="C158" s="96"/>
      <c r="D158" s="97"/>
      <c r="E158" s="98"/>
      <c r="F158" s="98"/>
      <c r="G158" s="99"/>
    </row>
    <row r="159" spans="1:7" ht="19.5" thickTop="1" thickBot="1">
      <c r="A159" s="88"/>
      <c r="B159" s="89" t="s">
        <v>87</v>
      </c>
      <c r="C159" s="90"/>
      <c r="D159" s="91"/>
      <c r="E159" s="92"/>
      <c r="F159" s="92"/>
      <c r="G159" s="93">
        <f>+G148+G157</f>
        <v>0</v>
      </c>
    </row>
    <row r="160" spans="1:7" ht="19.5" thickTop="1" thickBot="1">
      <c r="A160" s="94"/>
      <c r="B160" s="95"/>
      <c r="C160" s="96"/>
      <c r="D160" s="97"/>
      <c r="E160" s="98"/>
      <c r="F160" s="98"/>
      <c r="G160" s="99"/>
    </row>
    <row r="161" spans="1:8" ht="19.5" thickTop="1" thickBot="1">
      <c r="A161" s="88"/>
      <c r="B161" s="89" t="s">
        <v>88</v>
      </c>
      <c r="C161" s="90"/>
      <c r="D161" s="100">
        <v>0.03</v>
      </c>
      <c r="E161" s="92"/>
      <c r="F161" s="92"/>
      <c r="G161" s="93">
        <f>+D161*G157</f>
        <v>0</v>
      </c>
    </row>
    <row r="162" spans="1:8" ht="19.5" thickTop="1" thickBot="1">
      <c r="A162" s="94"/>
      <c r="B162" s="95"/>
      <c r="C162" s="96"/>
      <c r="D162" s="97"/>
      <c r="E162" s="98"/>
      <c r="F162" s="98"/>
      <c r="G162" s="99"/>
    </row>
    <row r="163" spans="1:8" ht="19.5" thickTop="1" thickBot="1">
      <c r="A163" s="88"/>
      <c r="B163" s="89" t="s">
        <v>89</v>
      </c>
      <c r="C163" s="90"/>
      <c r="D163" s="100">
        <v>0.06</v>
      </c>
      <c r="E163" s="92"/>
      <c r="F163" s="92"/>
      <c r="G163" s="93">
        <f>+D163*G148</f>
        <v>0</v>
      </c>
    </row>
    <row r="164" spans="1:8" ht="19.5" thickTop="1" thickBot="1">
      <c r="A164" s="101"/>
      <c r="B164" s="102"/>
      <c r="C164" s="103"/>
      <c r="D164" s="104"/>
      <c r="E164" s="105"/>
      <c r="F164" s="105"/>
      <c r="G164" s="106"/>
    </row>
    <row r="165" spans="1:8" ht="19.5" thickTop="1" thickBot="1">
      <c r="A165" s="107"/>
      <c r="B165" s="108" t="s">
        <v>90</v>
      </c>
      <c r="C165" s="109"/>
      <c r="D165" s="100">
        <v>1E-3</v>
      </c>
      <c r="E165" s="110"/>
      <c r="F165" s="110"/>
      <c r="G165" s="111">
        <f>+D165*G148</f>
        <v>0</v>
      </c>
    </row>
    <row r="166" spans="1:8" ht="19.5" thickTop="1" thickBot="1">
      <c r="A166" s="94"/>
      <c r="B166" s="95"/>
      <c r="C166" s="96"/>
      <c r="D166" s="97"/>
      <c r="E166" s="98"/>
      <c r="F166" s="98"/>
      <c r="G166" s="99"/>
    </row>
    <row r="167" spans="1:8" ht="19.5" thickTop="1" thickBot="1">
      <c r="A167" s="88"/>
      <c r="B167" s="89" t="s">
        <v>180</v>
      </c>
      <c r="C167" s="92">
        <v>1</v>
      </c>
      <c r="D167" s="100" t="s">
        <v>57</v>
      </c>
      <c r="E167" s="92"/>
      <c r="F167" s="92"/>
      <c r="G167" s="93">
        <f>+C167*F167</f>
        <v>0</v>
      </c>
    </row>
    <row r="168" spans="1:8" ht="19.5" thickTop="1" thickBot="1">
      <c r="A168" s="94"/>
      <c r="B168" s="95"/>
      <c r="C168" s="96"/>
      <c r="D168" s="97"/>
      <c r="E168" s="98"/>
      <c r="F168" s="98"/>
      <c r="G168" s="99"/>
    </row>
    <row r="169" spans="1:8" s="220" customFormat="1" ht="19.5" thickTop="1" thickBot="1">
      <c r="A169" s="88"/>
      <c r="B169" s="89" t="s">
        <v>181</v>
      </c>
      <c r="C169" s="92">
        <v>1</v>
      </c>
      <c r="D169" s="100" t="s">
        <v>57</v>
      </c>
      <c r="E169" s="92"/>
      <c r="F169" s="92"/>
      <c r="G169" s="93">
        <f>+C169*F169</f>
        <v>0</v>
      </c>
      <c r="H169" s="219"/>
    </row>
    <row r="170" spans="1:8" s="220" customFormat="1" ht="21" customHeight="1" thickTop="1" thickBot="1">
      <c r="A170" s="221"/>
      <c r="B170" s="222"/>
      <c r="C170" s="223"/>
      <c r="D170" s="224"/>
      <c r="E170" s="225"/>
      <c r="F170" s="226"/>
      <c r="G170" s="227"/>
      <c r="H170" s="219"/>
    </row>
    <row r="171" spans="1:8" ht="19.5" thickTop="1" thickBot="1">
      <c r="A171" s="88"/>
      <c r="B171" s="89" t="s">
        <v>91</v>
      </c>
      <c r="C171" s="90"/>
      <c r="D171" s="100">
        <v>0.05</v>
      </c>
      <c r="E171" s="92"/>
      <c r="F171" s="92"/>
      <c r="G171" s="93">
        <f>+D171*G148</f>
        <v>0</v>
      </c>
    </row>
    <row r="172" spans="1:8" ht="19.5" thickTop="1" thickBot="1">
      <c r="A172" s="94"/>
      <c r="B172" s="95"/>
      <c r="C172" s="96"/>
      <c r="D172" s="98"/>
      <c r="E172" s="98"/>
      <c r="F172" s="98"/>
      <c r="G172" s="99"/>
    </row>
    <row r="173" spans="1:8" ht="37.5" thickTop="1" thickBot="1">
      <c r="A173" s="88"/>
      <c r="B173" s="113" t="s">
        <v>92</v>
      </c>
      <c r="C173" s="90"/>
      <c r="D173" s="100">
        <v>0.18</v>
      </c>
      <c r="E173" s="92"/>
      <c r="F173" s="92"/>
      <c r="G173" s="93">
        <f>+D173*F150</f>
        <v>0</v>
      </c>
    </row>
    <row r="174" spans="1:8" ht="19.5" thickTop="1" thickBot="1">
      <c r="A174" s="94"/>
      <c r="B174" s="95"/>
      <c r="C174" s="96"/>
      <c r="D174" s="98"/>
      <c r="E174" s="98"/>
      <c r="F174" s="98"/>
      <c r="G174" s="99"/>
    </row>
    <row r="175" spans="1:8" ht="19.5" thickTop="1" thickBot="1">
      <c r="A175" s="88"/>
      <c r="B175" s="89" t="s">
        <v>93</v>
      </c>
      <c r="C175" s="90"/>
      <c r="D175" s="92"/>
      <c r="E175" s="92"/>
      <c r="F175" s="92"/>
      <c r="G175" s="93">
        <f>+G159+G161+G163+G165+G171+G173+G167+G169</f>
        <v>0</v>
      </c>
    </row>
    <row r="176" spans="1:8" ht="18.75" thickTop="1">
      <c r="A176" s="114"/>
      <c r="B176" s="115"/>
      <c r="C176" s="116"/>
      <c r="D176" s="116"/>
      <c r="E176" s="116"/>
      <c r="F176" s="116"/>
      <c r="G176" s="116"/>
    </row>
    <row r="177" spans="1:7" ht="18">
      <c r="A177" s="114"/>
      <c r="B177" s="115"/>
      <c r="C177" s="116"/>
      <c r="D177" s="116"/>
      <c r="E177" s="116"/>
      <c r="F177" s="118"/>
      <c r="G177" s="116"/>
    </row>
    <row r="178" spans="1:7" ht="18">
      <c r="A178" s="119"/>
      <c r="B178" s="120"/>
      <c r="C178" s="121"/>
      <c r="D178" s="122"/>
      <c r="E178" s="121"/>
      <c r="F178" s="123"/>
      <c r="G178" s="124"/>
    </row>
    <row r="179" spans="1:7" ht="18">
      <c r="A179" s="119"/>
      <c r="B179" s="120"/>
      <c r="C179" s="121"/>
      <c r="D179" s="122"/>
      <c r="E179" s="121"/>
      <c r="F179" s="123"/>
      <c r="G179" s="124"/>
    </row>
    <row r="180" spans="1:7" ht="18">
      <c r="A180" s="114"/>
      <c r="B180" s="115"/>
      <c r="C180" s="116"/>
      <c r="D180" s="116"/>
      <c r="E180" s="116"/>
      <c r="F180" s="118"/>
      <c r="G180" s="116"/>
    </row>
    <row r="181" spans="1:7" ht="18">
      <c r="A181" s="114"/>
      <c r="B181" s="115"/>
      <c r="C181" s="116"/>
      <c r="D181" s="116"/>
      <c r="E181" s="116"/>
      <c r="F181" s="118"/>
      <c r="G181" s="116"/>
    </row>
    <row r="182" spans="1:7" ht="18">
      <c r="A182" s="114"/>
      <c r="B182" s="125"/>
      <c r="C182" s="126"/>
      <c r="D182" s="116"/>
      <c r="E182" s="127"/>
      <c r="F182" s="118"/>
      <c r="G182" s="116"/>
    </row>
    <row r="183" spans="1:7" ht="18">
      <c r="A183" s="114"/>
      <c r="B183" s="115"/>
      <c r="C183" s="116"/>
      <c r="D183" s="116"/>
      <c r="E183" s="116"/>
      <c r="F183" s="118"/>
      <c r="G183" s="116"/>
    </row>
    <row r="184" spans="1:7" ht="18">
      <c r="A184" s="114"/>
      <c r="B184" s="115"/>
      <c r="C184" s="116"/>
      <c r="D184" s="126"/>
      <c r="E184" s="116"/>
      <c r="F184" s="118"/>
      <c r="G184" s="116"/>
    </row>
    <row r="185" spans="1:7" ht="18">
      <c r="A185" s="128"/>
      <c r="B185" s="129"/>
      <c r="C185" s="130"/>
      <c r="D185" s="130"/>
      <c r="E185" s="130"/>
      <c r="F185" s="131"/>
      <c r="G185" s="116"/>
    </row>
    <row r="186" spans="1:7" ht="18">
      <c r="A186" s="128"/>
      <c r="B186" s="115"/>
      <c r="C186" s="116"/>
      <c r="D186" s="116"/>
      <c r="E186" s="116"/>
      <c r="F186" s="118"/>
      <c r="G186" s="116"/>
    </row>
    <row r="187" spans="1:7" ht="18">
      <c r="A187" s="128"/>
      <c r="B187" s="120"/>
      <c r="C187" s="121"/>
      <c r="D187" s="130"/>
      <c r="E187" s="121"/>
      <c r="F187" s="131"/>
      <c r="G187" s="116"/>
    </row>
    <row r="188" spans="1:7" ht="18">
      <c r="A188" s="128"/>
      <c r="B188" s="120"/>
      <c r="C188" s="121"/>
      <c r="D188" s="130"/>
      <c r="E188" s="121"/>
      <c r="F188" s="131"/>
      <c r="G188" s="116"/>
    </row>
    <row r="189" spans="1:7" ht="18">
      <c r="A189" s="128"/>
      <c r="B189" s="129"/>
      <c r="C189" s="130"/>
      <c r="D189" s="130"/>
      <c r="E189" s="130"/>
      <c r="F189" s="131"/>
      <c r="G189" s="116"/>
    </row>
    <row r="190" spans="1:7" ht="18">
      <c r="A190" s="128"/>
      <c r="B190" s="115"/>
      <c r="C190" s="116"/>
      <c r="D190" s="116"/>
      <c r="E190" s="116"/>
      <c r="F190" s="118"/>
      <c r="G190" s="116"/>
    </row>
    <row r="191" spans="1:7" ht="18">
      <c r="A191" s="128"/>
      <c r="B191" s="125"/>
      <c r="C191" s="126"/>
      <c r="D191" s="126"/>
      <c r="E191" s="126"/>
      <c r="F191" s="118"/>
      <c r="G191" s="126"/>
    </row>
    <row r="192" spans="1:7" ht="18">
      <c r="A192" s="128"/>
      <c r="B192" s="115"/>
      <c r="C192" s="116"/>
      <c r="D192" s="116"/>
      <c r="E192" s="116"/>
      <c r="F192" s="118"/>
      <c r="G192" s="116"/>
    </row>
    <row r="193" spans="4:5">
      <c r="D193" s="5"/>
      <c r="E193" s="9"/>
    </row>
    <row r="194" spans="4:5">
      <c r="D194" s="5"/>
      <c r="E194" s="9"/>
    </row>
    <row r="195" spans="4:5">
      <c r="D195" s="5"/>
      <c r="E195" s="9"/>
    </row>
    <row r="196" spans="4:5">
      <c r="D196" s="5"/>
      <c r="E196" s="9"/>
    </row>
    <row r="197" spans="4:5">
      <c r="D197" s="5"/>
      <c r="E197" s="9"/>
    </row>
    <row r="198" spans="4:5">
      <c r="D198" s="5"/>
      <c r="E198" s="9"/>
    </row>
    <row r="199" spans="4:5">
      <c r="D199" s="5"/>
      <c r="E199" s="9"/>
    </row>
    <row r="200" spans="4:5">
      <c r="D200" s="5"/>
      <c r="E200" s="9"/>
    </row>
    <row r="201" spans="4:5">
      <c r="D201" s="5"/>
      <c r="E201" s="9"/>
    </row>
    <row r="202" spans="4:5">
      <c r="D202" s="5"/>
      <c r="E202" s="9"/>
    </row>
    <row r="203" spans="4:5">
      <c r="D203" s="5"/>
      <c r="E203" s="9"/>
    </row>
    <row r="204" spans="4:5">
      <c r="D204" s="5"/>
      <c r="E204" s="9"/>
    </row>
    <row r="205" spans="4:5">
      <c r="D205" s="5"/>
      <c r="E205" s="9"/>
    </row>
    <row r="206" spans="4:5">
      <c r="D206" s="5"/>
      <c r="E206" s="9"/>
    </row>
    <row r="207" spans="4:5">
      <c r="E207" s="9"/>
    </row>
    <row r="208" spans="4:5">
      <c r="E208" s="9"/>
    </row>
    <row r="209" spans="5:5">
      <c r="E209" s="9"/>
    </row>
    <row r="210" spans="5:5">
      <c r="E210" s="9"/>
    </row>
    <row r="211" spans="5:5">
      <c r="E211" s="9"/>
    </row>
    <row r="212" spans="5:5">
      <c r="E212" s="9"/>
    </row>
    <row r="213" spans="5:5">
      <c r="E213" s="9"/>
    </row>
    <row r="214" spans="5:5">
      <c r="E214" s="9"/>
    </row>
  </sheetData>
  <mergeCells count="5">
    <mergeCell ref="A1:G1"/>
    <mergeCell ref="A2:G2"/>
    <mergeCell ref="A3:G3"/>
    <mergeCell ref="A5:G5"/>
    <mergeCell ref="H42:I42"/>
  </mergeCells>
  <printOptions horizontalCentered="1"/>
  <pageMargins left="0.51181102362204722" right="0.51181102362204722" top="0.74803149606299213" bottom="0.94488188976377963" header="0.31496062992125984" footer="0.70866141732283472"/>
  <pageSetup paperSize="9" scale="56" orientation="portrait" r:id="rId1"/>
  <headerFooter>
    <oddFooter>&amp;L&amp;9&amp;F&amp;Z&amp;R&amp;10&amp;P de &amp;N</oddFooter>
  </headerFooter>
  <rowBreaks count="2" manualBreakCount="2">
    <brk id="43" max="6" man="1"/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  </vt:lpstr>
      <vt:lpstr>'PRESUPUESTO  '!Print_Area</vt:lpstr>
      <vt:lpstr>'PRESUPUESTO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Rojas</dc:creator>
  <cp:lastModifiedBy>Marcelle Rios Diaz</cp:lastModifiedBy>
  <dcterms:created xsi:type="dcterms:W3CDTF">2022-01-12T21:23:00Z</dcterms:created>
  <dcterms:modified xsi:type="dcterms:W3CDTF">2022-02-11T12:38:30Z</dcterms:modified>
</cp:coreProperties>
</file>