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Cañadas\"/>
    </mc:Choice>
  </mc:AlternateContent>
  <xr:revisionPtr revIDLastSave="0" documentId="13_ncr:1_{7FE66756-DBAD-4909-B232-4BF51955D011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PRESUPUESTO Tb Game L" sheetId="11" r:id="rId1"/>
  </sheets>
  <externalReferences>
    <externalReference r:id="rId2"/>
  </externalReferences>
  <definedNames>
    <definedName name="GASOLINA">[1]Ins!$E$582</definedName>
    <definedName name="Imprimir_área_IM" localSheetId="0">'PRESUPUESTO Tb Game L'!#REF!</definedName>
    <definedName name="Imprimir_títulos_IM" localSheetId="0">'PRESUPUESTO Tb Game L'!$1:$5</definedName>
    <definedName name="PLIGADORA2">[1]Ins!$E$584</definedName>
    <definedName name="_xlnm.Print_Area" localSheetId="0">'PRESUPUESTO Tb Game L'!$A$1:$G$292</definedName>
    <definedName name="_xlnm.Print_Titles" localSheetId="0">'PRESUPUESTO Tb Game L'!$1:$7</definedName>
    <definedName name="PWINCHE2000K">[1]Ins!$E$592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4" i="11" l="1"/>
  <c r="G263" i="11"/>
  <c r="G258" i="11"/>
  <c r="F258" i="11"/>
  <c r="G287" i="11"/>
  <c r="G285" i="11"/>
  <c r="F260" i="11"/>
  <c r="G260" i="11" s="1"/>
  <c r="F256" i="11"/>
  <c r="G256" i="11" s="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7" i="11"/>
  <c r="F226" i="11"/>
  <c r="F224" i="11"/>
  <c r="G221" i="11"/>
  <c r="F221" i="11"/>
  <c r="A221" i="11"/>
  <c r="F218" i="11"/>
  <c r="G218" i="11" s="1"/>
  <c r="A218" i="11"/>
  <c r="F215" i="11"/>
  <c r="F214" i="11"/>
  <c r="F213" i="11"/>
  <c r="F210" i="11"/>
  <c r="F209" i="11"/>
  <c r="F206" i="11"/>
  <c r="F205" i="11"/>
  <c r="F202" i="11"/>
  <c r="G202" i="11" s="1"/>
  <c r="F199" i="11"/>
  <c r="G199" i="11" s="1"/>
  <c r="F196" i="11"/>
  <c r="G196" i="11" s="1"/>
  <c r="F193" i="11"/>
  <c r="F191" i="11"/>
  <c r="F190" i="11"/>
  <c r="F188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3" i="11"/>
  <c r="F172" i="11"/>
  <c r="F171" i="11"/>
  <c r="F169" i="11"/>
  <c r="F168" i="11"/>
  <c r="F167" i="11"/>
  <c r="F166" i="11"/>
  <c r="F164" i="11"/>
  <c r="F163" i="11"/>
  <c r="F162" i="11"/>
  <c r="F160" i="11"/>
  <c r="F156" i="11"/>
  <c r="F155" i="11"/>
  <c r="F154" i="11"/>
  <c r="F145" i="11"/>
  <c r="B54" i="11"/>
  <c r="B53" i="11"/>
  <c r="A51" i="11"/>
  <c r="A52" i="11" s="1"/>
  <c r="A53" i="11" s="1"/>
  <c r="A54" i="11" s="1"/>
  <c r="A55" i="11" s="1"/>
  <c r="A56" i="11" s="1"/>
  <c r="A57" i="11" s="1"/>
  <c r="A58" i="11" s="1"/>
  <c r="A41" i="11"/>
  <c r="A42" i="11" s="1"/>
  <c r="A43" i="11" s="1"/>
  <c r="A44" i="11" s="1"/>
  <c r="A45" i="11" s="1"/>
  <c r="A46" i="11" s="1"/>
  <c r="A47" i="11" s="1"/>
  <c r="A48" i="11" s="1"/>
  <c r="A118" i="11"/>
  <c r="A125" i="11" s="1"/>
  <c r="A89" i="11"/>
  <c r="F144" i="11"/>
  <c r="A144" i="11"/>
  <c r="A145" i="11" s="1"/>
  <c r="F141" i="11"/>
  <c r="F138" i="11"/>
  <c r="F137" i="11"/>
  <c r="A137" i="11"/>
  <c r="A138" i="11" s="1"/>
  <c r="A139" i="11" s="1"/>
  <c r="A140" i="11" s="1"/>
  <c r="A141" i="11" s="1"/>
  <c r="F134" i="11"/>
  <c r="F133" i="11"/>
  <c r="F130" i="11"/>
  <c r="F125" i="11"/>
  <c r="F86" i="11"/>
  <c r="F84" i="11"/>
  <c r="F83" i="11"/>
  <c r="F82" i="11"/>
  <c r="F77" i="11"/>
  <c r="F75" i="11"/>
  <c r="A75" i="11"/>
  <c r="A77" i="11" s="1"/>
  <c r="F71" i="11"/>
  <c r="F70" i="11"/>
  <c r="F69" i="11"/>
  <c r="F68" i="11"/>
  <c r="F66" i="11"/>
  <c r="F65" i="11"/>
  <c r="F63" i="11"/>
  <c r="F61" i="11"/>
  <c r="A61" i="11"/>
  <c r="A63" i="11" s="1"/>
  <c r="A65" i="11" s="1"/>
  <c r="A68" i="11" s="1"/>
  <c r="A69" i="11" s="1"/>
  <c r="A71" i="11" s="1"/>
  <c r="G215" i="11" l="1"/>
  <c r="G210" i="11"/>
  <c r="G206" i="11"/>
  <c r="G156" i="11"/>
  <c r="G253" i="11"/>
  <c r="G193" i="11"/>
  <c r="F53" i="11"/>
  <c r="A79" i="11"/>
  <c r="A81" i="11" s="1"/>
  <c r="A82" i="11" s="1"/>
  <c r="A84" i="11" s="1"/>
  <c r="A86" i="11" s="1"/>
  <c r="F54" i="11"/>
  <c r="F58" i="11"/>
  <c r="F55" i="11"/>
  <c r="F57" i="11"/>
  <c r="F51" i="11"/>
  <c r="F52" i="11"/>
  <c r="F56" i="11"/>
  <c r="G145" i="11"/>
  <c r="F47" i="11"/>
  <c r="F41" i="11"/>
  <c r="F42" i="11"/>
  <c r="F45" i="11"/>
  <c r="F43" i="11"/>
  <c r="F48" i="11"/>
  <c r="F46" i="11"/>
  <c r="F44" i="11"/>
  <c r="A126" i="11"/>
  <c r="F85" i="11"/>
  <c r="F140" i="11"/>
  <c r="F67" i="11"/>
  <c r="F149" i="11"/>
  <c r="G149" i="11" s="1"/>
  <c r="F147" i="11"/>
  <c r="G147" i="11" s="1"/>
  <c r="B115" i="11"/>
  <c r="B114" i="11"/>
  <c r="B113" i="11"/>
  <c r="A113" i="11"/>
  <c r="A114" i="11" s="1"/>
  <c r="A115" i="11" s="1"/>
  <c r="F112" i="11"/>
  <c r="F127" i="11"/>
  <c r="F95" i="11"/>
  <c r="F88" i="11"/>
  <c r="A36" i="11"/>
  <c r="A37" i="11" s="1"/>
  <c r="A38" i="11" s="1"/>
  <c r="F35" i="11"/>
  <c r="A31" i="11"/>
  <c r="A32" i="11" s="1"/>
  <c r="A33" i="11" s="1"/>
  <c r="F30" i="11"/>
  <c r="F29" i="11"/>
  <c r="A22" i="11"/>
  <c r="A23" i="11" s="1"/>
  <c r="A24" i="11" s="1"/>
  <c r="A25" i="11" s="1"/>
  <c r="A26" i="11" s="1"/>
  <c r="A27" i="11" s="1"/>
  <c r="A28" i="11" s="1"/>
  <c r="F21" i="11"/>
  <c r="F19" i="11"/>
  <c r="F18" i="11"/>
  <c r="F17" i="11"/>
  <c r="A17" i="11"/>
  <c r="A18" i="11" s="1"/>
  <c r="A19" i="11" s="1"/>
  <c r="F14" i="11"/>
  <c r="F13" i="11"/>
  <c r="F12" i="11"/>
  <c r="F11" i="11"/>
  <c r="F10" i="11"/>
  <c r="A10" i="11"/>
  <c r="A11" i="11" s="1"/>
  <c r="A12" i="11" s="1"/>
  <c r="A13" i="11" s="1"/>
  <c r="A14" i="11" s="1"/>
  <c r="F76" i="11" l="1"/>
  <c r="F81" i="11" s="1"/>
  <c r="F80" i="11"/>
  <c r="G48" i="11"/>
  <c r="G58" i="11"/>
  <c r="F64" i="11"/>
  <c r="F72" i="11"/>
  <c r="F62" i="11"/>
  <c r="F131" i="11"/>
  <c r="G14" i="11"/>
  <c r="G19" i="11"/>
  <c r="F139" i="11"/>
  <c r="G141" i="11" s="1"/>
  <c r="A100" i="11"/>
  <c r="F78" i="11"/>
  <c r="F106" i="11"/>
  <c r="F93" i="11"/>
  <c r="F103" i="11"/>
  <c r="F92" i="11"/>
  <c r="F91" i="11"/>
  <c r="A127" i="11"/>
  <c r="A128" i="11" s="1"/>
  <c r="A129" i="11" s="1"/>
  <c r="A130" i="11" s="1"/>
  <c r="A131" i="11" s="1"/>
  <c r="A132" i="11" s="1"/>
  <c r="F102" i="11"/>
  <c r="F104" i="11"/>
  <c r="G72" i="11" l="1"/>
  <c r="G86" i="11"/>
  <c r="F129" i="11"/>
  <c r="F128" i="11"/>
  <c r="F37" i="11"/>
  <c r="F24" i="11"/>
  <c r="F32" i="11"/>
  <c r="F114" i="11" l="1"/>
  <c r="F113" i="11"/>
  <c r="F31" i="11"/>
  <c r="F36" i="11"/>
  <c r="F38" i="11" l="1"/>
  <c r="G38" i="11" s="1"/>
  <c r="F115" i="11"/>
  <c r="G115" i="11" s="1"/>
  <c r="F33" i="11"/>
  <c r="G33" i="11" s="1"/>
  <c r="F99" i="11" l="1"/>
  <c r="F110" i="11"/>
  <c r="F109" i="11" l="1"/>
  <c r="F98" i="11"/>
  <c r="F107" i="11" l="1"/>
  <c r="F96" i="11"/>
  <c r="F108" i="11" l="1"/>
  <c r="F97" i="11"/>
  <c r="G110" i="11" l="1"/>
  <c r="F26" i="11" l="1"/>
  <c r="F122" i="11" l="1"/>
  <c r="F119" i="11"/>
  <c r="F126" i="11"/>
  <c r="F120" i="11"/>
  <c r="F121" i="11" l="1"/>
  <c r="F23" i="11"/>
  <c r="F28" i="11" l="1"/>
  <c r="F22" i="11"/>
  <c r="F123" i="11"/>
  <c r="F25" i="11" l="1"/>
  <c r="F27" i="11"/>
  <c r="F124" i="11"/>
  <c r="G134" i="11" s="1"/>
  <c r="G289" i="11" l="1"/>
  <c r="G28" i="11"/>
  <c r="F270" i="11" l="1"/>
  <c r="F266" i="11"/>
  <c r="F267" i="11"/>
  <c r="G281" i="11"/>
  <c r="F269" i="11"/>
  <c r="F271" i="11"/>
  <c r="G279" i="11"/>
  <c r="F268" i="11"/>
  <c r="G273" i="11" l="1"/>
  <c r="G283" i="11"/>
  <c r="G275" i="11" l="1"/>
  <c r="G277" i="11"/>
  <c r="G291" i="11" l="1"/>
</calcChain>
</file>

<file path=xl/sharedStrings.xml><?xml version="1.0" encoding="utf-8"?>
<sst xmlns="http://schemas.openxmlformats.org/spreadsheetml/2006/main" count="514" uniqueCount="325">
  <si>
    <t>No.</t>
  </si>
  <si>
    <t>DESCRIPCION</t>
  </si>
  <si>
    <t>UD</t>
  </si>
  <si>
    <t>CANTIDAD</t>
  </si>
  <si>
    <t>COSTO RD$</t>
  </si>
  <si>
    <t>ML</t>
  </si>
  <si>
    <t>M3</t>
  </si>
  <si>
    <t>GASTOS ADMINISTRATIVOS</t>
  </si>
  <si>
    <t>SEGURO Y FIANZAS</t>
  </si>
  <si>
    <t>TRANSPORTE</t>
  </si>
  <si>
    <t>LEY # 6/86</t>
  </si>
  <si>
    <t>Unidad Ejecutora de Proyectos</t>
  </si>
  <si>
    <t>IMPREVISTOS</t>
  </si>
  <si>
    <t>PA</t>
  </si>
  <si>
    <t>M2</t>
  </si>
  <si>
    <t>SUB-TOTAL</t>
  </si>
  <si>
    <t>TOTAL DE GASTOS INDIRECTOS</t>
  </si>
  <si>
    <t>CUENCA HIDROGRAFICA</t>
  </si>
  <si>
    <t>TOTAL GENERAL A CONTRATAR</t>
  </si>
  <si>
    <t xml:space="preserve">CORPORACION DEL ACUEDUCTO Y ALCANTARILLADO DE SANTO DOMINGO </t>
  </si>
  <si>
    <t>***C.A.A.S.D.***</t>
  </si>
  <si>
    <t>P.U. RD$</t>
  </si>
  <si>
    <t>Replanteo y control topográfico</t>
  </si>
  <si>
    <t xml:space="preserve">Suministro de material de relleno </t>
  </si>
  <si>
    <t>SUB-TOTAL GENERAL</t>
  </si>
  <si>
    <t>SUB-TOTAL GENERAL EN RD$</t>
  </si>
  <si>
    <t>EQUIPAMIENTO CAASD</t>
  </si>
  <si>
    <t>Asiento de Arena tuberías</t>
  </si>
  <si>
    <t>P.A</t>
  </si>
  <si>
    <t>Movimiento de Tierra:</t>
  </si>
  <si>
    <t>UDS</t>
  </si>
  <si>
    <t>Relleno compactado</t>
  </si>
  <si>
    <t>MOVIMIENTO DE TIERRA:</t>
  </si>
  <si>
    <t>Excavación con Retro Excavadora</t>
  </si>
  <si>
    <t>DIRECCION TECNICA</t>
  </si>
  <si>
    <t>SUPERVISION</t>
  </si>
  <si>
    <t>ITBIS (18% DE DIRECCION TECNICA)</t>
  </si>
  <si>
    <t>SUMINISTRO DE TUBERIAS Y PIEZAS:</t>
  </si>
  <si>
    <t>COLOCACION DE TUBERIAS:</t>
  </si>
  <si>
    <t>TRANSPORTE INTERNO DE TUBERIAS:</t>
  </si>
  <si>
    <t>REPOSICION DE:</t>
  </si>
  <si>
    <t>CODIA</t>
  </si>
  <si>
    <t>Ø12" PVC - SDR - 32.5</t>
  </si>
  <si>
    <t xml:space="preserve">Relleno compactado </t>
  </si>
  <si>
    <t>Losa Armada Para Asiento de Tubería (esp= 0.25m, )</t>
  </si>
  <si>
    <t>Muro de cabezal  ( Lateral y Posterior)</t>
  </si>
  <si>
    <t xml:space="preserve">SEÑALIZACION Y MANEJO DE TRANSITO (Letrero, cintas)  </t>
  </si>
  <si>
    <t>Hormigón Armado en:</t>
  </si>
  <si>
    <t>Hormigón de Nivelación, e = 0.05 mts (Horm. Simple)</t>
  </si>
  <si>
    <t xml:space="preserve">Viga 0.25 X 0.40m </t>
  </si>
  <si>
    <t>Cabezal de Salida:</t>
  </si>
  <si>
    <t>Cabezal de Entrada:</t>
  </si>
  <si>
    <t>3.01 mts a 4.00mts</t>
  </si>
  <si>
    <t>4.01 mts a 5.00mts</t>
  </si>
  <si>
    <t>LIMPIEZA FINAL (Cubicar desglosado)</t>
  </si>
  <si>
    <t>Bote de sobrantes (a 15 Km)</t>
  </si>
  <si>
    <t>Registros de Hormigón Armado de:</t>
  </si>
  <si>
    <t>Suministro de material de relleno (Caliche)</t>
  </si>
  <si>
    <t>Suministro y colocación de Piedraplen</t>
  </si>
  <si>
    <t>DISEÑO URBANISTICO</t>
  </si>
  <si>
    <t>TRABAJOS GENERALES:</t>
  </si>
  <si>
    <t>Meses</t>
  </si>
  <si>
    <t>Control de tránsito en vías existentes de acceso a la obra (cubicar desglosado).</t>
  </si>
  <si>
    <t>Construcción de accesos temporales.</t>
  </si>
  <si>
    <t>Oficina de campo / campamento obra (cubicar desglosado).</t>
  </si>
  <si>
    <t>Control de calidad (densidad de campo del relleno, y toma de muestras y rotura de probetas de hormigón).</t>
  </si>
  <si>
    <t>DEMOLICIONES:</t>
  </si>
  <si>
    <t>Limpieza, desmonte y destronque (cubicar desglosado).</t>
  </si>
  <si>
    <t>Estructuras existentes (cubicar desglosado).</t>
  </si>
  <si>
    <t>Viaje</t>
  </si>
  <si>
    <t xml:space="preserve">Imbornal de Tres Parrillas </t>
  </si>
  <si>
    <t>Tragantes para drenaje pluvial (cada 30 mts a cada lado. Incluye interconexión).</t>
  </si>
  <si>
    <t>Ataguías (Incl. Uso de Bombas de Achiques y Equipos Pesado (cubicar desglosado).</t>
  </si>
  <si>
    <t>Bote de material (Cubicar desglosado).</t>
  </si>
  <si>
    <t xml:space="preserve">Viga 0.25 X 0.80m </t>
  </si>
  <si>
    <t>Proteccion con Gravilla de1/4" sobre lomo tub (e=0.30 Mts)</t>
  </si>
  <si>
    <t>Ø60" Game Lok  (Cub. Contra factura)</t>
  </si>
  <si>
    <t>Ø48" Game Lok  (Cub. Contra factura)</t>
  </si>
  <si>
    <t xml:space="preserve">Ø60" Game Lok </t>
  </si>
  <si>
    <t xml:space="preserve">Ø48" Game Lok </t>
  </si>
  <si>
    <t xml:space="preserve">Ø24" Game Lok </t>
  </si>
  <si>
    <t>Ø24" Game Lok  (Cub. Contra factura)</t>
  </si>
  <si>
    <t>RED DE ALCANTARILLADO SANITARIO:</t>
  </si>
  <si>
    <t>Suministro de Tuberías:</t>
  </si>
  <si>
    <t>Colocación de Tuberías:</t>
  </si>
  <si>
    <t>Registro Sanitario en ladrillos:</t>
  </si>
  <si>
    <t>Empalme de Registro a Tubería Existente</t>
  </si>
  <si>
    <t>Acometidas Sanitarias:</t>
  </si>
  <si>
    <t>Ø12" X 4"  PVC - SDR - 32.5</t>
  </si>
  <si>
    <t>Transporte interno de Tuberías:</t>
  </si>
  <si>
    <t>RED DE AGUA POTABLE::</t>
  </si>
  <si>
    <t>8.1.1</t>
  </si>
  <si>
    <t>Ø3" PVC - SDR - 21 Con Junta de Goma</t>
  </si>
  <si>
    <t>Prueba Hiodrostatica:</t>
  </si>
  <si>
    <t>Suministro y colocación de piezas (Un 20% Costo Tub)(cubicar desglosado)</t>
  </si>
  <si>
    <t>P.A.</t>
  </si>
  <si>
    <t>Acometidas Agua Potable:</t>
  </si>
  <si>
    <t>Ø3" X 3/4"  Polietileno</t>
  </si>
  <si>
    <t>Empalme aTubería Existente</t>
  </si>
  <si>
    <t>CONSTRUCCION DE:</t>
  </si>
  <si>
    <t>Aceras.</t>
  </si>
  <si>
    <t>Contenes.</t>
  </si>
  <si>
    <t>Badenes.</t>
  </si>
  <si>
    <t>Asfalto e = 2"</t>
  </si>
  <si>
    <t>Alumbrado Calle;</t>
  </si>
  <si>
    <t>Alimentación Primaria (Cubicar Desglosado)</t>
  </si>
  <si>
    <t>Suministro y Colocación de Postes Para Iluminación</t>
  </si>
  <si>
    <t>MANEJO DE AGUA CON BOMBA DE ACHIQUE DE</t>
  </si>
  <si>
    <t>Ø2".</t>
  </si>
  <si>
    <t>DIAS</t>
  </si>
  <si>
    <t>Ø3".</t>
  </si>
  <si>
    <t>Ø4".</t>
  </si>
  <si>
    <t>Ø6".</t>
  </si>
  <si>
    <t>Suministro y colocación de tuberías PVC drenaje para dirigir aguas desde bombas de achique a zonas alejadas.(Cubicar Desglosado)</t>
  </si>
  <si>
    <t>MESES</t>
  </si>
  <si>
    <t>Servicio Existente (Incl. Cruce de Calles Existentes) (cubicar desglosado).</t>
  </si>
  <si>
    <t xml:space="preserve">CABEZAL DE DESCARGA DE: </t>
  </si>
  <si>
    <t xml:space="preserve">3.5 x 2.30 x 5.12 </t>
  </si>
  <si>
    <t>2.5 x 2.30 x 3.5</t>
  </si>
  <si>
    <t>2.5 x 2.30 x 5.12</t>
  </si>
  <si>
    <t>2.5 x 2.30 x 3.00</t>
  </si>
  <si>
    <t>2.5 x 2.30 x 2.14</t>
  </si>
  <si>
    <t>2.5 x 2.30 x 2.38</t>
  </si>
  <si>
    <t xml:space="preserve">Losa Fondo, e= 0.25 Mts, </t>
  </si>
  <si>
    <t>Muros En Hormigon Armado, e=0.25 Mts</t>
  </si>
  <si>
    <t>Losa de Techo, e= 0.25 Mts,</t>
  </si>
  <si>
    <t>Pañete interior Pulido</t>
  </si>
  <si>
    <t>Zabaleta en losa de Fondo</t>
  </si>
  <si>
    <t>Fino Losa de Fondo</t>
  </si>
  <si>
    <t>Fino Losa de Techo</t>
  </si>
  <si>
    <t>CONSTRUCCION DE CANAL TIPO CAJON  EN HORMIGON ARMADO CON LOSA DE TECHO (CAJON 3.50 MTS de Ancho X 2.00 MTS de Profundidad Promedio)(Tramo G):</t>
  </si>
  <si>
    <t>8.2.1</t>
  </si>
  <si>
    <t>8.3.1</t>
  </si>
  <si>
    <t>8.5.1</t>
  </si>
  <si>
    <t>8.6.1</t>
  </si>
  <si>
    <t>9.1.1</t>
  </si>
  <si>
    <t>9.2.1</t>
  </si>
  <si>
    <t xml:space="preserve">TRANSPORTE DE EQUIPOS PESADOS </t>
  </si>
  <si>
    <t>PRESUPUESTO: SANEAMIENTO PLUVIAL Y SANITARIO  CAÑADA  LOS GIRASOLES, APORTE C, D, E, F Y G, DISTRITO NACIONAL.</t>
  </si>
  <si>
    <t>Viviendas, Tipo Económica (35 Uds) (Cubicar desglosado)</t>
  </si>
  <si>
    <t xml:space="preserve">Losa Fondo, e= 0.30 Mts, </t>
  </si>
  <si>
    <t>CONSTRUCCION DE CANAL TIPO CAJON  DOBLE EN HORMIGON ARMADO CON LOSA DE TECHO (CAJON 3.50 MTS  de Ancho Cada Lado X 2.00 MTS de Profundidad Promedio)(Tramo desde Est. 1+248 Hasta Est. 1+530):</t>
  </si>
  <si>
    <t>8.3.2</t>
  </si>
  <si>
    <t>9.3.1</t>
  </si>
  <si>
    <t>9.5.1</t>
  </si>
  <si>
    <t>9.6.1</t>
  </si>
  <si>
    <t>10.1.1</t>
  </si>
  <si>
    <t>10.1.1.1</t>
  </si>
  <si>
    <t>10.1.1.2</t>
  </si>
  <si>
    <t>10.1.1.3</t>
  </si>
  <si>
    <t>10.1.2</t>
  </si>
  <si>
    <t>10.1.2.1</t>
  </si>
  <si>
    <t>10.1.2.2</t>
  </si>
  <si>
    <t>10.1.2.3</t>
  </si>
  <si>
    <t>10.1.2.4</t>
  </si>
  <si>
    <t>10.1.2.5</t>
  </si>
  <si>
    <t>10.2.1</t>
  </si>
  <si>
    <t>10.2.1.1</t>
  </si>
  <si>
    <t>10.2.1.2</t>
  </si>
  <si>
    <t>10.2.1.3</t>
  </si>
  <si>
    <t>10.2.2</t>
  </si>
  <si>
    <t>10.2.2.1</t>
  </si>
  <si>
    <t>10.2.2.2</t>
  </si>
  <si>
    <t>10.2.2.3</t>
  </si>
  <si>
    <t>10.2.2.4</t>
  </si>
  <si>
    <t>10.2.2.5</t>
  </si>
  <si>
    <t>12.1.1</t>
  </si>
  <si>
    <t>12.1.2</t>
  </si>
  <si>
    <t>12.1.3</t>
  </si>
  <si>
    <t>12.1.4</t>
  </si>
  <si>
    <t>12.1.5</t>
  </si>
  <si>
    <t>12.1.6</t>
  </si>
  <si>
    <t>12.9.1</t>
  </si>
  <si>
    <t>12.9.2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</si>
  <si>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</si>
  <si>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</si>
  <si>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</si>
  <si>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</si>
  <si>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</si>
  <si>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CANCHA DE BALONCESTO:</t>
  </si>
  <si>
    <t>Preliminares:</t>
  </si>
  <si>
    <t>2.1.1</t>
  </si>
  <si>
    <t>Replanteo Área de Cancha</t>
  </si>
  <si>
    <t>Excavación Para Zapatas de pedestal a mano</t>
  </si>
  <si>
    <t>2.2.2</t>
  </si>
  <si>
    <t>2.2.3</t>
  </si>
  <si>
    <t>Bote con Camión de (6M3)</t>
  </si>
  <si>
    <t>Hormigón Armado:</t>
  </si>
  <si>
    <t>2.3.1</t>
  </si>
  <si>
    <t>Zapata de Pedestal</t>
  </si>
  <si>
    <t>2.3.2</t>
  </si>
  <si>
    <t>Bordillo Perimetral</t>
  </si>
  <si>
    <t>2.3.3</t>
  </si>
  <si>
    <t>Losa e 0.10 Mts con malla electrosoldada (incluye el Pulido)</t>
  </si>
  <si>
    <t>2.3.4</t>
  </si>
  <si>
    <t>Pedestal Completo ( Incluye brazo de tablero)</t>
  </si>
  <si>
    <t>Terminación de Superficies:</t>
  </si>
  <si>
    <t>2.4.1</t>
  </si>
  <si>
    <t xml:space="preserve">Pañete </t>
  </si>
  <si>
    <t>2.4.2</t>
  </si>
  <si>
    <t>Fraguache en H.A</t>
  </si>
  <si>
    <t>2.4.3</t>
  </si>
  <si>
    <t xml:space="preserve">Cantos </t>
  </si>
  <si>
    <t>Electrificacion y Iluminación:</t>
  </si>
  <si>
    <t>2.5.1</t>
  </si>
  <si>
    <t>Poste metálico cónico 10m(32'), dos (2) brazo</t>
  </si>
  <si>
    <t>U.D</t>
  </si>
  <si>
    <t>2.5.2</t>
  </si>
  <si>
    <t>Alimentador secundario principal 220V, compuesto Por: 2 THW #2 fase, 1 THW # 4 neutro, desde el transformador, en tubería  PVC Ø 76mm (3'') SDR-26, soterrado</t>
  </si>
  <si>
    <t>PL</t>
  </si>
  <si>
    <t>2.5.3</t>
  </si>
  <si>
    <t>Alimentador, derivado del secundario principal 220V, compuesto Por: 2 THW # 8 fase, en tubería  PVC Ø 25mm (1'') SDR-26, soterrado</t>
  </si>
  <si>
    <t>2.5.4</t>
  </si>
  <si>
    <t>Alambre de vinyl #12/3, bajante</t>
  </si>
  <si>
    <t>2.5.5</t>
  </si>
  <si>
    <t>Reflector LED de 400 Watts, 240 V</t>
  </si>
  <si>
    <t>2.5.6</t>
  </si>
  <si>
    <t>Sistema de tierra compuesto por: varilla d/conexión a tierra 5/8'' x 4', conector para varilla de 5/8'', alambre trenzado desnudo #8 awg</t>
  </si>
  <si>
    <t>2.5.7</t>
  </si>
  <si>
    <t>Panel board de 80A/2p, 2f, 120/240V</t>
  </si>
  <si>
    <t>2.5.8</t>
  </si>
  <si>
    <t>Base de hormigón para postes, metálico</t>
  </si>
  <si>
    <t>2.5.9</t>
  </si>
  <si>
    <t>Zanja de 0.30 x 0.60 (longitud 68.40Mts), incluye tubo PVC, en cofrado en hormigón</t>
  </si>
  <si>
    <t>2.5.10</t>
  </si>
  <si>
    <t>Registro de hormigón 0.4m x 0.4m x 0.6m, con tapa</t>
  </si>
  <si>
    <t>2.5.11</t>
  </si>
  <si>
    <t>Izaje de postes e instalación de luminarias</t>
  </si>
  <si>
    <t>2.5.12</t>
  </si>
  <si>
    <t>Mano de Obra (Cubicar Desglosado)</t>
  </si>
  <si>
    <t>Accesorios:</t>
  </si>
  <si>
    <t>2.6.1</t>
  </si>
  <si>
    <t>Suministro e Instalación de Tablero completo (Aro, malla, tablero, base, tornillos)</t>
  </si>
  <si>
    <t>Pintura:</t>
  </si>
  <si>
    <t>2.7.1</t>
  </si>
  <si>
    <t>Pintura acrílica en pedestal</t>
  </si>
  <si>
    <t>2.7.2</t>
  </si>
  <si>
    <t>Señalización en cancha pintura ATC (cubicar desglosado)</t>
  </si>
  <si>
    <t>Grada:</t>
  </si>
  <si>
    <t>2.8.1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</si>
  <si>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</si>
  <si>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</si>
  <si>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</si>
  <si>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</si>
  <si>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</si>
  <si>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</si>
  <si>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</si>
  <si>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URBANO: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</si>
  <si>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</si>
  <si>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</si>
  <si>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</si>
  <si>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</si>
  <si>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</si>
  <si>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</si>
  <si>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</si>
  <si>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</si>
  <si>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</si>
  <si>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</si>
  <si>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</si>
  <si>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</si>
  <si>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</si>
  <si>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JARDINERIA Y PAISAJISMO</t>
  </si>
  <si>
    <t>11.1.1</t>
  </si>
  <si>
    <t>Suministro y Colocación de Tierra Negra</t>
  </si>
  <si>
    <t>11.1.2</t>
  </si>
  <si>
    <t>Vegetación cubre suelos</t>
  </si>
  <si>
    <t>11.1.3</t>
  </si>
  <si>
    <t>Grama Enana</t>
  </si>
  <si>
    <t>11.1.4</t>
  </si>
  <si>
    <t>Sembrado y Acondicionamiento de Grama</t>
  </si>
  <si>
    <t>11.1.5</t>
  </si>
  <si>
    <t>Vegetación Ornamental</t>
  </si>
  <si>
    <t>11.1.6</t>
  </si>
  <si>
    <t>Bismarkia</t>
  </si>
  <si>
    <t>11.1.7</t>
  </si>
  <si>
    <t>Dactileria</t>
  </si>
  <si>
    <t>11.1.8</t>
  </si>
  <si>
    <t>Barringtonia Asiatica</t>
  </si>
  <si>
    <t>11.1.9</t>
  </si>
  <si>
    <t>Buen Pan</t>
  </si>
  <si>
    <t>11.1.10</t>
  </si>
  <si>
    <t>Cuerno de Venado</t>
  </si>
  <si>
    <t>11.1.11</t>
  </si>
  <si>
    <t>Saman Gigante</t>
  </si>
  <si>
    <t>11.1.12</t>
  </si>
  <si>
    <t>Palma Phoenix Canariensis</t>
  </si>
  <si>
    <t>11.1.13</t>
  </si>
  <si>
    <t>Palma Phoenix Silvestre</t>
  </si>
  <si>
    <t>11.1.14</t>
  </si>
  <si>
    <t xml:space="preserve">Palma Raphia Tanque de 25 </t>
  </si>
  <si>
    <t>11.1.15</t>
  </si>
  <si>
    <t>Palma Rotundifolia</t>
  </si>
  <si>
    <t>11.1.16</t>
  </si>
  <si>
    <t>Javilla</t>
  </si>
  <si>
    <t>11.1.17</t>
  </si>
  <si>
    <t>Gri Gri</t>
  </si>
  <si>
    <t>11.1.18</t>
  </si>
  <si>
    <t>Guayacán Amarillo</t>
  </si>
  <si>
    <t>11.1.19</t>
  </si>
  <si>
    <t>Penda</t>
  </si>
  <si>
    <t>11.1.20</t>
  </si>
  <si>
    <t>Palma</t>
  </si>
  <si>
    <t>11.1.21</t>
  </si>
  <si>
    <t>Mala Madre</t>
  </si>
  <si>
    <t>11.1.22</t>
  </si>
  <si>
    <t>Cúfea (Arbusto)</t>
  </si>
  <si>
    <t>11.1.23</t>
  </si>
  <si>
    <t>Isabel Segunda (Arbusto Colgante)</t>
  </si>
  <si>
    <t>11.1.24</t>
  </si>
  <si>
    <t>Fukein Tea (Arbusto)</t>
  </si>
  <si>
    <t>11.1.25</t>
  </si>
  <si>
    <t>Hamelia Patens (Coralillo Enano Rojo)</t>
  </si>
  <si>
    <t>11.1.26</t>
  </si>
  <si>
    <t>Hamelia Patens (Coralillo Enano Rosa)</t>
  </si>
  <si>
    <t>11.1.27</t>
  </si>
  <si>
    <t>Crotón Rosa</t>
  </si>
  <si>
    <t>11.1.28</t>
  </si>
  <si>
    <t>Alpinia Purpurata</t>
  </si>
  <si>
    <t>11.1.29</t>
  </si>
  <si>
    <t>Helecho</t>
  </si>
  <si>
    <t>11.1.30</t>
  </si>
  <si>
    <t>Sembrado y Acondicionamiento de Arboles y Vegetación (Cubicar Desglosado)</t>
  </si>
  <si>
    <t>SISTEMA DE RIEGO (Completo)</t>
  </si>
  <si>
    <t xml:space="preserve">Sistema de Riego Automatizado (Cubicar Desglosado) </t>
  </si>
  <si>
    <t>OBRAS DE MITIGACION SOCIAL ( UN P.A. DE 3.0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</si>
</sst>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\ _€_-;\-* #,##0.00\ _€_-;_-* &quot;-&quot;??\ _€_-;_-@_-"/>
    <numFmt numFmtId="165" formatCode="&quot;RD$&quot;#,##0.00_);\(&quot;RD$&quot;#,##0.00\)"/>
    <numFmt numFmtId="166" formatCode="0.00_)"/>
    <numFmt numFmtId="167" formatCode="0.0"/>
    <numFmt numFmtId="168" formatCode="0_)"/>
    <numFmt numFmtId="169" formatCode="_([$€]* #,##0.00_);_([$€]* \(#,##0.00\);_([$€]* &quot;-&quot;??_);_(@_)"/>
    <numFmt numFmtId="170" formatCode="_(* #,##0.00_);_(* \(#,##0.00\);_(* \-??_);_(@_)"/>
    <numFmt numFmtId="171" formatCode="0.0_)"/>
    <numFmt numFmtId="172" formatCode="#,##0.00\ ;\(#,##0.00\);\-#\ ;@\ "/>
    <numFmt numFmtId="173" formatCode="* #,##0.00\ ;* \(#,##0.00\);* \-#\ ;@\ "/>
    <numFmt numFmtId="174" formatCode="[$-C0A]###,000"/>
    <numFmt numFmtId="175" formatCode="[$-C0A]###,000.00"/>
  </numFmts>
  <fonts count="30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b/>
      <sz val="12"/>
      <color indexed="8"/>
      <name val="Arial"/>
      <family val="2"/>
    </font>
    <font>
      <sz val="12"/>
      <name val="Arial MT"/>
    </font>
    <font>
      <b/>
      <sz val="12"/>
      <name val="Arial MT"/>
    </font>
    <font>
      <b/>
      <sz val="12"/>
      <color indexed="8"/>
      <name val="Arial MT"/>
    </font>
    <font>
      <sz val="12"/>
      <color indexed="8"/>
      <name val="Arial"/>
      <family val="2"/>
    </font>
    <font>
      <sz val="10"/>
      <name val="Courier New"/>
      <family val="3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color rgb="FF000000"/>
      <name val="Arial"/>
      <family val="2"/>
      <charset val="1"/>
    </font>
    <font>
      <sz val="12"/>
      <color rgb="FFFF0000"/>
      <name val="Arial MT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double">
        <color indexed="8"/>
      </right>
      <top/>
      <bottom style="dotted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</borders>
  <cellStyleXfs count="22">
    <xf numFmtId="166" fontId="0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/>
    <xf numFmtId="166" fontId="2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6" fillId="0" borderId="0" applyFill="0" applyBorder="0" applyAlignment="0" applyProtection="0"/>
    <xf numFmtId="39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3">
    <xf numFmtId="166" fontId="0" fillId="0" borderId="0" xfId="0"/>
    <xf numFmtId="43" fontId="7" fillId="0" borderId="0" xfId="3" applyFont="1" applyAlignment="1">
      <alignment vertical="center"/>
    </xf>
    <xf numFmtId="166" fontId="11" fillId="2" borderId="3" xfId="6" applyNumberFormat="1" applyFont="1" applyFill="1" applyBorder="1" applyAlignment="1" applyProtection="1">
      <alignment horizontal="center" vertical="center"/>
    </xf>
    <xf numFmtId="166" fontId="11" fillId="2" borderId="4" xfId="6" applyNumberFormat="1" applyFont="1" applyFill="1" applyBorder="1" applyAlignment="1" applyProtection="1">
      <alignment horizontal="center" vertical="center"/>
    </xf>
    <xf numFmtId="43" fontId="11" fillId="2" borderId="4" xfId="3" applyFont="1" applyFill="1" applyBorder="1" applyAlignment="1" applyProtection="1">
      <alignment horizontal="center" vertical="center"/>
    </xf>
    <xf numFmtId="167" fontId="7" fillId="0" borderId="0" xfId="6" applyNumberFormat="1" applyFont="1" applyAlignment="1">
      <alignment horizontal="right" vertical="center"/>
    </xf>
    <xf numFmtId="166" fontId="7" fillId="0" borderId="0" xfId="6" applyFont="1" applyAlignment="1">
      <alignment vertical="center"/>
    </xf>
    <xf numFmtId="166" fontId="7" fillId="0" borderId="0" xfId="6" applyFont="1" applyAlignment="1">
      <alignment horizontal="right" vertical="center"/>
    </xf>
    <xf numFmtId="166" fontId="7" fillId="0" borderId="0" xfId="6" applyFont="1" applyBorder="1" applyAlignment="1">
      <alignment horizontal="center" vertical="center"/>
    </xf>
    <xf numFmtId="43" fontId="11" fillId="2" borderId="4" xfId="2" applyFont="1" applyFill="1" applyBorder="1" applyAlignment="1" applyProtection="1">
      <alignment horizontal="center" vertical="center"/>
    </xf>
    <xf numFmtId="43" fontId="7" fillId="0" borderId="0" xfId="2" applyFont="1" applyAlignment="1">
      <alignment vertical="center"/>
    </xf>
    <xf numFmtId="43" fontId="7" fillId="0" borderId="0" xfId="2" applyFont="1" applyBorder="1" applyAlignment="1">
      <alignment vertical="center"/>
    </xf>
    <xf numFmtId="43" fontId="11" fillId="2" borderId="5" xfId="2" applyFont="1" applyFill="1" applyBorder="1" applyAlignment="1" applyProtection="1">
      <alignment horizontal="center" vertical="center"/>
    </xf>
    <xf numFmtId="43" fontId="7" fillId="0" borderId="0" xfId="2" applyFont="1" applyAlignment="1">
      <alignment horizontal="right" vertical="center"/>
    </xf>
    <xf numFmtId="166" fontId="8" fillId="0" borderId="0" xfId="6" applyNumberFormat="1" applyFont="1" applyAlignment="1" applyProtection="1">
      <alignment vertical="center"/>
    </xf>
    <xf numFmtId="166" fontId="9" fillId="0" borderId="0" xfId="6" applyNumberFormat="1" applyFont="1" applyAlignment="1" applyProtection="1">
      <alignment vertical="center"/>
    </xf>
    <xf numFmtId="43" fontId="9" fillId="0" borderId="0" xfId="2" applyFont="1" applyAlignment="1" applyProtection="1">
      <alignment vertical="center"/>
    </xf>
    <xf numFmtId="43" fontId="9" fillId="0" borderId="0" xfId="3" applyFont="1" applyAlignment="1" applyProtection="1">
      <alignment vertical="center"/>
    </xf>
    <xf numFmtId="43" fontId="8" fillId="0" borderId="0" xfId="3" applyFont="1" applyAlignment="1" applyProtection="1">
      <alignment vertical="center"/>
    </xf>
    <xf numFmtId="43" fontId="8" fillId="0" borderId="0" xfId="2" applyFont="1" applyAlignment="1" applyProtection="1">
      <alignment vertical="center"/>
    </xf>
    <xf numFmtId="43" fontId="9" fillId="0" borderId="0" xfId="2" applyFont="1" applyAlignment="1" applyProtection="1">
      <alignment horizontal="right" vertical="center"/>
    </xf>
    <xf numFmtId="0" fontId="13" fillId="0" borderId="0" xfId="6" applyNumberFormat="1" applyFont="1" applyBorder="1" applyAlignment="1">
      <alignment vertical="center"/>
    </xf>
    <xf numFmtId="0" fontId="14" fillId="0" borderId="0" xfId="6" applyNumberFormat="1" applyFont="1" applyFill="1" applyBorder="1" applyAlignment="1">
      <alignment horizontal="centerContinuous" vertical="center"/>
    </xf>
    <xf numFmtId="43" fontId="14" fillId="0" borderId="0" xfId="2" applyFont="1" applyFill="1" applyBorder="1" applyAlignment="1">
      <alignment horizontal="centerContinuous" vertical="center"/>
    </xf>
    <xf numFmtId="4" fontId="3" fillId="0" borderId="0" xfId="6" applyNumberFormat="1" applyFont="1" applyFill="1" applyBorder="1" applyAlignment="1">
      <alignment horizontal="centerContinuous" vertical="center"/>
    </xf>
    <xf numFmtId="43" fontId="15" fillId="0" borderId="0" xfId="2" applyFont="1" applyFill="1" applyBorder="1" applyAlignment="1">
      <alignment horizontal="centerContinuous" vertical="center"/>
    </xf>
    <xf numFmtId="43" fontId="11" fillId="0" borderId="0" xfId="2" applyFont="1" applyFill="1" applyBorder="1" applyAlignment="1">
      <alignment horizontal="right" vertical="center"/>
    </xf>
    <xf numFmtId="0" fontId="12" fillId="0" borderId="0" xfId="6" applyNumberFormat="1" applyFont="1" applyAlignment="1">
      <alignment vertical="center"/>
    </xf>
    <xf numFmtId="43" fontId="12" fillId="0" borderId="0" xfId="2" applyFont="1" applyAlignment="1">
      <alignment vertical="center"/>
    </xf>
    <xf numFmtId="4" fontId="2" fillId="0" borderId="0" xfId="6" applyNumberFormat="1" applyFont="1" applyAlignment="1">
      <alignment vertical="center"/>
    </xf>
    <xf numFmtId="43" fontId="2" fillId="0" borderId="0" xfId="2" applyFont="1" applyAlignment="1">
      <alignment vertical="center"/>
    </xf>
    <xf numFmtId="168" fontId="15" fillId="2" borderId="3" xfId="6" applyNumberFormat="1" applyFont="1" applyFill="1" applyBorder="1" applyAlignment="1" applyProtection="1">
      <alignment vertical="center"/>
    </xf>
    <xf numFmtId="166" fontId="11" fillId="2" borderId="4" xfId="6" applyNumberFormat="1" applyFont="1" applyFill="1" applyBorder="1" applyAlignment="1" applyProtection="1">
      <alignment vertical="center"/>
    </xf>
    <xf numFmtId="43" fontId="11" fillId="2" borderId="4" xfId="2" applyFont="1" applyFill="1" applyBorder="1" applyAlignment="1" applyProtection="1">
      <alignment vertical="center"/>
    </xf>
    <xf numFmtId="166" fontId="15" fillId="2" borderId="4" xfId="6" applyNumberFormat="1" applyFont="1" applyFill="1" applyBorder="1" applyAlignment="1" applyProtection="1">
      <alignment vertical="center"/>
    </xf>
    <xf numFmtId="43" fontId="15" fillId="2" borderId="4" xfId="3" applyFont="1" applyFill="1" applyBorder="1" applyAlignment="1" applyProtection="1">
      <alignment vertical="center"/>
    </xf>
    <xf numFmtId="43" fontId="15" fillId="2" borderId="4" xfId="2" applyFont="1" applyFill="1" applyBorder="1" applyAlignment="1" applyProtection="1">
      <alignment vertical="center"/>
    </xf>
    <xf numFmtId="43" fontId="11" fillId="2" borderId="5" xfId="2" applyFont="1" applyFill="1" applyBorder="1" applyAlignment="1" applyProtection="1">
      <alignment vertical="center"/>
    </xf>
    <xf numFmtId="49" fontId="6" fillId="3" borderId="18" xfId="0" applyNumberFormat="1" applyFont="1" applyFill="1" applyBorder="1" applyAlignment="1">
      <alignment horizontal="right" vertical="center" wrapText="1"/>
    </xf>
    <xf numFmtId="0" fontId="6" fillId="3" borderId="19" xfId="0" applyNumberFormat="1" applyFont="1" applyFill="1" applyBorder="1" applyAlignment="1">
      <alignment vertical="center" wrapText="1"/>
    </xf>
    <xf numFmtId="43" fontId="6" fillId="3" borderId="19" xfId="11" applyNumberFormat="1" applyFont="1" applyFill="1" applyBorder="1" applyAlignment="1" applyProtection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10" fontId="7" fillId="3" borderId="19" xfId="12" applyNumberFormat="1" applyFont="1" applyFill="1" applyBorder="1" applyAlignment="1" applyProtection="1">
      <alignment horizontal="center" vertical="center" wrapText="1"/>
    </xf>
    <xf numFmtId="10" fontId="8" fillId="0" borderId="22" xfId="12" applyNumberFormat="1" applyFont="1" applyFill="1" applyBorder="1" applyAlignment="1" applyProtection="1">
      <alignment vertical="center" wrapText="1"/>
    </xf>
    <xf numFmtId="49" fontId="6" fillId="4" borderId="18" xfId="0" applyNumberFormat="1" applyFont="1" applyFill="1" applyBorder="1" applyAlignment="1">
      <alignment horizontal="right" vertical="center" wrapText="1"/>
    </xf>
    <xf numFmtId="0" fontId="6" fillId="4" borderId="19" xfId="0" applyNumberFormat="1" applyFont="1" applyFill="1" applyBorder="1" applyAlignment="1">
      <alignment vertical="center" wrapText="1"/>
    </xf>
    <xf numFmtId="10" fontId="7" fillId="4" borderId="19" xfId="12" applyNumberFormat="1" applyFont="1" applyFill="1" applyBorder="1" applyAlignment="1" applyProtection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171" fontId="20" fillId="0" borderId="0" xfId="6" applyNumberFormat="1" applyFont="1" applyAlignment="1">
      <alignment vertical="center"/>
    </xf>
    <xf numFmtId="166" fontId="20" fillId="0" borderId="0" xfId="6" applyFont="1" applyAlignment="1">
      <alignment horizontal="left" vertical="center"/>
    </xf>
    <xf numFmtId="49" fontId="6" fillId="3" borderId="13" xfId="0" applyNumberFormat="1" applyFont="1" applyFill="1" applyBorder="1" applyAlignment="1">
      <alignment horizontal="right" vertical="center" wrapText="1"/>
    </xf>
    <xf numFmtId="0" fontId="6" fillId="3" borderId="14" xfId="0" applyNumberFormat="1" applyFont="1" applyFill="1" applyBorder="1" applyAlignment="1">
      <alignment vertical="center" wrapText="1"/>
    </xf>
    <xf numFmtId="43" fontId="7" fillId="3" borderId="19" xfId="11" applyNumberFormat="1" applyFont="1" applyFill="1" applyBorder="1" applyAlignment="1" applyProtection="1">
      <alignment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vertical="center" wrapText="1"/>
    </xf>
    <xf numFmtId="43" fontId="21" fillId="0" borderId="7" xfId="2" applyFont="1" applyBorder="1" applyAlignment="1">
      <alignment horizontal="right" vertical="center" wrapText="1"/>
    </xf>
    <xf numFmtId="4" fontId="22" fillId="0" borderId="7" xfId="6" applyNumberFormat="1" applyFont="1" applyBorder="1" applyAlignment="1">
      <alignment horizontal="right" vertical="center" wrapText="1"/>
    </xf>
    <xf numFmtId="0" fontId="21" fillId="0" borderId="7" xfId="6" applyNumberFormat="1" applyFont="1" applyBorder="1" applyAlignment="1">
      <alignment vertical="center" wrapText="1"/>
    </xf>
    <xf numFmtId="0" fontId="21" fillId="0" borderId="7" xfId="6" applyNumberFormat="1" applyFont="1" applyBorder="1" applyAlignment="1">
      <alignment horizontal="center" vertical="center" wrapText="1"/>
    </xf>
    <xf numFmtId="167" fontId="21" fillId="0" borderId="8" xfId="6" applyNumberFormat="1" applyFont="1" applyBorder="1" applyAlignment="1">
      <alignment vertical="center" wrapText="1"/>
    </xf>
    <xf numFmtId="43" fontId="24" fillId="0" borderId="9" xfId="2" applyFont="1" applyBorder="1" applyAlignment="1">
      <alignment vertical="center" wrapText="1"/>
    </xf>
    <xf numFmtId="0" fontId="23" fillId="5" borderId="7" xfId="11" applyFont="1" applyFill="1" applyBorder="1" applyAlignment="1" applyProtection="1">
      <alignment horizontal="center" vertical="center" wrapText="1"/>
    </xf>
    <xf numFmtId="0" fontId="23" fillId="0" borderId="7" xfId="11" applyFont="1" applyFill="1" applyBorder="1" applyAlignment="1" applyProtection="1">
      <alignment vertical="center" wrapText="1"/>
    </xf>
    <xf numFmtId="49" fontId="22" fillId="0" borderId="24" xfId="0" applyNumberFormat="1" applyFont="1" applyBorder="1" applyAlignment="1">
      <alignment horizontal="right" vertical="center" wrapText="1"/>
    </xf>
    <xf numFmtId="166" fontId="22" fillId="0" borderId="25" xfId="0" applyFont="1" applyBorder="1" applyAlignment="1">
      <alignment vertical="center" wrapText="1"/>
    </xf>
    <xf numFmtId="0" fontId="22" fillId="5" borderId="25" xfId="11" applyFont="1" applyFill="1" applyBorder="1" applyAlignment="1" applyProtection="1">
      <alignment horizontal="center" vertical="center" wrapText="1"/>
    </xf>
    <xf numFmtId="166" fontId="22" fillId="0" borderId="25" xfId="0" applyFont="1" applyBorder="1" applyAlignment="1">
      <alignment horizontal="center" vertical="center" wrapText="1"/>
    </xf>
    <xf numFmtId="0" fontId="22" fillId="0" borderId="25" xfId="11" applyFont="1" applyFill="1" applyBorder="1" applyAlignment="1" applyProtection="1">
      <alignment vertical="center" wrapText="1"/>
    </xf>
    <xf numFmtId="0" fontId="22" fillId="0" borderId="25" xfId="11" applyFont="1" applyFill="1" applyBorder="1" applyAlignment="1" applyProtection="1">
      <alignment horizontal="right" vertical="center" wrapText="1"/>
    </xf>
    <xf numFmtId="170" fontId="24" fillId="0" borderId="26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vertical="center" wrapText="1"/>
    </xf>
    <xf numFmtId="166" fontId="23" fillId="0" borderId="7" xfId="0" applyFont="1" applyBorder="1" applyAlignment="1">
      <alignment vertical="center" wrapText="1"/>
    </xf>
    <xf numFmtId="166" fontId="23" fillId="0" borderId="7" xfId="0" applyFont="1" applyBorder="1" applyAlignment="1">
      <alignment horizontal="center" vertical="center" wrapText="1"/>
    </xf>
    <xf numFmtId="0" fontId="23" fillId="0" borderId="7" xfId="11" applyFont="1" applyFill="1" applyBorder="1" applyAlignment="1" applyProtection="1">
      <alignment horizontal="right" vertical="center" wrapText="1"/>
    </xf>
    <xf numFmtId="170" fontId="25" fillId="0" borderId="9" xfId="0" applyNumberFormat="1" applyFont="1" applyBorder="1" applyAlignment="1">
      <alignment horizontal="right" vertical="center"/>
    </xf>
    <xf numFmtId="0" fontId="13" fillId="0" borderId="8" xfId="6" applyNumberFormat="1" applyFont="1" applyBorder="1" applyAlignment="1">
      <alignment vertical="center" wrapText="1"/>
    </xf>
    <xf numFmtId="0" fontId="13" fillId="0" borderId="7" xfId="6" applyNumberFormat="1" applyFont="1" applyBorder="1" applyAlignment="1">
      <alignment vertical="center" wrapText="1"/>
    </xf>
    <xf numFmtId="43" fontId="12" fillId="0" borderId="7" xfId="2" applyFont="1" applyBorder="1" applyAlignment="1">
      <alignment horizontal="right" vertical="center" wrapText="1"/>
    </xf>
    <xf numFmtId="0" fontId="12" fillId="0" borderId="7" xfId="6" applyNumberFormat="1" applyFont="1" applyBorder="1" applyAlignment="1">
      <alignment vertical="center" wrapText="1"/>
    </xf>
    <xf numFmtId="4" fontId="2" fillId="0" borderId="7" xfId="6" applyNumberFormat="1" applyFont="1" applyBorder="1" applyAlignment="1">
      <alignment horizontal="right" vertical="center" wrapText="1"/>
    </xf>
    <xf numFmtId="43" fontId="2" fillId="0" borderId="7" xfId="2" applyFont="1" applyBorder="1" applyAlignment="1">
      <alignment vertical="center" wrapText="1"/>
    </xf>
    <xf numFmtId="43" fontId="3" fillId="0" borderId="9" xfId="2" applyFont="1" applyBorder="1" applyAlignment="1">
      <alignment vertical="center" wrapText="1"/>
    </xf>
    <xf numFmtId="167" fontId="12" fillId="0" borderId="8" xfId="6" applyNumberFormat="1" applyFont="1" applyBorder="1" applyAlignment="1">
      <alignment vertical="center" wrapText="1"/>
    </xf>
    <xf numFmtId="0" fontId="12" fillId="0" borderId="7" xfId="6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66" fontId="3" fillId="0" borderId="7" xfId="0" applyFont="1" applyBorder="1" applyAlignment="1">
      <alignment vertical="center" wrapText="1"/>
    </xf>
    <xf numFmtId="0" fontId="2" fillId="5" borderId="7" xfId="11" applyFont="1" applyFill="1" applyBorder="1" applyAlignment="1" applyProtection="1">
      <alignment horizontal="center" vertical="center" wrapText="1"/>
    </xf>
    <xf numFmtId="166" fontId="2" fillId="0" borderId="7" xfId="0" applyFont="1" applyBorder="1" applyAlignment="1">
      <alignment horizontal="center" vertical="center" wrapText="1"/>
    </xf>
    <xf numFmtId="0" fontId="2" fillId="0" borderId="7" xfId="11" applyFont="1" applyFill="1" applyBorder="1" applyAlignment="1" applyProtection="1">
      <alignment vertical="center" wrapText="1"/>
    </xf>
    <xf numFmtId="0" fontId="2" fillId="0" borderId="7" xfId="11" applyFont="1" applyFill="1" applyBorder="1" applyAlignment="1" applyProtection="1">
      <alignment horizontal="right" vertical="center" wrapText="1"/>
    </xf>
    <xf numFmtId="170" fontId="3" fillId="0" borderId="9" xfId="0" applyNumberFormat="1" applyFont="1" applyBorder="1" applyAlignment="1">
      <alignment horizontal="right" vertical="center"/>
    </xf>
    <xf numFmtId="167" fontId="2" fillId="0" borderId="32" xfId="0" applyNumberFormat="1" applyFont="1" applyBorder="1" applyAlignment="1">
      <alignment vertical="center" wrapText="1"/>
    </xf>
    <xf numFmtId="166" fontId="2" fillId="0" borderId="7" xfId="0" applyFont="1" applyBorder="1" applyAlignment="1">
      <alignment vertical="center" wrapText="1"/>
    </xf>
    <xf numFmtId="43" fontId="2" fillId="0" borderId="7" xfId="2" applyFont="1" applyFill="1" applyBorder="1" applyAlignment="1" applyProtection="1">
      <alignment horizontal="center" vertical="center" wrapText="1"/>
    </xf>
    <xf numFmtId="43" fontId="2" fillId="0" borderId="7" xfId="2" applyFont="1" applyFill="1" applyBorder="1" applyAlignment="1" applyProtection="1">
      <alignment vertical="center" wrapText="1"/>
    </xf>
    <xf numFmtId="43" fontId="2" fillId="0" borderId="7" xfId="2" applyFont="1" applyFill="1" applyBorder="1" applyAlignment="1" applyProtection="1">
      <alignment horizontal="right" vertical="center" wrapText="1"/>
    </xf>
    <xf numFmtId="43" fontId="2" fillId="5" borderId="7" xfId="2" applyFont="1" applyFill="1" applyBorder="1" applyAlignment="1" applyProtection="1">
      <alignment horizontal="center" vertical="center" wrapText="1"/>
    </xf>
    <xf numFmtId="43" fontId="12" fillId="0" borderId="27" xfId="2" applyFont="1" applyBorder="1" applyAlignment="1">
      <alignment horizontal="right" vertical="center" wrapText="1"/>
    </xf>
    <xf numFmtId="0" fontId="12" fillId="0" borderId="27" xfId="6" applyNumberFormat="1" applyFont="1" applyBorder="1" applyAlignment="1">
      <alignment horizontal="center" vertical="center" wrapText="1"/>
    </xf>
    <xf numFmtId="43" fontId="12" fillId="0" borderId="11" xfId="2" applyFont="1" applyBorder="1" applyAlignment="1">
      <alignment horizontal="right" vertical="center" wrapText="1"/>
    </xf>
    <xf numFmtId="0" fontId="12" fillId="0" borderId="11" xfId="6" applyNumberFormat="1" applyFont="1" applyBorder="1" applyAlignment="1">
      <alignment horizontal="center" vertical="center" wrapText="1"/>
    </xf>
    <xf numFmtId="166" fontId="22" fillId="0" borderId="7" xfId="0" applyFont="1" applyBorder="1" applyAlignment="1">
      <alignment horizontal="center" vertical="center" wrapText="1"/>
    </xf>
    <xf numFmtId="0" fontId="22" fillId="0" borderId="7" xfId="11" applyFont="1" applyFill="1" applyBorder="1" applyAlignment="1" applyProtection="1">
      <alignment vertical="center" wrapText="1"/>
    </xf>
    <xf numFmtId="170" fontId="24" fillId="0" borderId="9" xfId="0" applyNumberFormat="1" applyFont="1" applyBorder="1" applyAlignment="1">
      <alignment horizontal="right" vertical="center"/>
    </xf>
    <xf numFmtId="166" fontId="22" fillId="0" borderId="7" xfId="0" applyFont="1" applyBorder="1" applyAlignment="1">
      <alignment vertical="center" wrapText="1"/>
    </xf>
    <xf numFmtId="43" fontId="22" fillId="0" borderId="7" xfId="2" applyFont="1" applyFill="1" applyBorder="1" applyAlignment="1" applyProtection="1">
      <alignment horizontal="right" vertical="center" wrapText="1"/>
    </xf>
    <xf numFmtId="43" fontId="22" fillId="5" borderId="7" xfId="2" applyFont="1" applyFill="1" applyBorder="1" applyAlignment="1" applyProtection="1">
      <alignment horizontal="center" vertical="center" wrapText="1"/>
    </xf>
    <xf numFmtId="49" fontId="22" fillId="0" borderId="8" xfId="0" applyNumberFormat="1" applyFont="1" applyBorder="1" applyAlignment="1">
      <alignment horizontal="right" vertical="center" wrapText="1"/>
    </xf>
    <xf numFmtId="43" fontId="22" fillId="0" borderId="7" xfId="2" applyFont="1" applyBorder="1" applyAlignment="1">
      <alignment vertical="center" wrapText="1"/>
    </xf>
    <xf numFmtId="4" fontId="2" fillId="0" borderId="11" xfId="6" applyNumberFormat="1" applyFont="1" applyBorder="1" applyAlignment="1">
      <alignment horizontal="right" vertical="center" wrapText="1"/>
    </xf>
    <xf numFmtId="167" fontId="13" fillId="0" borderId="8" xfId="6" applyNumberFormat="1" applyFont="1" applyBorder="1" applyAlignment="1">
      <alignment vertical="center" wrapText="1"/>
    </xf>
    <xf numFmtId="0" fontId="12" fillId="0" borderId="8" xfId="6" applyNumberFormat="1" applyFont="1" applyBorder="1" applyAlignment="1">
      <alignment horizontal="right" vertical="center" wrapText="1"/>
    </xf>
    <xf numFmtId="167" fontId="12" fillId="0" borderId="8" xfId="6" applyNumberFormat="1" applyFont="1" applyBorder="1" applyAlignment="1">
      <alignment horizontal="right" vertical="center" wrapText="1"/>
    </xf>
    <xf numFmtId="167" fontId="13" fillId="0" borderId="8" xfId="6" applyNumberFormat="1" applyFont="1" applyBorder="1" applyAlignment="1">
      <alignment horizontal="right" vertical="center" wrapText="1"/>
    </xf>
    <xf numFmtId="0" fontId="12" fillId="0" borderId="7" xfId="6" applyNumberFormat="1" applyFont="1" applyFill="1" applyBorder="1" applyAlignment="1">
      <alignment vertical="center" wrapText="1"/>
    </xf>
    <xf numFmtId="167" fontId="13" fillId="0" borderId="10" xfId="6" applyNumberFormat="1" applyFont="1" applyBorder="1" applyAlignment="1">
      <alignment vertical="center" wrapText="1"/>
    </xf>
    <xf numFmtId="0" fontId="13" fillId="0" borderId="11" xfId="6" applyNumberFormat="1" applyFont="1" applyBorder="1" applyAlignment="1">
      <alignment vertical="center" wrapText="1"/>
    </xf>
    <xf numFmtId="43" fontId="2" fillId="0" borderId="11" xfId="2" applyFont="1" applyBorder="1" applyAlignment="1">
      <alignment vertical="center" wrapText="1"/>
    </xf>
    <xf numFmtId="43" fontId="3" fillId="0" borderId="12" xfId="2" applyFont="1" applyBorder="1" applyAlignment="1">
      <alignment vertical="center" wrapText="1"/>
    </xf>
    <xf numFmtId="43" fontId="3" fillId="0" borderId="28" xfId="2" applyFont="1" applyBorder="1" applyAlignment="1">
      <alignment vertical="center" wrapText="1"/>
    </xf>
    <xf numFmtId="0" fontId="12" fillId="0" borderId="8" xfId="6" applyNumberFormat="1" applyFont="1" applyBorder="1" applyAlignment="1">
      <alignment vertical="center" wrapText="1"/>
    </xf>
    <xf numFmtId="4" fontId="2" fillId="0" borderId="7" xfId="6" applyNumberFormat="1" applyFont="1" applyFill="1" applyBorder="1" applyAlignment="1">
      <alignment horizontal="right" vertical="center" wrapText="1"/>
    </xf>
    <xf numFmtId="4" fontId="2" fillId="0" borderId="7" xfId="6" applyNumberFormat="1" applyBorder="1" applyAlignment="1">
      <alignment horizontal="right" vertical="center" wrapText="1"/>
    </xf>
    <xf numFmtId="4" fontId="2" fillId="0" borderId="33" xfId="0" applyNumberFormat="1" applyFont="1" applyBorder="1" applyAlignment="1">
      <alignment vertical="center" wrapText="1"/>
    </xf>
    <xf numFmtId="4" fontId="2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1" fontId="3" fillId="0" borderId="31" xfId="0" applyNumberFormat="1" applyFont="1" applyBorder="1" applyAlignment="1">
      <alignment horizontal="right" vertical="center" wrapText="1"/>
    </xf>
    <xf numFmtId="49" fontId="3" fillId="0" borderId="35" xfId="0" applyNumberFormat="1" applyFont="1" applyBorder="1" applyAlignment="1">
      <alignment vertical="center" wrapText="1"/>
    </xf>
    <xf numFmtId="43" fontId="2" fillId="0" borderId="35" xfId="2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166" fontId="26" fillId="0" borderId="6" xfId="0" applyFont="1" applyBorder="1" applyAlignment="1">
      <alignment vertical="center"/>
    </xf>
    <xf numFmtId="4" fontId="2" fillId="0" borderId="35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167" fontId="2" fillId="0" borderId="32" xfId="0" applyNumberFormat="1" applyFont="1" applyBorder="1" applyAlignment="1">
      <alignment horizontal="right" vertical="center" wrapText="1"/>
    </xf>
    <xf numFmtId="49" fontId="2" fillId="0" borderId="33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66" fontId="3" fillId="0" borderId="37" xfId="0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166" fontId="2" fillId="0" borderId="35" xfId="0" applyFont="1" applyBorder="1" applyAlignment="1">
      <alignment horizontal="center" vertical="center" wrapText="1"/>
    </xf>
    <xf numFmtId="166" fontId="3" fillId="0" borderId="36" xfId="0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4" fontId="22" fillId="0" borderId="6" xfId="0" applyNumberFormat="1" applyFont="1" applyBorder="1" applyAlignment="1">
      <alignment vertical="center" wrapText="1"/>
    </xf>
    <xf numFmtId="167" fontId="12" fillId="0" borderId="30" xfId="6" applyNumberFormat="1" applyFont="1" applyBorder="1" applyAlignment="1">
      <alignment vertical="center" wrapText="1"/>
    </xf>
    <xf numFmtId="1" fontId="6" fillId="0" borderId="31" xfId="0" applyNumberFormat="1" applyFont="1" applyBorder="1" applyAlignment="1">
      <alignment vertical="center" wrapText="1"/>
    </xf>
    <xf numFmtId="167" fontId="6" fillId="0" borderId="31" xfId="0" applyNumberFormat="1" applyFont="1" applyBorder="1" applyAlignment="1">
      <alignment horizontal="right" vertical="center" wrapText="1"/>
    </xf>
    <xf numFmtId="166" fontId="6" fillId="0" borderId="11" xfId="0" applyFont="1" applyBorder="1" applyAlignment="1">
      <alignment vertical="center" wrapText="1"/>
    </xf>
    <xf numFmtId="0" fontId="7" fillId="5" borderId="11" xfId="11" applyFont="1" applyFill="1" applyBorder="1" applyAlignment="1" applyProtection="1">
      <alignment horizontal="center" vertical="center" wrapText="1"/>
    </xf>
    <xf numFmtId="166" fontId="7" fillId="0" borderId="11" xfId="0" applyFont="1" applyBorder="1" applyAlignment="1">
      <alignment horizontal="center" vertical="center" wrapText="1"/>
    </xf>
    <xf numFmtId="0" fontId="7" fillId="0" borderId="11" xfId="11" applyFont="1" applyFill="1" applyBorder="1" applyAlignment="1" applyProtection="1">
      <alignment vertical="center" wrapText="1"/>
    </xf>
    <xf numFmtId="170" fontId="6" fillId="0" borderId="12" xfId="0" applyNumberFormat="1" applyFont="1" applyBorder="1" applyAlignment="1">
      <alignment horizontal="right" vertical="center"/>
    </xf>
    <xf numFmtId="0" fontId="7" fillId="0" borderId="11" xfId="11" applyFont="1" applyFill="1" applyBorder="1" applyAlignment="1" applyProtection="1">
      <alignment horizontal="right" vertical="center" wrapText="1"/>
    </xf>
    <xf numFmtId="1" fontId="13" fillId="0" borderId="8" xfId="6" applyNumberFormat="1" applyFont="1" applyBorder="1" applyAlignment="1">
      <alignment vertical="center" wrapText="1"/>
    </xf>
    <xf numFmtId="1" fontId="13" fillId="0" borderId="8" xfId="6" applyNumberFormat="1" applyFont="1" applyBorder="1" applyAlignment="1">
      <alignment horizontal="right" vertical="center" wrapText="1"/>
    </xf>
    <xf numFmtId="167" fontId="7" fillId="0" borderId="16" xfId="0" applyNumberFormat="1" applyFont="1" applyBorder="1" applyAlignment="1">
      <alignment horizontal="right" vertical="center" wrapText="1"/>
    </xf>
    <xf numFmtId="43" fontId="2" fillId="0" borderId="9" xfId="2" applyFont="1" applyBorder="1" applyAlignment="1">
      <alignment vertical="center" wrapText="1"/>
    </xf>
    <xf numFmtId="4" fontId="2" fillId="0" borderId="27" xfId="6" applyNumberFormat="1" applyFont="1" applyBorder="1" applyAlignment="1">
      <alignment horizontal="right" vertical="center" wrapText="1"/>
    </xf>
    <xf numFmtId="166" fontId="7" fillId="0" borderId="13" xfId="0" applyFont="1" applyBorder="1" applyAlignment="1">
      <alignment vertical="center" wrapText="1"/>
    </xf>
    <xf numFmtId="166" fontId="7" fillId="0" borderId="14" xfId="0" applyFont="1" applyBorder="1" applyAlignment="1">
      <alignment vertical="center" wrapText="1"/>
    </xf>
    <xf numFmtId="164" fontId="6" fillId="0" borderId="15" xfId="9" applyNumberFormat="1" applyFont="1" applyBorder="1" applyAlignment="1" applyProtection="1">
      <alignment vertical="center" wrapText="1"/>
    </xf>
    <xf numFmtId="166" fontId="7" fillId="0" borderId="16" xfId="0" applyFont="1" applyBorder="1" applyAlignment="1">
      <alignment vertical="center" wrapText="1"/>
    </xf>
    <xf numFmtId="166" fontId="7" fillId="0" borderId="6" xfId="0" applyFont="1" applyBorder="1" applyAlignment="1">
      <alignment vertical="center" wrapText="1"/>
    </xf>
    <xf numFmtId="10" fontId="8" fillId="0" borderId="6" xfId="0" applyNumberFormat="1" applyFont="1" applyBorder="1" applyAlignment="1">
      <alignment vertical="center" wrapText="1"/>
    </xf>
    <xf numFmtId="166" fontId="8" fillId="0" borderId="6" xfId="0" applyFont="1" applyBorder="1" applyAlignment="1">
      <alignment vertical="center" wrapText="1"/>
    </xf>
    <xf numFmtId="10" fontId="7" fillId="0" borderId="6" xfId="0" applyNumberFormat="1" applyFont="1" applyBorder="1" applyAlignment="1">
      <alignment vertical="center" wrapText="1"/>
    </xf>
    <xf numFmtId="166" fontId="8" fillId="0" borderId="21" xfId="0" applyFont="1" applyBorder="1" applyAlignment="1">
      <alignment horizontal="fill" vertical="center" wrapText="1"/>
    </xf>
    <xf numFmtId="166" fontId="9" fillId="0" borderId="22" xfId="0" applyFont="1" applyBorder="1" applyAlignment="1">
      <alignment vertical="center" wrapText="1"/>
    </xf>
    <xf numFmtId="166" fontId="8" fillId="0" borderId="22" xfId="0" applyFont="1" applyBorder="1" applyAlignment="1">
      <alignment vertical="center" wrapText="1"/>
    </xf>
    <xf numFmtId="10" fontId="8" fillId="2" borderId="6" xfId="0" applyNumberFormat="1" applyFont="1" applyFill="1" applyBorder="1" applyAlignment="1">
      <alignment vertical="center" wrapText="1"/>
    </xf>
    <xf numFmtId="166" fontId="8" fillId="0" borderId="22" xfId="0" applyFont="1" applyBorder="1" applyAlignment="1">
      <alignment horizontal="center" vertical="center" wrapText="1"/>
    </xf>
    <xf numFmtId="43" fontId="20" fillId="0" borderId="0" xfId="21" applyFont="1" applyBorder="1" applyAlignment="1" applyProtection="1">
      <alignment vertical="center"/>
    </xf>
    <xf numFmtId="43" fontId="7" fillId="0" borderId="6" xfId="2" applyFont="1" applyBorder="1" applyAlignment="1">
      <alignment vertical="center" wrapText="1"/>
    </xf>
    <xf numFmtId="43" fontId="6" fillId="0" borderId="17" xfId="2" applyFont="1" applyBorder="1" applyAlignment="1" applyProtection="1">
      <alignment vertical="center" wrapText="1"/>
    </xf>
    <xf numFmtId="43" fontId="6" fillId="0" borderId="17" xfId="2" applyFont="1" applyFill="1" applyBorder="1" applyAlignment="1" applyProtection="1">
      <alignment vertical="center" wrapText="1"/>
    </xf>
    <xf numFmtId="43" fontId="6" fillId="3" borderId="19" xfId="2" applyFont="1" applyFill="1" applyBorder="1" applyAlignment="1" applyProtection="1">
      <alignment horizontal="right" vertical="center" wrapText="1"/>
    </xf>
    <xf numFmtId="43" fontId="6" fillId="3" borderId="20" xfId="2" applyFont="1" applyFill="1" applyBorder="1" applyAlignment="1" applyProtection="1">
      <alignment horizontal="right" vertical="center" wrapText="1"/>
    </xf>
    <xf numFmtId="43" fontId="8" fillId="0" borderId="22" xfId="2" applyFont="1" applyBorder="1" applyAlignment="1">
      <alignment vertical="center" wrapText="1"/>
    </xf>
    <xf numFmtId="43" fontId="9" fillId="0" borderId="23" xfId="2" applyFont="1" applyFill="1" applyBorder="1" applyAlignment="1" applyProtection="1">
      <alignment vertical="center" wrapText="1"/>
    </xf>
    <xf numFmtId="43" fontId="6" fillId="4" borderId="19" xfId="2" applyFont="1" applyFill="1" applyBorder="1" applyAlignment="1" applyProtection="1">
      <alignment horizontal="right" vertical="center" wrapText="1"/>
    </xf>
    <xf numFmtId="43" fontId="6" fillId="4" borderId="20" xfId="2" applyFont="1" applyFill="1" applyBorder="1" applyAlignment="1" applyProtection="1">
      <alignment horizontal="right" vertical="center" wrapText="1"/>
    </xf>
    <xf numFmtId="43" fontId="6" fillId="3" borderId="14" xfId="2" applyFont="1" applyFill="1" applyBorder="1" applyAlignment="1" applyProtection="1">
      <alignment horizontal="right" vertical="center" wrapText="1"/>
    </xf>
    <xf numFmtId="43" fontId="6" fillId="3" borderId="15" xfId="2" applyFont="1" applyFill="1" applyBorder="1" applyAlignment="1" applyProtection="1">
      <alignment horizontal="right" vertical="center" wrapText="1"/>
    </xf>
    <xf numFmtId="167" fontId="12" fillId="0" borderId="10" xfId="6" applyNumberFormat="1" applyFont="1" applyBorder="1" applyAlignment="1">
      <alignment vertical="center" wrapText="1"/>
    </xf>
    <xf numFmtId="0" fontId="12" fillId="0" borderId="11" xfId="6" applyNumberFormat="1" applyFont="1" applyBorder="1" applyAlignment="1">
      <alignment vertical="center" wrapText="1"/>
    </xf>
    <xf numFmtId="0" fontId="12" fillId="0" borderId="27" xfId="6" applyNumberFormat="1" applyFont="1" applyBorder="1" applyAlignment="1">
      <alignment vertical="center" wrapText="1"/>
    </xf>
    <xf numFmtId="43" fontId="12" fillId="0" borderId="38" xfId="2" applyFont="1" applyBorder="1" applyAlignment="1">
      <alignment horizontal="right" vertical="center" wrapText="1"/>
    </xf>
    <xf numFmtId="0" fontId="12" fillId="0" borderId="38" xfId="6" applyNumberFormat="1" applyFont="1" applyBorder="1" applyAlignment="1">
      <alignment horizontal="center" vertical="center" wrapText="1"/>
    </xf>
    <xf numFmtId="4" fontId="2" fillId="0" borderId="38" xfId="6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 wrapText="1"/>
    </xf>
    <xf numFmtId="43" fontId="3" fillId="0" borderId="39" xfId="2" applyFont="1" applyBorder="1" applyAlignment="1">
      <alignment vertical="center" wrapText="1"/>
    </xf>
    <xf numFmtId="170" fontId="6" fillId="0" borderId="9" xfId="0" applyNumberFormat="1" applyFont="1" applyBorder="1" applyAlignment="1">
      <alignment horizontal="right" vertical="center"/>
    </xf>
    <xf numFmtId="1" fontId="13" fillId="0" borderId="7" xfId="6" applyNumberFormat="1" applyFont="1" applyBorder="1" applyAlignment="1">
      <alignment vertical="center" wrapText="1"/>
    </xf>
    <xf numFmtId="167" fontId="13" fillId="0" borderId="10" xfId="6" applyNumberFormat="1" applyFont="1" applyBorder="1" applyAlignment="1">
      <alignment horizontal="right" vertical="center" wrapText="1"/>
    </xf>
    <xf numFmtId="167" fontId="12" fillId="0" borderId="30" xfId="6" applyNumberFormat="1" applyFont="1" applyBorder="1" applyAlignment="1">
      <alignment horizontal="right" vertical="center" wrapText="1"/>
    </xf>
    <xf numFmtId="0" fontId="13" fillId="0" borderId="8" xfId="6" applyNumberFormat="1" applyFont="1" applyBorder="1" applyAlignment="1">
      <alignment horizontal="right" vertical="center" wrapText="1"/>
    </xf>
    <xf numFmtId="0" fontId="6" fillId="2" borderId="40" xfId="6" applyNumberFormat="1" applyFont="1" applyFill="1" applyBorder="1" applyAlignment="1">
      <alignment horizontal="right" vertical="center" wrapText="1"/>
    </xf>
    <xf numFmtId="0" fontId="6" fillId="2" borderId="41" xfId="6" applyNumberFormat="1" applyFont="1" applyFill="1" applyBorder="1" applyAlignment="1">
      <alignment vertical="center" wrapText="1"/>
    </xf>
    <xf numFmtId="43" fontId="7" fillId="2" borderId="41" xfId="2" applyFont="1" applyFill="1" applyBorder="1" applyAlignment="1" applyProtection="1">
      <alignment horizontal="right" vertical="center" wrapText="1"/>
    </xf>
    <xf numFmtId="4" fontId="7" fillId="2" borderId="41" xfId="6" applyNumberFormat="1" applyFont="1" applyFill="1" applyBorder="1" applyAlignment="1">
      <alignment horizontal="center" vertical="center" wrapText="1"/>
    </xf>
    <xf numFmtId="4" fontId="7" fillId="2" borderId="41" xfId="6" applyNumberFormat="1" applyFont="1" applyFill="1" applyBorder="1" applyAlignment="1">
      <alignment horizontal="right" vertical="center" wrapText="1"/>
    </xf>
    <xf numFmtId="4" fontId="7" fillId="2" borderId="41" xfId="0" applyNumberFormat="1" applyFont="1" applyFill="1" applyBorder="1" applyAlignment="1">
      <alignment vertical="center" wrapText="1"/>
    </xf>
    <xf numFmtId="43" fontId="6" fillId="2" borderId="42" xfId="2" applyFont="1" applyFill="1" applyBorder="1" applyAlignment="1" applyProtection="1">
      <alignment vertical="center" wrapText="1"/>
    </xf>
    <xf numFmtId="0" fontId="6" fillId="0" borderId="40" xfId="6" applyNumberFormat="1" applyFont="1" applyBorder="1" applyAlignment="1">
      <alignment horizontal="right" vertical="center" wrapText="1"/>
    </xf>
    <xf numFmtId="0" fontId="6" fillId="0" borderId="41" xfId="6" applyNumberFormat="1" applyFont="1" applyBorder="1" applyAlignment="1">
      <alignment vertical="center" wrapText="1"/>
    </xf>
    <xf numFmtId="43" fontId="7" fillId="0" borderId="41" xfId="2" applyFont="1" applyFill="1" applyBorder="1" applyAlignment="1" applyProtection="1">
      <alignment horizontal="right" vertical="center" wrapText="1"/>
    </xf>
    <xf numFmtId="4" fontId="7" fillId="0" borderId="41" xfId="6" applyNumberFormat="1" applyFont="1" applyBorder="1" applyAlignment="1">
      <alignment horizontal="center" vertical="center" wrapText="1"/>
    </xf>
    <xf numFmtId="4" fontId="7" fillId="0" borderId="41" xfId="6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vertical="center" wrapText="1"/>
    </xf>
    <xf numFmtId="43" fontId="6" fillId="0" borderId="42" xfId="2" applyFont="1" applyFill="1" applyBorder="1" applyAlignment="1" applyProtection="1">
      <alignment vertical="center" wrapText="1"/>
    </xf>
    <xf numFmtId="43" fontId="7" fillId="0" borderId="41" xfId="2" applyFont="1" applyBorder="1" applyAlignment="1" applyProtection="1">
      <alignment horizontal="right" vertical="center" wrapText="1"/>
    </xf>
    <xf numFmtId="43" fontId="6" fillId="0" borderId="42" xfId="2" applyFont="1" applyBorder="1" applyAlignment="1" applyProtection="1">
      <alignment vertical="center" wrapText="1"/>
    </xf>
    <xf numFmtId="167" fontId="28" fillId="0" borderId="40" xfId="0" applyNumberFormat="1" applyFont="1" applyBorder="1" applyAlignment="1">
      <alignment vertical="center" wrapText="1"/>
    </xf>
    <xf numFmtId="166" fontId="7" fillId="0" borderId="41" xfId="0" applyFont="1" applyBorder="1" applyAlignment="1">
      <alignment vertical="center" wrapText="1"/>
    </xf>
    <xf numFmtId="0" fontId="7" fillId="6" borderId="41" xfId="11" applyFont="1" applyFill="1" applyBorder="1" applyAlignment="1" applyProtection="1">
      <alignment horizontal="center" vertical="center" wrapText="1"/>
    </xf>
    <xf numFmtId="166" fontId="7" fillId="0" borderId="41" xfId="0" applyFont="1" applyBorder="1" applyAlignment="1">
      <alignment horizontal="center" vertical="center" wrapText="1"/>
    </xf>
    <xf numFmtId="0" fontId="7" fillId="0" borderId="41" xfId="11" applyFont="1" applyBorder="1" applyAlignment="1" applyProtection="1">
      <alignment vertical="center" wrapText="1"/>
    </xf>
    <xf numFmtId="4" fontId="7" fillId="0" borderId="43" xfId="0" applyNumberFormat="1" applyFont="1" applyBorder="1" applyAlignment="1">
      <alignment vertical="center" wrapText="1"/>
    </xf>
    <xf numFmtId="0" fontId="7" fillId="0" borderId="43" xfId="0" applyNumberFormat="1" applyFont="1" applyBorder="1" applyAlignment="1">
      <alignment horizontal="left" vertical="center" wrapText="1"/>
    </xf>
    <xf numFmtId="172" fontId="7" fillId="6" borderId="43" xfId="2" applyNumberFormat="1" applyFont="1" applyFill="1" applyBorder="1" applyAlignment="1" applyProtection="1">
      <alignment horizontal="center" vertical="center"/>
    </xf>
    <xf numFmtId="172" fontId="6" fillId="0" borderId="43" xfId="2" applyNumberFormat="1" applyFont="1" applyBorder="1" applyAlignment="1" applyProtection="1">
      <alignment vertical="center"/>
    </xf>
    <xf numFmtId="0" fontId="7" fillId="0" borderId="41" xfId="11" applyFont="1" applyBorder="1" applyAlignment="1" applyProtection="1">
      <alignment horizontal="center" vertical="center" wrapText="1"/>
    </xf>
    <xf numFmtId="0" fontId="7" fillId="0" borderId="41" xfId="11" applyFont="1" applyBorder="1" applyAlignment="1" applyProtection="1">
      <alignment horizontal="right" vertical="center" wrapText="1"/>
    </xf>
    <xf numFmtId="173" fontId="6" fillId="0" borderId="42" xfId="0" applyNumberFormat="1" applyFont="1" applyBorder="1" applyAlignment="1">
      <alignment horizontal="right" vertical="center"/>
    </xf>
    <xf numFmtId="1" fontId="6" fillId="0" borderId="40" xfId="6" applyNumberFormat="1" applyFont="1" applyBorder="1" applyAlignment="1">
      <alignment vertical="center" wrapText="1"/>
    </xf>
    <xf numFmtId="0" fontId="7" fillId="0" borderId="41" xfId="6" applyNumberFormat="1" applyFont="1" applyBorder="1" applyAlignment="1">
      <alignment horizontal="center" vertical="center" wrapText="1"/>
    </xf>
    <xf numFmtId="167" fontId="6" fillId="0" borderId="40" xfId="6" applyNumberFormat="1" applyFont="1" applyBorder="1" applyAlignment="1">
      <alignment horizontal="right" vertical="center" wrapText="1"/>
    </xf>
    <xf numFmtId="167" fontId="7" fillId="0" borderId="40" xfId="6" applyNumberFormat="1" applyFont="1" applyBorder="1" applyAlignment="1">
      <alignment horizontal="right" vertical="center" wrapText="1"/>
    </xf>
    <xf numFmtId="0" fontId="7" fillId="0" borderId="41" xfId="6" applyNumberFormat="1" applyFont="1" applyBorder="1" applyAlignment="1">
      <alignment vertical="center" wrapText="1"/>
    </xf>
    <xf numFmtId="4" fontId="7" fillId="0" borderId="41" xfId="2" applyNumberFormat="1" applyFont="1" applyBorder="1" applyAlignment="1" applyProtection="1">
      <alignment horizontal="right" vertical="center"/>
    </xf>
    <xf numFmtId="167" fontId="6" fillId="0" borderId="44" xfId="6" applyNumberFormat="1" applyFont="1" applyBorder="1" applyAlignment="1">
      <alignment horizontal="right" vertical="center" wrapText="1"/>
    </xf>
    <xf numFmtId="0" fontId="6" fillId="0" borderId="45" xfId="6" applyNumberFormat="1" applyFont="1" applyBorder="1" applyAlignment="1">
      <alignment vertical="center" wrapText="1"/>
    </xf>
    <xf numFmtId="43" fontId="7" fillId="0" borderId="45" xfId="2" applyFont="1" applyBorder="1" applyAlignment="1" applyProtection="1">
      <alignment horizontal="right" vertical="center" wrapText="1"/>
    </xf>
    <xf numFmtId="0" fontId="7" fillId="0" borderId="45" xfId="6" applyNumberFormat="1" applyFont="1" applyBorder="1" applyAlignment="1">
      <alignment horizontal="center" vertical="center" wrapText="1"/>
    </xf>
    <xf numFmtId="4" fontId="7" fillId="0" borderId="45" xfId="6" applyNumberFormat="1" applyFont="1" applyBorder="1" applyAlignment="1">
      <alignment horizontal="right" vertical="center" wrapText="1"/>
    </xf>
    <xf numFmtId="4" fontId="7" fillId="0" borderId="45" xfId="2" applyNumberFormat="1" applyFont="1" applyBorder="1" applyAlignment="1" applyProtection="1">
      <alignment horizontal="right" vertical="center"/>
    </xf>
    <xf numFmtId="43" fontId="6" fillId="0" borderId="46" xfId="2" applyFont="1" applyBorder="1" applyAlignment="1" applyProtection="1">
      <alignment vertical="center" wrapText="1"/>
    </xf>
    <xf numFmtId="4" fontId="6" fillId="0" borderId="47" xfId="2" applyNumberFormat="1" applyFont="1" applyBorder="1" applyAlignment="1" applyProtection="1">
      <alignment horizontal="right" vertical="center"/>
    </xf>
    <xf numFmtId="1" fontId="6" fillId="0" borderId="40" xfId="6" applyNumberFormat="1" applyFont="1" applyBorder="1" applyAlignment="1">
      <alignment horizontal="right" vertical="center" wrapText="1"/>
    </xf>
    <xf numFmtId="166" fontId="29" fillId="0" borderId="41" xfId="0" applyFont="1" applyBorder="1" applyAlignment="1">
      <alignment vertical="center" wrapText="1"/>
    </xf>
    <xf numFmtId="174" fontId="7" fillId="0" borderId="41" xfId="0" applyNumberFormat="1" applyFont="1" applyBorder="1" applyAlignment="1">
      <alignment horizontal="right" vertical="center"/>
    </xf>
    <xf numFmtId="174" fontId="7" fillId="0" borderId="41" xfId="0" applyNumberFormat="1" applyFont="1" applyBorder="1" applyAlignment="1">
      <alignment horizontal="center" vertical="center"/>
    </xf>
    <xf numFmtId="174" fontId="6" fillId="0" borderId="47" xfId="0" applyNumberFormat="1" applyFont="1" applyBorder="1" applyAlignment="1">
      <alignment horizontal="right" vertical="center"/>
    </xf>
    <xf numFmtId="166" fontId="7" fillId="0" borderId="41" xfId="0" applyFont="1" applyBorder="1" applyAlignment="1">
      <alignment horizontal="left" vertical="center" wrapText="1"/>
    </xf>
    <xf numFmtId="166" fontId="6" fillId="0" borderId="45" xfId="0" applyFont="1" applyBorder="1" applyAlignment="1">
      <alignment vertical="center" wrapText="1"/>
    </xf>
    <xf numFmtId="174" fontId="6" fillId="0" borderId="48" xfId="0" applyNumberFormat="1" applyFont="1" applyBorder="1" applyAlignment="1">
      <alignment horizontal="right" vertical="center"/>
    </xf>
    <xf numFmtId="166" fontId="7" fillId="6" borderId="41" xfId="0" applyFont="1" applyFill="1" applyBorder="1" applyAlignment="1">
      <alignment vertical="center" wrapText="1"/>
    </xf>
    <xf numFmtId="1" fontId="6" fillId="0" borderId="41" xfId="6" applyNumberFormat="1" applyFont="1" applyBorder="1" applyAlignment="1">
      <alignment vertical="center" wrapText="1"/>
    </xf>
    <xf numFmtId="167" fontId="7" fillId="0" borderId="49" xfId="0" applyNumberFormat="1" applyFont="1" applyBorder="1" applyAlignment="1">
      <alignment horizontal="right" vertical="center"/>
    </xf>
    <xf numFmtId="166" fontId="7" fillId="0" borderId="41" xfId="0" applyFont="1" applyBorder="1" applyAlignment="1">
      <alignment vertical="center"/>
    </xf>
    <xf numFmtId="167" fontId="7" fillId="0" borderId="44" xfId="6" applyNumberFormat="1" applyFont="1" applyBorder="1" applyAlignment="1">
      <alignment horizontal="right" vertical="center" wrapText="1"/>
    </xf>
    <xf numFmtId="0" fontId="7" fillId="0" borderId="45" xfId="6" applyNumberFormat="1" applyFont="1" applyBorder="1" applyAlignment="1">
      <alignment vertical="center" wrapText="1"/>
    </xf>
    <xf numFmtId="4" fontId="7" fillId="0" borderId="45" xfId="0" applyNumberFormat="1" applyFont="1" applyBorder="1" applyAlignment="1">
      <alignment vertical="center" wrapText="1"/>
    </xf>
    <xf numFmtId="168" fontId="29" fillId="0" borderId="49" xfId="0" applyNumberFormat="1" applyFont="1" applyBorder="1" applyAlignment="1">
      <alignment vertical="center" wrapText="1"/>
    </xf>
    <xf numFmtId="4" fontId="6" fillId="0" borderId="47" xfId="2" applyNumberFormat="1" applyFont="1" applyBorder="1" applyAlignment="1" applyProtection="1">
      <alignment horizontal="right" vertical="center" wrapText="1"/>
    </xf>
    <xf numFmtId="43" fontId="7" fillId="0" borderId="29" xfId="2" applyFont="1" applyBorder="1" applyAlignment="1" applyProtection="1">
      <alignment horizontal="right" vertical="center" wrapText="1"/>
    </xf>
    <xf numFmtId="0" fontId="7" fillId="0" borderId="50" xfId="6" applyNumberFormat="1" applyFont="1" applyBorder="1" applyAlignment="1">
      <alignment horizontal="center" vertical="center" wrapText="1"/>
    </xf>
    <xf numFmtId="4" fontId="7" fillId="0" borderId="50" xfId="6" applyNumberFormat="1" applyFont="1" applyBorder="1" applyAlignment="1">
      <alignment horizontal="right" vertical="center" wrapText="1"/>
    </xf>
    <xf numFmtId="4" fontId="7" fillId="0" borderId="50" xfId="2" applyNumberFormat="1" applyFont="1" applyBorder="1" applyAlignment="1" applyProtection="1">
      <alignment horizontal="right" vertical="center"/>
    </xf>
    <xf numFmtId="4" fontId="6" fillId="0" borderId="2" xfId="2" applyNumberFormat="1" applyFont="1" applyBorder="1" applyAlignment="1" applyProtection="1">
      <alignment horizontal="right" vertical="center"/>
    </xf>
    <xf numFmtId="167" fontId="7" fillId="0" borderId="1" xfId="0" applyNumberFormat="1" applyFont="1" applyBorder="1" applyAlignment="1">
      <alignment horizontal="right"/>
    </xf>
    <xf numFmtId="175" fontId="6" fillId="0" borderId="47" xfId="0" applyNumberFormat="1" applyFont="1" applyBorder="1" applyAlignment="1">
      <alignment horizontal="right" vertical="center"/>
    </xf>
    <xf numFmtId="166" fontId="7" fillId="0" borderId="1" xfId="0" applyFont="1" applyBorder="1"/>
    <xf numFmtId="0" fontId="6" fillId="0" borderId="38" xfId="6" applyNumberFormat="1" applyFont="1" applyBorder="1" applyAlignment="1">
      <alignment vertical="center" wrapText="1"/>
    </xf>
    <xf numFmtId="43" fontId="7" fillId="0" borderId="38" xfId="2" applyFont="1" applyBorder="1" applyAlignment="1">
      <alignment horizontal="right" vertical="center" wrapText="1"/>
    </xf>
    <xf numFmtId="4" fontId="7" fillId="0" borderId="38" xfId="6" applyNumberFormat="1" applyFont="1" applyBorder="1" applyAlignment="1">
      <alignment horizontal="center" vertical="center" wrapText="1"/>
    </xf>
    <xf numFmtId="4" fontId="7" fillId="0" borderId="38" xfId="6" applyNumberFormat="1" applyFont="1" applyBorder="1" applyAlignment="1">
      <alignment horizontal="right" vertical="center" wrapText="1"/>
    </xf>
    <xf numFmtId="43" fontId="6" fillId="0" borderId="39" xfId="2" applyFont="1" applyBorder="1" applyAlignment="1">
      <alignment vertical="center" wrapText="1"/>
    </xf>
    <xf numFmtId="43" fontId="7" fillId="0" borderId="29" xfId="2" applyFont="1" applyBorder="1" applyAlignment="1">
      <alignment horizontal="center"/>
    </xf>
    <xf numFmtId="166" fontId="7" fillId="0" borderId="50" xfId="0" applyFont="1" applyBorder="1" applyAlignment="1">
      <alignment horizontal="center"/>
    </xf>
    <xf numFmtId="43" fontId="7" fillId="0" borderId="50" xfId="2" applyFont="1" applyBorder="1"/>
    <xf numFmtId="0" fontId="6" fillId="0" borderId="40" xfId="6" applyNumberFormat="1" applyFont="1" applyBorder="1" applyAlignment="1">
      <alignment vertical="center" wrapText="1"/>
    </xf>
    <xf numFmtId="165" fontId="9" fillId="0" borderId="0" xfId="6" applyNumberFormat="1" applyFont="1" applyAlignment="1" applyProtection="1">
      <alignment horizontal="center" vertical="center"/>
    </xf>
    <xf numFmtId="166" fontId="9" fillId="0" borderId="0" xfId="6" applyNumberFormat="1" applyFont="1" applyAlignment="1" applyProtection="1">
      <alignment horizontal="center" vertical="center"/>
    </xf>
    <xf numFmtId="0" fontId="10" fillId="0" borderId="0" xfId="6" applyNumberFormat="1" applyFont="1" applyBorder="1" applyAlignment="1">
      <alignment horizontal="center" vertical="center" wrapText="1"/>
    </xf>
  </cellXfs>
  <cellStyles count="22">
    <cellStyle name="Comma" xfId="2" builtinId="3"/>
    <cellStyle name="Euro" xfId="1" xr:uid="{00000000-0005-0000-0000-000000000000}"/>
    <cellStyle name="Millares 10" xfId="3" xr:uid="{00000000-0005-0000-0000-000002000000}"/>
    <cellStyle name="Millares 10 2" xfId="9" xr:uid="{00000000-0005-0000-0000-000003000000}"/>
    <cellStyle name="Millares 12" xfId="14" xr:uid="{00000000-0005-0000-0000-000004000000}"/>
    <cellStyle name="Millares 2" xfId="4" xr:uid="{00000000-0005-0000-0000-000005000000}"/>
    <cellStyle name="Millares 2 2" xfId="8" xr:uid="{00000000-0005-0000-0000-000006000000}"/>
    <cellStyle name="Millares 2 2 3" xfId="15" xr:uid="{00000000-0005-0000-0000-000007000000}"/>
    <cellStyle name="Millares 2 2 3 3" xfId="21" xr:uid="{442A0F6F-5383-44D9-8B21-6A7C7E3EDC61}"/>
    <cellStyle name="Millares 2 4" xfId="16" xr:uid="{00000000-0005-0000-0000-000008000000}"/>
    <cellStyle name="Millares 3" xfId="13" xr:uid="{00000000-0005-0000-0000-000009000000}"/>
    <cellStyle name="Millares 8" xfId="11" xr:uid="{00000000-0005-0000-0000-00000A000000}"/>
    <cellStyle name="Normal" xfId="0" builtinId="0"/>
    <cellStyle name="Normal 2" xfId="5" xr:uid="{00000000-0005-0000-0000-00000C000000}"/>
    <cellStyle name="Normal 2 2" xfId="17" xr:uid="{00000000-0005-0000-0000-00000D000000}"/>
    <cellStyle name="Normal 2_2011-102" xfId="20" xr:uid="{00000000-0005-0000-0000-00000E000000}"/>
    <cellStyle name="Normal 3" xfId="6" xr:uid="{00000000-0005-0000-0000-00000F000000}"/>
    <cellStyle name="Percent" xfId="12" builtinId="5"/>
    <cellStyle name="Porcentaje 2" xfId="18" xr:uid="{00000000-0005-0000-0000-000011000000}"/>
    <cellStyle name="Porcentaje 3" xfId="19" xr:uid="{00000000-0005-0000-0000-000012000000}"/>
    <cellStyle name="Porcentual 10" xfId="7" xr:uid="{00000000-0005-0000-0000-000013000000}"/>
    <cellStyle name="Porcentual 10 2" xfId="1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COSTOS-UEP\Costos\PRESUPUESTOS%202013\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C3AE-B87E-4958-AF3E-619F03BB1D88}">
  <sheetPr transitionEvaluation="1"/>
  <dimension ref="A1:H408"/>
  <sheetViews>
    <sheetView showGridLines="0" showZeros="0" tabSelected="1" view="pageBreakPreview" topLeftCell="A247" zoomScale="80" zoomScaleSheetLayoutView="80" workbookViewId="0">
      <selection activeCell="J258" sqref="J258"/>
    </sheetView>
  </sheetViews>
  <sheetFormatPr defaultColWidth="11.5546875" defaultRowHeight="15" customHeight="1"/>
  <cols>
    <col min="1" max="1" width="8.33203125" style="5" customWidth="1"/>
    <col min="2" max="2" width="49.21875" style="6" customWidth="1"/>
    <col min="3" max="3" width="12.88671875" style="13" customWidth="1"/>
    <col min="4" max="4" width="8.109375" style="8" customWidth="1"/>
    <col min="5" max="5" width="12.88671875" style="7" customWidth="1"/>
    <col min="6" max="6" width="15.109375" style="11" customWidth="1"/>
    <col min="7" max="7" width="17.88671875" style="10" customWidth="1"/>
    <col min="8" max="8" width="10.77734375" style="1" customWidth="1"/>
    <col min="9" max="16384" width="11.5546875" style="6"/>
  </cols>
  <sheetData>
    <row r="1" spans="1:7" ht="21" customHeight="1">
      <c r="A1" s="270" t="s">
        <v>19</v>
      </c>
      <c r="B1" s="270"/>
      <c r="C1" s="270"/>
      <c r="D1" s="270"/>
      <c r="E1" s="270"/>
      <c r="F1" s="270"/>
      <c r="G1" s="270"/>
    </row>
    <row r="2" spans="1:7" ht="18.75" customHeight="1">
      <c r="A2" s="270" t="s">
        <v>20</v>
      </c>
      <c r="B2" s="270"/>
      <c r="C2" s="270"/>
      <c r="D2" s="270"/>
      <c r="E2" s="270"/>
      <c r="F2" s="270"/>
      <c r="G2" s="270"/>
    </row>
    <row r="3" spans="1:7" ht="15.75" customHeight="1">
      <c r="A3" s="271" t="s">
        <v>11</v>
      </c>
      <c r="B3" s="271"/>
      <c r="C3" s="271"/>
      <c r="D3" s="271"/>
      <c r="E3" s="271"/>
      <c r="F3" s="271"/>
      <c r="G3" s="271"/>
    </row>
    <row r="4" spans="1:7" ht="15" customHeight="1">
      <c r="A4" s="14"/>
      <c r="B4" s="15"/>
      <c r="C4" s="16"/>
      <c r="D4" s="17"/>
      <c r="E4" s="18"/>
      <c r="F4" s="19"/>
      <c r="G4" s="20"/>
    </row>
    <row r="5" spans="1:7" ht="41.25" customHeight="1">
      <c r="A5" s="272" t="s">
        <v>138</v>
      </c>
      <c r="B5" s="272"/>
      <c r="C5" s="272"/>
      <c r="D5" s="272"/>
      <c r="E5" s="272"/>
      <c r="F5" s="272"/>
      <c r="G5" s="272"/>
    </row>
    <row r="6" spans="1:7" ht="13.5" customHeight="1" thickBot="1">
      <c r="A6" s="21"/>
      <c r="B6" s="22"/>
      <c r="C6" s="23"/>
      <c r="D6" s="22"/>
      <c r="E6" s="24"/>
      <c r="F6" s="25"/>
      <c r="G6" s="26"/>
    </row>
    <row r="7" spans="1:7" ht="18.75" customHeight="1" thickTop="1" thickBot="1">
      <c r="A7" s="2" t="s">
        <v>0</v>
      </c>
      <c r="B7" s="3" t="s">
        <v>1</v>
      </c>
      <c r="C7" s="9" t="s">
        <v>3</v>
      </c>
      <c r="D7" s="3" t="s">
        <v>2</v>
      </c>
      <c r="E7" s="4" t="s">
        <v>21</v>
      </c>
      <c r="F7" s="9" t="s">
        <v>4</v>
      </c>
      <c r="G7" s="12" t="s">
        <v>15</v>
      </c>
    </row>
    <row r="8" spans="1:7" ht="22.5" customHeight="1" thickTop="1">
      <c r="A8" s="63"/>
      <c r="B8" s="64"/>
      <c r="C8" s="65"/>
      <c r="D8" s="66"/>
      <c r="E8" s="67"/>
      <c r="F8" s="68"/>
      <c r="G8" s="69"/>
    </row>
    <row r="9" spans="1:7" ht="22.5" customHeight="1">
      <c r="A9" s="84">
        <v>1</v>
      </c>
      <c r="B9" s="85" t="s">
        <v>60</v>
      </c>
      <c r="C9" s="86"/>
      <c r="D9" s="87"/>
      <c r="E9" s="88"/>
      <c r="F9" s="89"/>
      <c r="G9" s="90"/>
    </row>
    <row r="10" spans="1:7" ht="22.5" customHeight="1">
      <c r="A10" s="91">
        <f>+A9+0.1</f>
        <v>1.1000000000000001</v>
      </c>
      <c r="B10" s="92" t="s">
        <v>22</v>
      </c>
      <c r="C10" s="93">
        <v>12</v>
      </c>
      <c r="D10" s="87" t="s">
        <v>61</v>
      </c>
      <c r="E10" s="94"/>
      <c r="F10" s="95">
        <f t="shared" ref="F10:F19" si="0">+C10*E10</f>
        <v>0</v>
      </c>
      <c r="G10" s="90"/>
    </row>
    <row r="11" spans="1:7" ht="34.5" customHeight="1">
      <c r="A11" s="91">
        <f>+A10+0.1</f>
        <v>1.2</v>
      </c>
      <c r="B11" s="92" t="s">
        <v>62</v>
      </c>
      <c r="C11" s="93">
        <v>1</v>
      </c>
      <c r="D11" s="87" t="s">
        <v>13</v>
      </c>
      <c r="E11" s="94"/>
      <c r="F11" s="95">
        <f t="shared" si="0"/>
        <v>0</v>
      </c>
      <c r="G11" s="90"/>
    </row>
    <row r="12" spans="1:7" ht="21.75" customHeight="1">
      <c r="A12" s="91">
        <f>+A11+0.1</f>
        <v>1.3</v>
      </c>
      <c r="B12" s="92" t="s">
        <v>63</v>
      </c>
      <c r="C12" s="96">
        <v>200</v>
      </c>
      <c r="D12" s="87" t="s">
        <v>5</v>
      </c>
      <c r="E12" s="94"/>
      <c r="F12" s="95">
        <f t="shared" si="0"/>
        <v>0</v>
      </c>
      <c r="G12" s="90"/>
    </row>
    <row r="13" spans="1:7" ht="21.75" customHeight="1">
      <c r="A13" s="91">
        <f>+A12+0.1</f>
        <v>1.4</v>
      </c>
      <c r="B13" s="92" t="s">
        <v>64</v>
      </c>
      <c r="C13" s="96">
        <v>1</v>
      </c>
      <c r="D13" s="87" t="s">
        <v>13</v>
      </c>
      <c r="E13" s="94"/>
      <c r="F13" s="95">
        <f t="shared" si="0"/>
        <v>0</v>
      </c>
      <c r="G13" s="90"/>
    </row>
    <row r="14" spans="1:7" ht="31.5" customHeight="1">
      <c r="A14" s="91">
        <f>+A13+0.1</f>
        <v>1.5</v>
      </c>
      <c r="B14" s="92" t="s">
        <v>65</v>
      </c>
      <c r="C14" s="93">
        <v>12</v>
      </c>
      <c r="D14" s="87" t="s">
        <v>61</v>
      </c>
      <c r="E14" s="94"/>
      <c r="F14" s="95">
        <f t="shared" si="0"/>
        <v>0</v>
      </c>
      <c r="G14" s="90">
        <f>SUM(F10:F14)</f>
        <v>0</v>
      </c>
    </row>
    <row r="15" spans="1:7" ht="18" customHeight="1">
      <c r="A15" s="107"/>
      <c r="B15" s="104"/>
      <c r="C15" s="106"/>
      <c r="D15" s="101"/>
      <c r="E15" s="102"/>
      <c r="F15" s="105"/>
      <c r="G15" s="103"/>
    </row>
    <row r="16" spans="1:7" ht="25.5" customHeight="1">
      <c r="A16" s="84">
        <v>2</v>
      </c>
      <c r="B16" s="85" t="s">
        <v>66</v>
      </c>
      <c r="C16" s="96"/>
      <c r="D16" s="87"/>
      <c r="E16" s="88"/>
      <c r="F16" s="95"/>
      <c r="G16" s="90"/>
    </row>
    <row r="17" spans="1:7" ht="25.5" customHeight="1">
      <c r="A17" s="91">
        <f>+A16+0.1</f>
        <v>2.1</v>
      </c>
      <c r="B17" s="92" t="s">
        <v>67</v>
      </c>
      <c r="C17" s="96">
        <v>1</v>
      </c>
      <c r="D17" s="87" t="s">
        <v>13</v>
      </c>
      <c r="E17" s="94"/>
      <c r="F17" s="95">
        <f t="shared" si="0"/>
        <v>0</v>
      </c>
      <c r="G17" s="90"/>
    </row>
    <row r="18" spans="1:7" ht="25.5" customHeight="1">
      <c r="A18" s="91">
        <f>+A17+0.1</f>
        <v>2.2000000000000002</v>
      </c>
      <c r="B18" s="92" t="s">
        <v>68</v>
      </c>
      <c r="C18" s="96">
        <v>1</v>
      </c>
      <c r="D18" s="87" t="s">
        <v>13</v>
      </c>
      <c r="E18" s="94"/>
      <c r="F18" s="95">
        <f>+C18*E18</f>
        <v>0</v>
      </c>
      <c r="G18" s="90"/>
    </row>
    <row r="19" spans="1:7" ht="25.5" customHeight="1">
      <c r="A19" s="91">
        <f>+A18+0.1</f>
        <v>2.2999999999999998</v>
      </c>
      <c r="B19" s="92" t="s">
        <v>73</v>
      </c>
      <c r="C19" s="96">
        <v>45</v>
      </c>
      <c r="D19" s="87" t="s">
        <v>69</v>
      </c>
      <c r="E19" s="94"/>
      <c r="F19" s="95">
        <f t="shared" si="0"/>
        <v>0</v>
      </c>
      <c r="G19" s="90">
        <f>SUM(F17:F19)</f>
        <v>0</v>
      </c>
    </row>
    <row r="20" spans="1:7" ht="18" customHeight="1">
      <c r="A20" s="70"/>
      <c r="B20" s="71"/>
      <c r="C20" s="61"/>
      <c r="D20" s="72"/>
      <c r="E20" s="62"/>
      <c r="F20" s="73"/>
      <c r="G20" s="74"/>
    </row>
    <row r="21" spans="1:7" ht="25.5" customHeight="1">
      <c r="A21" s="75">
        <v>3</v>
      </c>
      <c r="B21" s="76" t="s">
        <v>32</v>
      </c>
      <c r="C21" s="77"/>
      <c r="D21" s="78"/>
      <c r="E21" s="79"/>
      <c r="F21" s="80" t="str">
        <f t="shared" ref="F21:F88" si="1">IF(E21=0," ",(ROUND(C21*E21,2)))</f>
        <v xml:space="preserve"> </v>
      </c>
      <c r="G21" s="81"/>
    </row>
    <row r="22" spans="1:7" ht="25.5" customHeight="1">
      <c r="A22" s="82">
        <f>A21+0.1</f>
        <v>3.1</v>
      </c>
      <c r="B22" s="114" t="s">
        <v>33</v>
      </c>
      <c r="C22" s="77">
        <v>41736.22</v>
      </c>
      <c r="D22" s="83" t="s">
        <v>6</v>
      </c>
      <c r="E22" s="79"/>
      <c r="F22" s="123" t="str">
        <f t="shared" si="1"/>
        <v xml:space="preserve"> </v>
      </c>
      <c r="G22" s="81"/>
    </row>
    <row r="23" spans="1:7" s="1" customFormat="1" ht="25.5" customHeight="1">
      <c r="A23" s="82">
        <f t="shared" ref="A23:A28" si="2">A22+0.1</f>
        <v>3.2</v>
      </c>
      <c r="B23" s="78" t="s">
        <v>27</v>
      </c>
      <c r="C23" s="77">
        <v>1158.54</v>
      </c>
      <c r="D23" s="83" t="s">
        <v>6</v>
      </c>
      <c r="E23" s="79"/>
      <c r="F23" s="123" t="str">
        <f>IF(E23=0," ",(ROUND(C23*E23,2)))</f>
        <v xml:space="preserve"> </v>
      </c>
      <c r="G23" s="81"/>
    </row>
    <row r="24" spans="1:7" s="1" customFormat="1" ht="25.5" customHeight="1">
      <c r="A24" s="82">
        <f t="shared" si="2"/>
        <v>3.3</v>
      </c>
      <c r="B24" s="78" t="s">
        <v>75</v>
      </c>
      <c r="C24" s="77">
        <v>2956.17</v>
      </c>
      <c r="D24" s="83" t="s">
        <v>6</v>
      </c>
      <c r="E24" s="79"/>
      <c r="F24" s="123" t="str">
        <f>IF(E24=0," ",(ROUND(C24*E24,2)))</f>
        <v xml:space="preserve"> </v>
      </c>
      <c r="G24" s="81"/>
    </row>
    <row r="25" spans="1:7" s="1" customFormat="1" ht="25.5" customHeight="1">
      <c r="A25" s="82">
        <f t="shared" si="2"/>
        <v>3.4</v>
      </c>
      <c r="B25" s="78" t="s">
        <v>57</v>
      </c>
      <c r="C25" s="77">
        <v>22022.27</v>
      </c>
      <c r="D25" s="83" t="s">
        <v>6</v>
      </c>
      <c r="E25" s="79"/>
      <c r="F25" s="123" t="str">
        <f>IF(E25=0," ",(ROUND(C25*E25,2)))</f>
        <v xml:space="preserve"> </v>
      </c>
      <c r="G25" s="81"/>
    </row>
    <row r="26" spans="1:7" s="1" customFormat="1" ht="25.5" customHeight="1">
      <c r="A26" s="82">
        <f t="shared" si="2"/>
        <v>3.5</v>
      </c>
      <c r="B26" s="78" t="s">
        <v>58</v>
      </c>
      <c r="C26" s="77">
        <v>5965.27</v>
      </c>
      <c r="D26" s="83" t="s">
        <v>6</v>
      </c>
      <c r="E26" s="79"/>
      <c r="F26" s="123" t="str">
        <f>IF(E26=0," ",(ROUND(C26*E26,2)))</f>
        <v xml:space="preserve"> </v>
      </c>
      <c r="G26" s="81"/>
    </row>
    <row r="27" spans="1:7" s="1" customFormat="1" ht="25.5" customHeight="1">
      <c r="A27" s="82">
        <f t="shared" si="2"/>
        <v>3.6</v>
      </c>
      <c r="B27" s="78" t="s">
        <v>43</v>
      </c>
      <c r="C27" s="77">
        <v>22022.27</v>
      </c>
      <c r="D27" s="83" t="s">
        <v>6</v>
      </c>
      <c r="E27" s="79"/>
      <c r="F27" s="123" t="str">
        <f t="shared" si="1"/>
        <v xml:space="preserve"> </v>
      </c>
      <c r="G27" s="81"/>
    </row>
    <row r="28" spans="1:7" s="1" customFormat="1" ht="25.5" customHeight="1">
      <c r="A28" s="82">
        <f t="shared" si="2"/>
        <v>3.7</v>
      </c>
      <c r="B28" s="78" t="s">
        <v>55</v>
      </c>
      <c r="C28" s="77">
        <v>54257.09</v>
      </c>
      <c r="D28" s="83" t="s">
        <v>6</v>
      </c>
      <c r="E28" s="79"/>
      <c r="F28" s="123" t="str">
        <f t="shared" si="1"/>
        <v xml:space="preserve"> </v>
      </c>
      <c r="G28" s="81">
        <f>SUM(F22:F28)</f>
        <v>0</v>
      </c>
    </row>
    <row r="29" spans="1:7" s="1" customFormat="1" ht="18" customHeight="1">
      <c r="A29" s="120"/>
      <c r="B29" s="78"/>
      <c r="C29" s="77"/>
      <c r="D29" s="78"/>
      <c r="E29" s="79"/>
      <c r="F29" s="123" t="str">
        <f t="shared" si="1"/>
        <v xml:space="preserve"> </v>
      </c>
      <c r="G29" s="81"/>
    </row>
    <row r="30" spans="1:7" s="1" customFormat="1" ht="25.5" customHeight="1">
      <c r="A30" s="75">
        <v>4</v>
      </c>
      <c r="B30" s="76" t="s">
        <v>37</v>
      </c>
      <c r="C30" s="77"/>
      <c r="D30" s="78"/>
      <c r="E30" s="79"/>
      <c r="F30" s="123" t="str">
        <f t="shared" si="1"/>
        <v xml:space="preserve"> </v>
      </c>
      <c r="G30" s="81"/>
    </row>
    <row r="31" spans="1:7" s="1" customFormat="1" ht="25.5" customHeight="1">
      <c r="A31" s="82">
        <f>A30+0.1</f>
        <v>4.0999999999999996</v>
      </c>
      <c r="B31" s="78" t="s">
        <v>76</v>
      </c>
      <c r="C31" s="77">
        <v>518.89</v>
      </c>
      <c r="D31" s="83" t="s">
        <v>5</v>
      </c>
      <c r="E31" s="79"/>
      <c r="F31" s="123" t="str">
        <f>IF(E31=0," ",(ROUND(C31*E31,2)))</f>
        <v xml:space="preserve"> </v>
      </c>
      <c r="G31" s="81"/>
    </row>
    <row r="32" spans="1:7" s="1" customFormat="1" ht="25.5" customHeight="1">
      <c r="A32" s="82">
        <f t="shared" ref="A32:A33" si="3">A31+0.1</f>
        <v>4.2</v>
      </c>
      <c r="B32" s="78" t="s">
        <v>77</v>
      </c>
      <c r="C32" s="77">
        <v>879.57</v>
      </c>
      <c r="D32" s="83" t="s">
        <v>5</v>
      </c>
      <c r="E32" s="79"/>
      <c r="F32" s="123" t="str">
        <f>IF(E32=0," ",(ROUND(C32*E32,2)))</f>
        <v xml:space="preserve"> </v>
      </c>
      <c r="G32" s="81"/>
    </row>
    <row r="33" spans="1:7" s="1" customFormat="1" ht="25.5" customHeight="1">
      <c r="A33" s="82">
        <f t="shared" si="3"/>
        <v>4.3</v>
      </c>
      <c r="B33" s="78" t="s">
        <v>81</v>
      </c>
      <c r="C33" s="77">
        <v>92.68</v>
      </c>
      <c r="D33" s="83" t="s">
        <v>5</v>
      </c>
      <c r="E33" s="79"/>
      <c r="F33" s="123" t="str">
        <f>IF(E33=0," ",(ROUND(C33*E33,2)))</f>
        <v xml:space="preserve"> </v>
      </c>
      <c r="G33" s="81">
        <f>SUM(F31:F33)</f>
        <v>0</v>
      </c>
    </row>
    <row r="34" spans="1:7" s="1" customFormat="1" ht="21.75" customHeight="1">
      <c r="A34" s="82"/>
      <c r="B34" s="78"/>
      <c r="C34" s="77"/>
      <c r="D34" s="83"/>
      <c r="E34" s="121"/>
      <c r="F34" s="123"/>
      <c r="G34" s="81"/>
    </row>
    <row r="35" spans="1:7" s="1" customFormat="1" ht="21.75" customHeight="1">
      <c r="A35" s="75">
        <v>5</v>
      </c>
      <c r="B35" s="76" t="s">
        <v>38</v>
      </c>
      <c r="C35" s="77"/>
      <c r="D35" s="78"/>
      <c r="E35" s="56"/>
      <c r="F35" s="124" t="str">
        <f>IF(E35=0," ",(ROUND(C35*E35,2)))</f>
        <v xml:space="preserve"> </v>
      </c>
      <c r="G35" s="60"/>
    </row>
    <row r="36" spans="1:7" s="1" customFormat="1" ht="21.75" customHeight="1">
      <c r="A36" s="82">
        <f>A35+0.1</f>
        <v>5.0999999999999996</v>
      </c>
      <c r="B36" s="78" t="s">
        <v>78</v>
      </c>
      <c r="C36" s="77">
        <v>518.89</v>
      </c>
      <c r="D36" s="83" t="s">
        <v>5</v>
      </c>
      <c r="E36" s="79"/>
      <c r="F36" s="123" t="str">
        <f>IF(E36=0," ",(ROUND(C36*E36,2)))</f>
        <v xml:space="preserve"> </v>
      </c>
      <c r="G36" s="60"/>
    </row>
    <row r="37" spans="1:7" s="1" customFormat="1" ht="21.75" customHeight="1">
      <c r="A37" s="82">
        <f t="shared" ref="A37:A38" si="4">A36+0.1</f>
        <v>5.2</v>
      </c>
      <c r="B37" s="78" t="s">
        <v>79</v>
      </c>
      <c r="C37" s="77">
        <v>879.57</v>
      </c>
      <c r="D37" s="83" t="s">
        <v>5</v>
      </c>
      <c r="E37" s="79"/>
      <c r="F37" s="123" t="str">
        <f t="shared" ref="F37" si="5">IF(E37=0," ",(ROUND(C37*E37,2)))</f>
        <v xml:space="preserve"> </v>
      </c>
      <c r="G37" s="60"/>
    </row>
    <row r="38" spans="1:7" s="1" customFormat="1" ht="21.75" customHeight="1" thickBot="1">
      <c r="A38" s="142">
        <f t="shared" si="4"/>
        <v>5.3</v>
      </c>
      <c r="B38" s="183" t="s">
        <v>80</v>
      </c>
      <c r="C38" s="97">
        <v>92.68</v>
      </c>
      <c r="D38" s="98" t="s">
        <v>5</v>
      </c>
      <c r="E38" s="155"/>
      <c r="F38" s="125" t="str">
        <f>IF(E38=0," ",(ROUND(C38*E38,2)))</f>
        <v xml:space="preserve"> </v>
      </c>
      <c r="G38" s="119">
        <f>SUM(F36:F38)</f>
        <v>0</v>
      </c>
    </row>
    <row r="39" spans="1:7" s="1" customFormat="1" ht="21.75" customHeight="1">
      <c r="A39" s="181"/>
      <c r="B39" s="182"/>
      <c r="C39" s="99"/>
      <c r="D39" s="100"/>
      <c r="E39" s="109"/>
      <c r="F39" s="131"/>
      <c r="G39" s="118"/>
    </row>
    <row r="40" spans="1:7" s="1" customFormat="1" ht="70.5" customHeight="1">
      <c r="A40" s="151">
        <v>6</v>
      </c>
      <c r="B40" s="76" t="s">
        <v>130</v>
      </c>
      <c r="C40" s="77">
        <v>125.18</v>
      </c>
      <c r="D40" s="83" t="s">
        <v>5</v>
      </c>
      <c r="E40" s="79"/>
      <c r="F40" s="123"/>
      <c r="G40" s="81"/>
    </row>
    <row r="41" spans="1:7" s="1" customFormat="1" ht="18" customHeight="1">
      <c r="A41" s="82">
        <f>+A40+0.1</f>
        <v>6.1</v>
      </c>
      <c r="B41" s="78" t="s">
        <v>48</v>
      </c>
      <c r="C41" s="77">
        <v>28.17</v>
      </c>
      <c r="D41" s="83" t="s">
        <v>6</v>
      </c>
      <c r="E41" s="79"/>
      <c r="F41" s="123">
        <f>+E41*C41</f>
        <v>0</v>
      </c>
      <c r="G41" s="81"/>
    </row>
    <row r="42" spans="1:7" s="1" customFormat="1" ht="18" customHeight="1">
      <c r="A42" s="82">
        <f t="shared" ref="A42:A48" si="6">+A41+0.1</f>
        <v>6.2</v>
      </c>
      <c r="B42" s="78" t="s">
        <v>123</v>
      </c>
      <c r="C42" s="77">
        <v>168.99</v>
      </c>
      <c r="D42" s="83" t="s">
        <v>6</v>
      </c>
      <c r="E42" s="79"/>
      <c r="F42" s="123">
        <f t="shared" ref="F42:F48" si="7">+C42*E42</f>
        <v>0</v>
      </c>
      <c r="G42" s="81"/>
    </row>
    <row r="43" spans="1:7" s="1" customFormat="1" ht="18" customHeight="1">
      <c r="A43" s="82">
        <f t="shared" si="6"/>
        <v>6.3</v>
      </c>
      <c r="B43" s="78" t="s">
        <v>124</v>
      </c>
      <c r="C43" s="77">
        <v>125.18</v>
      </c>
      <c r="D43" s="83" t="s">
        <v>6</v>
      </c>
      <c r="E43" s="79"/>
      <c r="F43" s="123">
        <f t="shared" si="7"/>
        <v>0</v>
      </c>
      <c r="G43" s="81"/>
    </row>
    <row r="44" spans="1:7" s="1" customFormat="1" ht="18" customHeight="1">
      <c r="A44" s="82">
        <f t="shared" si="6"/>
        <v>6.4</v>
      </c>
      <c r="B44" s="78" t="s">
        <v>125</v>
      </c>
      <c r="C44" s="77">
        <v>131.44</v>
      </c>
      <c r="D44" s="83" t="s">
        <v>6</v>
      </c>
      <c r="E44" s="79"/>
      <c r="F44" s="123">
        <f t="shared" si="7"/>
        <v>0</v>
      </c>
      <c r="G44" s="81"/>
    </row>
    <row r="45" spans="1:7" s="1" customFormat="1" ht="18" customHeight="1">
      <c r="A45" s="82">
        <f t="shared" si="6"/>
        <v>6.5</v>
      </c>
      <c r="B45" s="78" t="s">
        <v>126</v>
      </c>
      <c r="C45" s="77">
        <v>500.72</v>
      </c>
      <c r="D45" s="83" t="s">
        <v>14</v>
      </c>
      <c r="E45" s="79"/>
      <c r="F45" s="123">
        <f t="shared" si="7"/>
        <v>0</v>
      </c>
      <c r="G45" s="81"/>
    </row>
    <row r="46" spans="1:7" s="1" customFormat="1" ht="18" customHeight="1">
      <c r="A46" s="82">
        <f t="shared" si="6"/>
        <v>6.6</v>
      </c>
      <c r="B46" s="78" t="s">
        <v>127</v>
      </c>
      <c r="C46" s="77">
        <v>250.36</v>
      </c>
      <c r="D46" s="83" t="s">
        <v>5</v>
      </c>
      <c r="E46" s="79"/>
      <c r="F46" s="123">
        <f t="shared" si="7"/>
        <v>0</v>
      </c>
      <c r="G46" s="81"/>
    </row>
    <row r="47" spans="1:7" s="1" customFormat="1" ht="18" customHeight="1">
      <c r="A47" s="82">
        <f t="shared" si="6"/>
        <v>6.7</v>
      </c>
      <c r="B47" s="78" t="s">
        <v>128</v>
      </c>
      <c r="C47" s="77">
        <v>438.13</v>
      </c>
      <c r="D47" s="83" t="s">
        <v>14</v>
      </c>
      <c r="E47" s="79"/>
      <c r="F47" s="123">
        <f t="shared" si="7"/>
        <v>0</v>
      </c>
      <c r="G47" s="81"/>
    </row>
    <row r="48" spans="1:7" s="1" customFormat="1" ht="18" customHeight="1">
      <c r="A48" s="82">
        <f t="shared" si="6"/>
        <v>6.8</v>
      </c>
      <c r="B48" s="78" t="s">
        <v>129</v>
      </c>
      <c r="C48" s="77">
        <v>500.72</v>
      </c>
      <c r="D48" s="83" t="s">
        <v>14</v>
      </c>
      <c r="E48" s="79"/>
      <c r="F48" s="123">
        <f t="shared" si="7"/>
        <v>0</v>
      </c>
      <c r="G48" s="81">
        <f>SUM(F41:F48)</f>
        <v>0</v>
      </c>
    </row>
    <row r="49" spans="1:7" s="1" customFormat="1" ht="18" customHeight="1">
      <c r="A49" s="151"/>
      <c r="B49" s="76"/>
      <c r="C49" s="184"/>
      <c r="D49" s="185"/>
      <c r="E49" s="186"/>
      <c r="F49" s="187"/>
      <c r="G49" s="188"/>
    </row>
    <row r="50" spans="1:7" s="1" customFormat="1" ht="99" customHeight="1">
      <c r="A50" s="151">
        <v>7</v>
      </c>
      <c r="B50" s="190" t="s">
        <v>141</v>
      </c>
      <c r="C50" s="77">
        <v>282</v>
      </c>
      <c r="D50" s="83" t="s">
        <v>5</v>
      </c>
      <c r="E50" s="79"/>
      <c r="F50" s="123"/>
      <c r="G50" s="189"/>
    </row>
    <row r="51" spans="1:7" s="1" customFormat="1" ht="18" customHeight="1">
      <c r="A51" s="82">
        <f>+A50+0.1</f>
        <v>7.1</v>
      </c>
      <c r="B51" s="78" t="s">
        <v>48</v>
      </c>
      <c r="C51" s="77">
        <v>116.33</v>
      </c>
      <c r="D51" s="83" t="s">
        <v>6</v>
      </c>
      <c r="E51" s="79"/>
      <c r="F51" s="123">
        <f>+E51*C51</f>
        <v>0</v>
      </c>
      <c r="G51" s="189"/>
    </row>
    <row r="52" spans="1:7" s="1" customFormat="1" ht="18" customHeight="1">
      <c r="A52" s="82">
        <f t="shared" ref="A52:A58" si="8">+A51+0.1</f>
        <v>7.2</v>
      </c>
      <c r="B52" s="78" t="s">
        <v>140</v>
      </c>
      <c r="C52" s="77">
        <v>697.95</v>
      </c>
      <c r="D52" s="83" t="s">
        <v>6</v>
      </c>
      <c r="E52" s="79"/>
      <c r="F52" s="123">
        <f t="shared" ref="F52:F58" si="9">+C52*E52</f>
        <v>0</v>
      </c>
      <c r="G52" s="189"/>
    </row>
    <row r="53" spans="1:7" s="1" customFormat="1" ht="18" customHeight="1">
      <c r="A53" s="82">
        <f t="shared" si="8"/>
        <v>7.3</v>
      </c>
      <c r="B53" s="78" t="str">
        <f>+B43</f>
        <v>Muros En Hormigon Armado, e=0.25 Mts</v>
      </c>
      <c r="C53" s="77">
        <v>423</v>
      </c>
      <c r="D53" s="83" t="s">
        <v>14</v>
      </c>
      <c r="E53" s="79"/>
      <c r="F53" s="123">
        <f t="shared" si="9"/>
        <v>0</v>
      </c>
      <c r="G53" s="189"/>
    </row>
    <row r="54" spans="1:7" s="1" customFormat="1" ht="18" customHeight="1">
      <c r="A54" s="82">
        <f t="shared" si="8"/>
        <v>7.4</v>
      </c>
      <c r="B54" s="78" t="str">
        <f>+B44</f>
        <v>Losa de Techo, e= 0.25 Mts,</v>
      </c>
      <c r="C54" s="77">
        <v>458.96</v>
      </c>
      <c r="D54" s="83" t="s">
        <v>6</v>
      </c>
      <c r="E54" s="79"/>
      <c r="F54" s="123">
        <f t="shared" si="9"/>
        <v>0</v>
      </c>
      <c r="G54" s="189"/>
    </row>
    <row r="55" spans="1:7" s="1" customFormat="1" ht="18" customHeight="1">
      <c r="A55" s="82">
        <f t="shared" si="8"/>
        <v>7.5</v>
      </c>
      <c r="B55" s="78" t="s">
        <v>126</v>
      </c>
      <c r="C55" s="77">
        <v>2256</v>
      </c>
      <c r="D55" s="83" t="s">
        <v>14</v>
      </c>
      <c r="E55" s="79"/>
      <c r="F55" s="123">
        <f t="shared" si="9"/>
        <v>0</v>
      </c>
      <c r="G55" s="189"/>
    </row>
    <row r="56" spans="1:7" s="1" customFormat="1" ht="18" customHeight="1">
      <c r="A56" s="82">
        <f t="shared" si="8"/>
        <v>7.6</v>
      </c>
      <c r="B56" s="78" t="s">
        <v>127</v>
      </c>
      <c r="C56" s="77">
        <v>1128</v>
      </c>
      <c r="D56" s="83" t="s">
        <v>5</v>
      </c>
      <c r="E56" s="79"/>
      <c r="F56" s="123">
        <f t="shared" si="9"/>
        <v>0</v>
      </c>
      <c r="G56" s="189"/>
    </row>
    <row r="57" spans="1:7" s="1" customFormat="1" ht="18" customHeight="1">
      <c r="A57" s="82">
        <f t="shared" si="8"/>
        <v>7.7</v>
      </c>
      <c r="B57" s="78" t="s">
        <v>128</v>
      </c>
      <c r="C57" s="77">
        <v>1974</v>
      </c>
      <c r="D57" s="83" t="s">
        <v>14</v>
      </c>
      <c r="E57" s="79"/>
      <c r="F57" s="123">
        <f t="shared" si="9"/>
        <v>0</v>
      </c>
      <c r="G57" s="189"/>
    </row>
    <row r="58" spans="1:7" s="1" customFormat="1" ht="18" customHeight="1">
      <c r="A58" s="82">
        <f t="shared" si="8"/>
        <v>7.8</v>
      </c>
      <c r="B58" s="78" t="s">
        <v>129</v>
      </c>
      <c r="C58" s="77">
        <v>2185.5</v>
      </c>
      <c r="D58" s="83" t="s">
        <v>14</v>
      </c>
      <c r="E58" s="79"/>
      <c r="F58" s="123">
        <f t="shared" si="9"/>
        <v>0</v>
      </c>
      <c r="G58" s="189">
        <f>SUM(F51:F58)</f>
        <v>0</v>
      </c>
    </row>
    <row r="59" spans="1:7" s="1" customFormat="1" ht="18" customHeight="1">
      <c r="A59" s="82"/>
      <c r="B59" s="78"/>
      <c r="C59" s="77"/>
      <c r="D59" s="83"/>
      <c r="E59" s="79"/>
      <c r="F59" s="123"/>
      <c r="G59" s="188"/>
    </row>
    <row r="60" spans="1:7" s="1" customFormat="1" ht="18" customHeight="1">
      <c r="A60" s="151">
        <v>8</v>
      </c>
      <c r="B60" s="76" t="s">
        <v>82</v>
      </c>
      <c r="C60" s="77"/>
      <c r="D60" s="83"/>
      <c r="E60" s="79"/>
      <c r="F60" s="123"/>
      <c r="G60" s="81"/>
    </row>
    <row r="61" spans="1:7" s="1" customFormat="1" ht="18" customHeight="1">
      <c r="A61" s="113">
        <f>+A60+0.1</f>
        <v>8.1</v>
      </c>
      <c r="B61" s="76" t="s">
        <v>83</v>
      </c>
      <c r="C61" s="77"/>
      <c r="D61" s="83"/>
      <c r="E61" s="79"/>
      <c r="F61" s="123" t="str">
        <f t="shared" ref="F61:F70" si="10">IF(E61=0," ",(ROUND(C61*E61,2)))</f>
        <v xml:space="preserve"> </v>
      </c>
      <c r="G61" s="81"/>
    </row>
    <row r="62" spans="1:7" s="1" customFormat="1" ht="18" customHeight="1">
      <c r="A62" s="112" t="s">
        <v>91</v>
      </c>
      <c r="B62" s="78" t="s">
        <v>42</v>
      </c>
      <c r="C62" s="77">
        <v>3101.57</v>
      </c>
      <c r="D62" s="83" t="s">
        <v>5</v>
      </c>
      <c r="E62" s="79"/>
      <c r="F62" s="123" t="str">
        <f>IF(E62=0," ",(ROUND(C62*E62,2)))</f>
        <v xml:space="preserve"> </v>
      </c>
      <c r="G62" s="81"/>
    </row>
    <row r="63" spans="1:7" s="1" customFormat="1" ht="18" customHeight="1">
      <c r="A63" s="113">
        <f>+A61+0.1</f>
        <v>8.1999999999999993</v>
      </c>
      <c r="B63" s="76" t="s">
        <v>84</v>
      </c>
      <c r="C63" s="77"/>
      <c r="D63" s="83"/>
      <c r="E63" s="79"/>
      <c r="F63" s="123" t="str">
        <f>IF(E63=0," ",(ROUND(C63*E63,2)))</f>
        <v xml:space="preserve"> </v>
      </c>
      <c r="G63" s="81"/>
    </row>
    <row r="64" spans="1:7" s="1" customFormat="1" ht="18" customHeight="1">
      <c r="A64" s="112" t="s">
        <v>131</v>
      </c>
      <c r="B64" s="78" t="s">
        <v>42</v>
      </c>
      <c r="C64" s="77">
        <v>3101.57</v>
      </c>
      <c r="D64" s="83" t="s">
        <v>5</v>
      </c>
      <c r="E64" s="79"/>
      <c r="F64" s="123" t="str">
        <f>IF(E64=0," ",(ROUND(C64*E64,2)))</f>
        <v xml:space="preserve"> </v>
      </c>
      <c r="G64" s="81"/>
    </row>
    <row r="65" spans="1:7" s="1" customFormat="1" ht="25.5" customHeight="1">
      <c r="A65" s="113">
        <f>+A63+0.1</f>
        <v>8.3000000000000007</v>
      </c>
      <c r="B65" s="76" t="s">
        <v>85</v>
      </c>
      <c r="C65" s="77"/>
      <c r="D65" s="83"/>
      <c r="E65" s="79"/>
      <c r="F65" s="123" t="str">
        <f t="shared" si="10"/>
        <v xml:space="preserve"> </v>
      </c>
      <c r="G65" s="81"/>
    </row>
    <row r="66" spans="1:7" s="1" customFormat="1" ht="23.25" customHeight="1">
      <c r="A66" s="112" t="s">
        <v>132</v>
      </c>
      <c r="B66" s="78" t="s">
        <v>52</v>
      </c>
      <c r="C66" s="77">
        <v>25</v>
      </c>
      <c r="D66" s="83" t="s">
        <v>2</v>
      </c>
      <c r="E66" s="79"/>
      <c r="F66" s="123" t="str">
        <f>IF(E66=0," ",(ROUND(C66*E66,2)))</f>
        <v xml:space="preserve"> </v>
      </c>
      <c r="G66" s="81"/>
    </row>
    <row r="67" spans="1:7" s="1" customFormat="1" ht="21" customHeight="1">
      <c r="A67" s="112" t="s">
        <v>142</v>
      </c>
      <c r="B67" s="78" t="s">
        <v>53</v>
      </c>
      <c r="C67" s="77">
        <v>25</v>
      </c>
      <c r="D67" s="83" t="s">
        <v>2</v>
      </c>
      <c r="E67" s="79"/>
      <c r="F67" s="123" t="str">
        <f>IF(E67=0," ",(ROUND(C67*E67,2)))</f>
        <v xml:space="preserve"> </v>
      </c>
      <c r="G67" s="81"/>
    </row>
    <row r="68" spans="1:7" s="1" customFormat="1" ht="19.5" customHeight="1">
      <c r="A68" s="113">
        <f>+A65+0.1</f>
        <v>8.4</v>
      </c>
      <c r="B68" s="76" t="s">
        <v>86</v>
      </c>
      <c r="C68" s="77">
        <v>1</v>
      </c>
      <c r="D68" s="83" t="s">
        <v>13</v>
      </c>
      <c r="E68" s="79"/>
      <c r="F68" s="123" t="str">
        <f t="shared" si="10"/>
        <v xml:space="preserve"> </v>
      </c>
      <c r="G68" s="81"/>
    </row>
    <row r="69" spans="1:7" s="1" customFormat="1" ht="19.5" customHeight="1">
      <c r="A69" s="113">
        <f>+A68+0.1</f>
        <v>8.5</v>
      </c>
      <c r="B69" s="76" t="s">
        <v>87</v>
      </c>
      <c r="C69" s="77"/>
      <c r="D69" s="83"/>
      <c r="E69" s="79"/>
      <c r="F69" s="123" t="str">
        <f t="shared" si="10"/>
        <v xml:space="preserve"> </v>
      </c>
      <c r="G69" s="81"/>
    </row>
    <row r="70" spans="1:7" s="1" customFormat="1" ht="19.5" customHeight="1">
      <c r="A70" s="112" t="s">
        <v>133</v>
      </c>
      <c r="B70" s="78" t="s">
        <v>88</v>
      </c>
      <c r="C70" s="77">
        <v>90</v>
      </c>
      <c r="D70" s="83" t="s">
        <v>2</v>
      </c>
      <c r="E70" s="79"/>
      <c r="F70" s="123" t="str">
        <f t="shared" si="10"/>
        <v xml:space="preserve"> </v>
      </c>
      <c r="G70" s="81"/>
    </row>
    <row r="71" spans="1:7" s="1" customFormat="1" ht="19.5" customHeight="1">
      <c r="A71" s="113">
        <f>+A69+0.1</f>
        <v>8.6</v>
      </c>
      <c r="B71" s="76" t="s">
        <v>89</v>
      </c>
      <c r="C71" s="77"/>
      <c r="D71" s="83"/>
      <c r="E71" s="79"/>
      <c r="F71" s="123" t="str">
        <f>IF(E71=0," ",(ROUND(C71*E71,2)))</f>
        <v xml:space="preserve"> </v>
      </c>
      <c r="G71" s="81"/>
    </row>
    <row r="72" spans="1:7" s="1" customFormat="1" ht="23.25" customHeight="1">
      <c r="A72" s="112" t="s">
        <v>134</v>
      </c>
      <c r="B72" s="78" t="s">
        <v>42</v>
      </c>
      <c r="C72" s="77">
        <v>3101.57</v>
      </c>
      <c r="D72" s="83" t="s">
        <v>5</v>
      </c>
      <c r="E72" s="79"/>
      <c r="F72" s="123" t="str">
        <f>IF(E72=0," ",(ROUND(C72*E72,2)))</f>
        <v xml:space="preserve"> </v>
      </c>
      <c r="G72" s="81">
        <f>SUM(F61:F72)</f>
        <v>0</v>
      </c>
    </row>
    <row r="73" spans="1:7" s="1" customFormat="1" ht="19.5" customHeight="1">
      <c r="A73" s="112"/>
      <c r="B73" s="78"/>
      <c r="C73" s="77"/>
      <c r="D73" s="83"/>
      <c r="E73" s="79"/>
      <c r="F73" s="123"/>
      <c r="G73" s="81"/>
    </row>
    <row r="74" spans="1:7" s="1" customFormat="1" ht="19.5" customHeight="1">
      <c r="A74" s="152">
        <v>9</v>
      </c>
      <c r="B74" s="76" t="s">
        <v>90</v>
      </c>
      <c r="C74" s="77"/>
      <c r="D74" s="83"/>
      <c r="E74" s="79"/>
      <c r="F74" s="123"/>
      <c r="G74" s="81"/>
    </row>
    <row r="75" spans="1:7" s="1" customFormat="1" ht="21" customHeight="1">
      <c r="A75" s="113">
        <f>+A74+0.1</f>
        <v>9.1</v>
      </c>
      <c r="B75" s="76" t="s">
        <v>83</v>
      </c>
      <c r="C75" s="77"/>
      <c r="D75" s="83"/>
      <c r="E75" s="79"/>
      <c r="F75" s="123" t="str">
        <f>IF(E75=0," ",(ROUND(C75*E75,2)))</f>
        <v xml:space="preserve"> </v>
      </c>
      <c r="G75" s="81"/>
    </row>
    <row r="76" spans="1:7" s="1" customFormat="1" ht="23.25" customHeight="1" thickBot="1">
      <c r="A76" s="192" t="s">
        <v>135</v>
      </c>
      <c r="B76" s="183" t="s">
        <v>92</v>
      </c>
      <c r="C76" s="97">
        <v>3023.22</v>
      </c>
      <c r="D76" s="98" t="s">
        <v>5</v>
      </c>
      <c r="E76" s="155"/>
      <c r="F76" s="125" t="str">
        <f>IF(E76=0," ",(ROUND(C76*E76,2)))</f>
        <v xml:space="preserve"> </v>
      </c>
      <c r="G76" s="119"/>
    </row>
    <row r="77" spans="1:7" s="1" customFormat="1" ht="20.25" customHeight="1">
      <c r="A77" s="191">
        <f>+A75+0.1</f>
        <v>9.1999999999999993</v>
      </c>
      <c r="B77" s="116" t="s">
        <v>84</v>
      </c>
      <c r="C77" s="99"/>
      <c r="D77" s="100"/>
      <c r="E77" s="109"/>
      <c r="F77" s="131" t="str">
        <f>IF(E77=0," ",(ROUND(C77*E77,2)))</f>
        <v xml:space="preserve"> </v>
      </c>
      <c r="G77" s="118"/>
    </row>
    <row r="78" spans="1:7" s="1" customFormat="1" ht="16.5" customHeight="1">
      <c r="A78" s="112" t="s">
        <v>136</v>
      </c>
      <c r="B78" s="78" t="s">
        <v>92</v>
      </c>
      <c r="C78" s="77">
        <v>3023.22</v>
      </c>
      <c r="D78" s="83" t="s">
        <v>5</v>
      </c>
      <c r="E78" s="79"/>
      <c r="F78" s="123" t="str">
        <f>IF(E78=0," ",(ROUND(C78*E78,2)))</f>
        <v xml:space="preserve"> </v>
      </c>
      <c r="G78" s="81"/>
    </row>
    <row r="79" spans="1:7" s="1" customFormat="1" ht="20.25" customHeight="1">
      <c r="A79" s="113">
        <f>+A77+0.1</f>
        <v>9.3000000000000007</v>
      </c>
      <c r="B79" s="76" t="s">
        <v>93</v>
      </c>
      <c r="C79" s="77"/>
      <c r="D79" s="83"/>
      <c r="E79" s="79"/>
      <c r="F79" s="123"/>
      <c r="G79" s="81"/>
    </row>
    <row r="80" spans="1:7" s="1" customFormat="1" ht="20.25" customHeight="1">
      <c r="A80" s="112" t="s">
        <v>143</v>
      </c>
      <c r="B80" s="78" t="s">
        <v>92</v>
      </c>
      <c r="C80" s="77">
        <v>3023.22</v>
      </c>
      <c r="D80" s="83" t="s">
        <v>5</v>
      </c>
      <c r="E80" s="79"/>
      <c r="F80" s="123">
        <f>ROUNDUP(C80*E80,2)</f>
        <v>0</v>
      </c>
      <c r="G80" s="81"/>
    </row>
    <row r="81" spans="1:7" s="1" customFormat="1" ht="23.25" customHeight="1">
      <c r="A81" s="113">
        <f>+A79+0.1</f>
        <v>9.4</v>
      </c>
      <c r="B81" s="76" t="s">
        <v>94</v>
      </c>
      <c r="C81" s="77">
        <v>1</v>
      </c>
      <c r="D81" s="83" t="s">
        <v>95</v>
      </c>
      <c r="E81" s="79"/>
      <c r="F81" s="123">
        <f>ROUNDUP(C81*E81,2)</f>
        <v>0</v>
      </c>
      <c r="G81" s="81"/>
    </row>
    <row r="82" spans="1:7" s="1" customFormat="1" ht="26.25" customHeight="1">
      <c r="A82" s="113">
        <f>+A81+0.1</f>
        <v>9.5</v>
      </c>
      <c r="B82" s="76" t="s">
        <v>96</v>
      </c>
      <c r="C82" s="77"/>
      <c r="D82" s="83"/>
      <c r="E82" s="79"/>
      <c r="F82" s="123" t="str">
        <f>IF(E82=0," ",(ROUND(C82*E82,2)))</f>
        <v xml:space="preserve"> </v>
      </c>
      <c r="G82" s="81"/>
    </row>
    <row r="83" spans="1:7" s="1" customFormat="1" ht="20.25" customHeight="1">
      <c r="A83" s="112" t="s">
        <v>144</v>
      </c>
      <c r="B83" s="78" t="s">
        <v>97</v>
      </c>
      <c r="C83" s="77">
        <v>90</v>
      </c>
      <c r="D83" s="83" t="s">
        <v>2</v>
      </c>
      <c r="E83" s="79"/>
      <c r="F83" s="123" t="str">
        <f>IF(E83=0," ",(ROUND(C83*E83,2)))</f>
        <v xml:space="preserve"> </v>
      </c>
      <c r="G83" s="81"/>
    </row>
    <row r="84" spans="1:7" s="1" customFormat="1" ht="23.25" customHeight="1">
      <c r="A84" s="113">
        <f>+A82+0.1</f>
        <v>9.6</v>
      </c>
      <c r="B84" s="76" t="s">
        <v>89</v>
      </c>
      <c r="C84" s="77"/>
      <c r="D84" s="83"/>
      <c r="E84" s="79"/>
      <c r="F84" s="123" t="str">
        <f>IF(E84=0," ",(ROUND(C84*E84,2)))</f>
        <v xml:space="preserve"> </v>
      </c>
      <c r="G84" s="81"/>
    </row>
    <row r="85" spans="1:7" s="1" customFormat="1" ht="24" customHeight="1">
      <c r="A85" s="112" t="s">
        <v>145</v>
      </c>
      <c r="B85" s="78" t="s">
        <v>92</v>
      </c>
      <c r="C85" s="77">
        <v>3023.22</v>
      </c>
      <c r="D85" s="83" t="s">
        <v>5</v>
      </c>
      <c r="E85" s="79"/>
      <c r="F85" s="123" t="str">
        <f>IF(E85=0," ",(ROUND(C85*E85,2)))</f>
        <v xml:space="preserve"> </v>
      </c>
      <c r="G85" s="81"/>
    </row>
    <row r="86" spans="1:7" s="1" customFormat="1" ht="27" customHeight="1">
      <c r="A86" s="112">
        <f>+A84+0.1</f>
        <v>9.6999999999999993</v>
      </c>
      <c r="B86" s="78" t="s">
        <v>98</v>
      </c>
      <c r="C86" s="77">
        <v>1</v>
      </c>
      <c r="D86" s="83" t="s">
        <v>13</v>
      </c>
      <c r="E86" s="79"/>
      <c r="F86" s="123" t="str">
        <f>IF(E86=0," ",(ROUND(C86*E86,2)))</f>
        <v xml:space="preserve"> </v>
      </c>
      <c r="G86" s="81">
        <f>SUM(F76:F86)</f>
        <v>0</v>
      </c>
    </row>
    <row r="87" spans="1:7" s="1" customFormat="1" ht="19.5" customHeight="1">
      <c r="A87" s="181"/>
      <c r="B87" s="182"/>
      <c r="C87" s="99"/>
      <c r="D87" s="100"/>
      <c r="E87" s="109"/>
      <c r="F87" s="131"/>
      <c r="G87" s="118"/>
    </row>
    <row r="88" spans="1:7" s="1" customFormat="1" ht="20.25" customHeight="1">
      <c r="A88" s="75">
        <v>10</v>
      </c>
      <c r="B88" s="76" t="s">
        <v>116</v>
      </c>
      <c r="C88" s="77"/>
      <c r="D88" s="83"/>
      <c r="E88" s="79"/>
      <c r="F88" s="80" t="str">
        <f t="shared" si="1"/>
        <v xml:space="preserve"> </v>
      </c>
      <c r="G88" s="60"/>
    </row>
    <row r="89" spans="1:7" s="1" customFormat="1" ht="20.25" customHeight="1">
      <c r="A89" s="110">
        <f>+A88+0.1</f>
        <v>10.1</v>
      </c>
      <c r="B89" s="76" t="s">
        <v>51</v>
      </c>
      <c r="C89" s="77"/>
      <c r="D89" s="83"/>
      <c r="E89" s="79"/>
      <c r="F89" s="80"/>
      <c r="G89" s="81"/>
    </row>
    <row r="90" spans="1:7" s="1" customFormat="1" ht="20.25" customHeight="1">
      <c r="A90" s="113" t="s">
        <v>146</v>
      </c>
      <c r="B90" s="76" t="s">
        <v>29</v>
      </c>
      <c r="C90" s="77"/>
      <c r="D90" s="83"/>
      <c r="E90" s="79"/>
      <c r="F90" s="80"/>
      <c r="G90" s="81"/>
    </row>
    <row r="91" spans="1:7" s="1" customFormat="1" ht="21" customHeight="1">
      <c r="A91" s="112" t="s">
        <v>147</v>
      </c>
      <c r="B91" s="114" t="s">
        <v>33</v>
      </c>
      <c r="C91" s="77">
        <v>98.09</v>
      </c>
      <c r="D91" s="83" t="s">
        <v>6</v>
      </c>
      <c r="E91" s="79"/>
      <c r="F91" s="123" t="str">
        <f t="shared" ref="F91" si="11">IF(E91=0," ",(ROUND(C91*E91,2)))</f>
        <v xml:space="preserve"> </v>
      </c>
      <c r="G91" s="81"/>
    </row>
    <row r="92" spans="1:7" s="1" customFormat="1" ht="20.25" customHeight="1">
      <c r="A92" s="112" t="s">
        <v>148</v>
      </c>
      <c r="B92" s="78" t="s">
        <v>23</v>
      </c>
      <c r="C92" s="77">
        <v>37.369999999999997</v>
      </c>
      <c r="D92" s="83" t="s">
        <v>6</v>
      </c>
      <c r="E92" s="79"/>
      <c r="F92" s="123" t="str">
        <f>IF(E92=0," ",(ROUND(C92*E92,2)))</f>
        <v xml:space="preserve"> </v>
      </c>
      <c r="G92" s="81"/>
    </row>
    <row r="93" spans="1:7" s="1" customFormat="1" ht="20.25" customHeight="1">
      <c r="A93" s="112" t="s">
        <v>149</v>
      </c>
      <c r="B93" s="78" t="s">
        <v>43</v>
      </c>
      <c r="C93" s="77">
        <v>37.369999999999997</v>
      </c>
      <c r="D93" s="83" t="s">
        <v>6</v>
      </c>
      <c r="E93" s="79"/>
      <c r="F93" s="123" t="str">
        <f t="shared" ref="F93" si="12">IF(E93=0," ",(ROUND(C93*E93,2)))</f>
        <v xml:space="preserve"> </v>
      </c>
      <c r="G93" s="81"/>
    </row>
    <row r="94" spans="1:7" s="1" customFormat="1" ht="19.5" customHeight="1">
      <c r="A94" s="126" t="s">
        <v>150</v>
      </c>
      <c r="B94" s="127" t="s">
        <v>47</v>
      </c>
      <c r="C94" s="128"/>
      <c r="D94" s="129"/>
      <c r="E94" s="130"/>
      <c r="F94" s="131"/>
      <c r="G94" s="132"/>
    </row>
    <row r="95" spans="1:7" s="1" customFormat="1" ht="19.5" customHeight="1">
      <c r="A95" s="133" t="s">
        <v>151</v>
      </c>
      <c r="B95" s="134" t="s">
        <v>48</v>
      </c>
      <c r="C95" s="77">
        <v>1.3</v>
      </c>
      <c r="D95" s="135" t="s">
        <v>6</v>
      </c>
      <c r="E95" s="123"/>
      <c r="F95" s="123">
        <f t="shared" ref="F95:F99" si="13">+E95*C95</f>
        <v>0</v>
      </c>
      <c r="G95" s="136"/>
    </row>
    <row r="96" spans="1:7" s="1" customFormat="1" ht="19.5" customHeight="1">
      <c r="A96" s="133" t="s">
        <v>152</v>
      </c>
      <c r="B96" s="134" t="s">
        <v>44</v>
      </c>
      <c r="C96" s="77">
        <v>3.25</v>
      </c>
      <c r="D96" s="135" t="s">
        <v>6</v>
      </c>
      <c r="E96" s="123"/>
      <c r="F96" s="123">
        <f t="shared" si="13"/>
        <v>0</v>
      </c>
      <c r="G96" s="136"/>
    </row>
    <row r="97" spans="1:7" s="1" customFormat="1" ht="19.5" customHeight="1">
      <c r="A97" s="133" t="s">
        <v>153</v>
      </c>
      <c r="B97" s="137" t="s">
        <v>45</v>
      </c>
      <c r="C97" s="77">
        <v>17.48</v>
      </c>
      <c r="D97" s="138" t="s">
        <v>6</v>
      </c>
      <c r="E97" s="131"/>
      <c r="F97" s="123">
        <f t="shared" si="13"/>
        <v>0</v>
      </c>
      <c r="G97" s="139"/>
    </row>
    <row r="98" spans="1:7" s="1" customFormat="1" ht="19.5" customHeight="1">
      <c r="A98" s="133" t="s">
        <v>154</v>
      </c>
      <c r="B98" s="137" t="s">
        <v>74</v>
      </c>
      <c r="C98" s="77">
        <v>0.46</v>
      </c>
      <c r="D98" s="138" t="s">
        <v>6</v>
      </c>
      <c r="E98" s="131"/>
      <c r="F98" s="123">
        <f t="shared" si="13"/>
        <v>0</v>
      </c>
      <c r="G98" s="132"/>
    </row>
    <row r="99" spans="1:7" s="1" customFormat="1" ht="34.5" customHeight="1">
      <c r="A99" s="133" t="s">
        <v>155</v>
      </c>
      <c r="B99" s="137" t="s">
        <v>49</v>
      </c>
      <c r="C99" s="77">
        <v>0.65</v>
      </c>
      <c r="D99" s="138" t="s">
        <v>6</v>
      </c>
      <c r="E99" s="131"/>
      <c r="F99" s="123">
        <f t="shared" si="13"/>
        <v>0</v>
      </c>
      <c r="G99" s="132"/>
    </row>
    <row r="100" spans="1:7" s="1" customFormat="1" ht="19.5" customHeight="1">
      <c r="A100" s="115">
        <f>+A89+0.1</f>
        <v>10.199999999999999</v>
      </c>
      <c r="B100" s="116" t="s">
        <v>50</v>
      </c>
      <c r="C100" s="99"/>
      <c r="D100" s="100"/>
      <c r="E100" s="109"/>
      <c r="F100" s="117"/>
      <c r="G100" s="118"/>
    </row>
    <row r="101" spans="1:7" s="1" customFormat="1" ht="19.5" customHeight="1">
      <c r="A101" s="113" t="s">
        <v>156</v>
      </c>
      <c r="B101" s="76" t="s">
        <v>29</v>
      </c>
      <c r="C101" s="77"/>
      <c r="D101" s="83"/>
      <c r="E101" s="79"/>
      <c r="F101" s="80"/>
      <c r="G101" s="81"/>
    </row>
    <row r="102" spans="1:7" s="1" customFormat="1" ht="19.5" customHeight="1">
      <c r="A102" s="112" t="s">
        <v>157</v>
      </c>
      <c r="B102" s="114" t="s">
        <v>33</v>
      </c>
      <c r="C102" s="77">
        <v>102.22</v>
      </c>
      <c r="D102" s="83" t="s">
        <v>6</v>
      </c>
      <c r="E102" s="79"/>
      <c r="F102" s="123" t="str">
        <f t="shared" ref="F102" si="14">IF(E102=0," ",(ROUND(C102*E102,2)))</f>
        <v xml:space="preserve"> </v>
      </c>
      <c r="G102" s="81"/>
    </row>
    <row r="103" spans="1:7" s="1" customFormat="1" ht="19.5" customHeight="1">
      <c r="A103" s="112" t="s">
        <v>158</v>
      </c>
      <c r="B103" s="114" t="s">
        <v>23</v>
      </c>
      <c r="C103" s="77">
        <v>37.82</v>
      </c>
      <c r="D103" s="83" t="s">
        <v>6</v>
      </c>
      <c r="E103" s="79"/>
      <c r="F103" s="123" t="str">
        <f>IF(E103=0," ",(ROUND(C103*E103,2)))</f>
        <v xml:space="preserve"> </v>
      </c>
      <c r="G103" s="81"/>
    </row>
    <row r="104" spans="1:7" s="1" customFormat="1" ht="19.5" customHeight="1">
      <c r="A104" s="112" t="s">
        <v>159</v>
      </c>
      <c r="B104" s="137" t="s">
        <v>43</v>
      </c>
      <c r="C104" s="77">
        <v>37.82</v>
      </c>
      <c r="D104" s="138" t="s">
        <v>6</v>
      </c>
      <c r="E104" s="131"/>
      <c r="F104" s="123" t="str">
        <f t="shared" ref="F104" si="15">IF(E104=0," ",(ROUND(C104*E104,2)))</f>
        <v xml:space="preserve"> </v>
      </c>
      <c r="G104" s="132"/>
    </row>
    <row r="105" spans="1:7" s="1" customFormat="1" ht="19.5" customHeight="1">
      <c r="A105" s="126" t="s">
        <v>160</v>
      </c>
      <c r="B105" s="127" t="s">
        <v>47</v>
      </c>
      <c r="C105" s="128"/>
      <c r="D105" s="129"/>
      <c r="E105" s="109"/>
      <c r="F105" s="131"/>
      <c r="G105" s="132"/>
    </row>
    <row r="106" spans="1:7" s="1" customFormat="1" ht="19.5" customHeight="1">
      <c r="A106" s="133" t="s">
        <v>161</v>
      </c>
      <c r="B106" s="134" t="s">
        <v>48</v>
      </c>
      <c r="C106" s="77">
        <v>1.38</v>
      </c>
      <c r="D106" s="135" t="s">
        <v>6</v>
      </c>
      <c r="E106" s="79"/>
      <c r="F106" s="123">
        <f t="shared" ref="F106:F110" si="16">+E106*C106</f>
        <v>0</v>
      </c>
      <c r="G106" s="136"/>
    </row>
    <row r="107" spans="1:7" s="1" customFormat="1" ht="17.25" customHeight="1">
      <c r="A107" s="133" t="s">
        <v>162</v>
      </c>
      <c r="B107" s="134" t="s">
        <v>44</v>
      </c>
      <c r="C107" s="77">
        <v>3.45</v>
      </c>
      <c r="D107" s="135" t="s">
        <v>6</v>
      </c>
      <c r="E107" s="79"/>
      <c r="F107" s="123">
        <f t="shared" si="16"/>
        <v>0</v>
      </c>
      <c r="G107" s="136"/>
    </row>
    <row r="108" spans="1:7" s="1" customFormat="1" ht="21.75" customHeight="1">
      <c r="A108" s="133" t="s">
        <v>163</v>
      </c>
      <c r="B108" s="134" t="s">
        <v>45</v>
      </c>
      <c r="C108" s="77">
        <v>18.510000000000002</v>
      </c>
      <c r="D108" s="135" t="s">
        <v>6</v>
      </c>
      <c r="E108" s="79"/>
      <c r="F108" s="123">
        <f t="shared" si="16"/>
        <v>0</v>
      </c>
      <c r="G108" s="136"/>
    </row>
    <row r="109" spans="1:7" s="1" customFormat="1" ht="18.75" customHeight="1">
      <c r="A109" s="133" t="s">
        <v>164</v>
      </c>
      <c r="B109" s="137" t="s">
        <v>74</v>
      </c>
      <c r="C109" s="99">
        <v>0.52</v>
      </c>
      <c r="D109" s="138" t="s">
        <v>6</v>
      </c>
      <c r="E109" s="109"/>
      <c r="F109" s="131">
        <f t="shared" si="16"/>
        <v>0</v>
      </c>
      <c r="G109" s="132"/>
    </row>
    <row r="110" spans="1:7" s="1" customFormat="1" ht="18.75" customHeight="1">
      <c r="A110" s="133" t="s">
        <v>165</v>
      </c>
      <c r="B110" s="137" t="s">
        <v>49</v>
      </c>
      <c r="C110" s="77">
        <v>0.68</v>
      </c>
      <c r="D110" s="138" t="s">
        <v>6</v>
      </c>
      <c r="E110" s="79"/>
      <c r="F110" s="123">
        <f t="shared" si="16"/>
        <v>0</v>
      </c>
      <c r="G110" s="140">
        <f>SUM(F91:F110)</f>
        <v>0</v>
      </c>
    </row>
    <row r="111" spans="1:7" s="1" customFormat="1" ht="18.75" customHeight="1">
      <c r="A111" s="59"/>
      <c r="B111" s="57"/>
      <c r="C111" s="55"/>
      <c r="D111" s="58"/>
      <c r="E111" s="56"/>
      <c r="F111" s="141"/>
      <c r="G111" s="60"/>
    </row>
    <row r="112" spans="1:7" s="1" customFormat="1" ht="18.75" customHeight="1">
      <c r="A112" s="75">
        <v>11</v>
      </c>
      <c r="B112" s="76" t="s">
        <v>39</v>
      </c>
      <c r="C112" s="77"/>
      <c r="D112" s="83"/>
      <c r="E112" s="56"/>
      <c r="F112" s="108" t="str">
        <f>IF(E112=0," ",(ROUND(C112*E112,2)))</f>
        <v xml:space="preserve"> </v>
      </c>
      <c r="G112" s="81"/>
    </row>
    <row r="113" spans="1:7" s="1" customFormat="1" ht="18.75" customHeight="1">
      <c r="A113" s="82">
        <f>A112+0.1</f>
        <v>11.1</v>
      </c>
      <c r="B113" s="78" t="str">
        <f>+B36</f>
        <v xml:space="preserve">Ø60" Game Lok </v>
      </c>
      <c r="C113" s="77">
        <v>518.89</v>
      </c>
      <c r="D113" s="83" t="s">
        <v>5</v>
      </c>
      <c r="E113" s="122"/>
      <c r="F113" s="123" t="str">
        <f>IF(E113=0," ",(ROUND(C113*E113,2)))</f>
        <v xml:space="preserve"> </v>
      </c>
      <c r="G113" s="81"/>
    </row>
    <row r="114" spans="1:7" s="1" customFormat="1" ht="18.75" customHeight="1">
      <c r="A114" s="82">
        <f t="shared" ref="A114:A115" si="17">A113+0.1</f>
        <v>11.2</v>
      </c>
      <c r="B114" s="78" t="str">
        <f>+B37</f>
        <v xml:space="preserve">Ø48" Game Lok </v>
      </c>
      <c r="C114" s="77">
        <v>879.57</v>
      </c>
      <c r="D114" s="83" t="s">
        <v>5</v>
      </c>
      <c r="E114" s="122"/>
      <c r="F114" s="123" t="str">
        <f t="shared" ref="F114" si="18">IF(E114=0," ",(ROUND(C114*E114,2)))</f>
        <v xml:space="preserve"> </v>
      </c>
      <c r="G114" s="81"/>
    </row>
    <row r="115" spans="1:7" s="1" customFormat="1" ht="18.75" customHeight="1" thickBot="1">
      <c r="A115" s="142">
        <f t="shared" si="17"/>
        <v>11.3</v>
      </c>
      <c r="B115" s="183" t="str">
        <f>+B38</f>
        <v xml:space="preserve">Ø24" Game Lok </v>
      </c>
      <c r="C115" s="97">
        <v>92.68</v>
      </c>
      <c r="D115" s="98" t="s">
        <v>5</v>
      </c>
      <c r="E115" s="155"/>
      <c r="F115" s="125" t="str">
        <f>IF(E115=0," ",(ROUND(C115*E115,2)))</f>
        <v xml:space="preserve"> </v>
      </c>
      <c r="G115" s="119">
        <f>SUM(F113:F115)</f>
        <v>0</v>
      </c>
    </row>
    <row r="116" spans="1:7" s="1" customFormat="1" ht="18.75" customHeight="1">
      <c r="A116" s="144"/>
      <c r="B116" s="145"/>
      <c r="C116" s="146"/>
      <c r="D116" s="147"/>
      <c r="E116" s="148"/>
      <c r="F116" s="146"/>
      <c r="G116" s="149"/>
    </row>
    <row r="117" spans="1:7" s="1" customFormat="1" ht="18" customHeight="1">
      <c r="A117" s="143">
        <v>12</v>
      </c>
      <c r="B117" s="145" t="s">
        <v>99</v>
      </c>
      <c r="C117" s="146"/>
      <c r="D117" s="147"/>
      <c r="E117" s="148"/>
      <c r="F117" s="150"/>
      <c r="G117" s="149"/>
    </row>
    <row r="118" spans="1:7" s="1" customFormat="1" ht="18.75" customHeight="1">
      <c r="A118" s="110">
        <f>+A117+0.1</f>
        <v>12.1</v>
      </c>
      <c r="B118" s="76" t="s">
        <v>56</v>
      </c>
      <c r="C118" s="77"/>
      <c r="D118" s="83"/>
      <c r="E118" s="79"/>
      <c r="F118" s="80"/>
      <c r="G118" s="60"/>
    </row>
    <row r="119" spans="1:7" s="1" customFormat="1" ht="18.75" customHeight="1">
      <c r="A119" s="111" t="s">
        <v>166</v>
      </c>
      <c r="B119" s="78" t="s">
        <v>117</v>
      </c>
      <c r="C119" s="77">
        <v>1</v>
      </c>
      <c r="D119" s="83" t="s">
        <v>2</v>
      </c>
      <c r="E119" s="79"/>
      <c r="F119" s="123" t="str">
        <f>IF(E119=0," ",(ROUND(C119*E119,2)))</f>
        <v xml:space="preserve"> </v>
      </c>
      <c r="G119" s="60"/>
    </row>
    <row r="120" spans="1:7" s="1" customFormat="1" ht="22.5" customHeight="1">
      <c r="A120" s="111" t="s">
        <v>167</v>
      </c>
      <c r="B120" s="78" t="s">
        <v>118</v>
      </c>
      <c r="C120" s="77">
        <v>14</v>
      </c>
      <c r="D120" s="83" t="s">
        <v>2</v>
      </c>
      <c r="E120" s="79"/>
      <c r="F120" s="123" t="str">
        <f t="shared" ref="F120:F124" si="19">IF(E120=0," ",(ROUND(C120*E120,2)))</f>
        <v xml:space="preserve"> </v>
      </c>
      <c r="G120" s="60"/>
    </row>
    <row r="121" spans="1:7" s="1" customFormat="1" ht="25.5" customHeight="1">
      <c r="A121" s="111" t="s">
        <v>168</v>
      </c>
      <c r="B121" s="78" t="s">
        <v>119</v>
      </c>
      <c r="C121" s="77">
        <v>5</v>
      </c>
      <c r="D121" s="83" t="s">
        <v>2</v>
      </c>
      <c r="E121" s="79"/>
      <c r="F121" s="123" t="str">
        <f t="shared" si="19"/>
        <v xml:space="preserve"> </v>
      </c>
      <c r="G121" s="81"/>
    </row>
    <row r="122" spans="1:7" s="1" customFormat="1" ht="17.25" customHeight="1">
      <c r="A122" s="111" t="s">
        <v>169</v>
      </c>
      <c r="B122" s="78" t="s">
        <v>120</v>
      </c>
      <c r="C122" s="77">
        <v>23</v>
      </c>
      <c r="D122" s="83" t="s">
        <v>2</v>
      </c>
      <c r="E122" s="79"/>
      <c r="F122" s="123" t="str">
        <f t="shared" si="19"/>
        <v xml:space="preserve"> </v>
      </c>
      <c r="G122" s="81"/>
    </row>
    <row r="123" spans="1:7" s="1" customFormat="1" ht="21.75" customHeight="1">
      <c r="A123" s="111" t="s">
        <v>170</v>
      </c>
      <c r="B123" s="78" t="s">
        <v>121</v>
      </c>
      <c r="C123" s="77">
        <v>8</v>
      </c>
      <c r="D123" s="83" t="s">
        <v>2</v>
      </c>
      <c r="E123" s="79"/>
      <c r="F123" s="123" t="str">
        <f t="shared" si="19"/>
        <v xml:space="preserve"> </v>
      </c>
      <c r="G123" s="81"/>
    </row>
    <row r="124" spans="1:7" s="1" customFormat="1" ht="18.75" customHeight="1">
      <c r="A124" s="111" t="s">
        <v>171</v>
      </c>
      <c r="B124" s="78" t="s">
        <v>122</v>
      </c>
      <c r="C124" s="77">
        <v>17</v>
      </c>
      <c r="D124" s="83" t="s">
        <v>2</v>
      </c>
      <c r="E124" s="79"/>
      <c r="F124" s="123" t="str">
        <f t="shared" si="19"/>
        <v xml:space="preserve"> </v>
      </c>
      <c r="G124" s="81"/>
    </row>
    <row r="125" spans="1:7" s="1" customFormat="1" ht="39" customHeight="1">
      <c r="A125" s="110">
        <f>+A118+0.1</f>
        <v>12.2</v>
      </c>
      <c r="B125" s="76" t="s">
        <v>71</v>
      </c>
      <c r="C125" s="77">
        <v>80</v>
      </c>
      <c r="D125" s="83" t="s">
        <v>30</v>
      </c>
      <c r="E125" s="79"/>
      <c r="F125" s="123">
        <f>+C125*E125</f>
        <v>0</v>
      </c>
      <c r="G125" s="81"/>
    </row>
    <row r="126" spans="1:7" s="1" customFormat="1" ht="22.5" customHeight="1">
      <c r="A126" s="193">
        <f>+A125+0.1</f>
        <v>12.3</v>
      </c>
      <c r="B126" s="76" t="s">
        <v>70</v>
      </c>
      <c r="C126" s="77">
        <v>4</v>
      </c>
      <c r="D126" s="83" t="s">
        <v>2</v>
      </c>
      <c r="E126" s="79"/>
      <c r="F126" s="123" t="str">
        <f t="shared" ref="F126" si="20">IF(E126=0," ",(ROUND(C126*E126,2)))</f>
        <v xml:space="preserve"> </v>
      </c>
      <c r="G126" s="81"/>
    </row>
    <row r="127" spans="1:7" s="1" customFormat="1" ht="34.5" customHeight="1">
      <c r="A127" s="110">
        <f>+A126+0.1</f>
        <v>12.4</v>
      </c>
      <c r="B127" s="76" t="s">
        <v>72</v>
      </c>
      <c r="C127" s="77">
        <v>175</v>
      </c>
      <c r="D127" s="83" t="s">
        <v>5</v>
      </c>
      <c r="E127" s="79"/>
      <c r="F127" s="123">
        <f>+C127*E127</f>
        <v>0</v>
      </c>
      <c r="G127" s="81"/>
    </row>
    <row r="128" spans="1:7" s="1" customFormat="1" ht="25.5" customHeight="1">
      <c r="A128" s="110">
        <f>+A127+0.1</f>
        <v>12.5</v>
      </c>
      <c r="B128" s="76" t="s">
        <v>100</v>
      </c>
      <c r="C128" s="77">
        <v>2982.28</v>
      </c>
      <c r="D128" s="83" t="s">
        <v>14</v>
      </c>
      <c r="E128" s="79"/>
      <c r="F128" s="123">
        <f>+C128*E128</f>
        <v>0</v>
      </c>
      <c r="G128" s="81"/>
    </row>
    <row r="129" spans="1:7" s="1" customFormat="1" ht="21" customHeight="1">
      <c r="A129" s="110">
        <f t="shared" ref="A129:A131" si="21">+A128+0.1</f>
        <v>12.6</v>
      </c>
      <c r="B129" s="76" t="s">
        <v>101</v>
      </c>
      <c r="C129" s="77">
        <v>2982.28</v>
      </c>
      <c r="D129" s="83" t="s">
        <v>5</v>
      </c>
      <c r="E129" s="79"/>
      <c r="F129" s="123">
        <f>+C129*E129</f>
        <v>0</v>
      </c>
      <c r="G129" s="81"/>
    </row>
    <row r="130" spans="1:7" s="1" customFormat="1" ht="23.25" customHeight="1">
      <c r="A130" s="110">
        <f t="shared" si="21"/>
        <v>12.7</v>
      </c>
      <c r="B130" s="76" t="s">
        <v>102</v>
      </c>
      <c r="C130" s="77">
        <v>16</v>
      </c>
      <c r="D130" s="83" t="s">
        <v>5</v>
      </c>
      <c r="E130" s="79"/>
      <c r="F130" s="123">
        <f>+C130*E130</f>
        <v>0</v>
      </c>
      <c r="G130" s="81"/>
    </row>
    <row r="131" spans="1:7" s="1" customFormat="1" ht="21" customHeight="1">
      <c r="A131" s="110">
        <f t="shared" si="21"/>
        <v>12.8</v>
      </c>
      <c r="B131" s="76" t="s">
        <v>103</v>
      </c>
      <c r="C131" s="77">
        <v>10437.98</v>
      </c>
      <c r="D131" s="83" t="s">
        <v>14</v>
      </c>
      <c r="E131" s="79"/>
      <c r="F131" s="123" t="str">
        <f>IF(E131=0," ",(ROUND(C131*E131,2)))</f>
        <v xml:space="preserve"> </v>
      </c>
      <c r="G131" s="81"/>
    </row>
    <row r="132" spans="1:7" s="1" customFormat="1" ht="19.5" customHeight="1">
      <c r="A132" s="110">
        <f>+A131+0.1</f>
        <v>12.9</v>
      </c>
      <c r="B132" s="76" t="s">
        <v>104</v>
      </c>
      <c r="C132" s="77"/>
      <c r="D132" s="83"/>
      <c r="E132" s="79"/>
      <c r="F132" s="123"/>
      <c r="G132" s="81"/>
    </row>
    <row r="133" spans="1:7" s="1" customFormat="1" ht="21" customHeight="1">
      <c r="A133" s="113" t="s">
        <v>172</v>
      </c>
      <c r="B133" s="76" t="s">
        <v>105</v>
      </c>
      <c r="C133" s="77">
        <v>1</v>
      </c>
      <c r="D133" s="83" t="s">
        <v>13</v>
      </c>
      <c r="E133" s="79"/>
      <c r="F133" s="123">
        <f>+C133*E133</f>
        <v>0</v>
      </c>
      <c r="G133" s="81"/>
    </row>
    <row r="134" spans="1:7" s="1" customFormat="1" ht="21" customHeight="1">
      <c r="A134" s="113" t="s">
        <v>173</v>
      </c>
      <c r="B134" s="76" t="s">
        <v>106</v>
      </c>
      <c r="C134" s="77">
        <v>50</v>
      </c>
      <c r="D134" s="83" t="s">
        <v>2</v>
      </c>
      <c r="E134" s="79"/>
      <c r="F134" s="123">
        <f>+C134*E134</f>
        <v>0</v>
      </c>
      <c r="G134" s="81">
        <f>SUM(F119:F134)</f>
        <v>0</v>
      </c>
    </row>
    <row r="135" spans="1:7" s="1" customFormat="1" ht="17.25" customHeight="1">
      <c r="A135" s="110"/>
      <c r="B135" s="76"/>
      <c r="C135" s="77"/>
      <c r="D135" s="83"/>
      <c r="E135" s="79"/>
      <c r="F135" s="123"/>
      <c r="G135" s="81"/>
    </row>
    <row r="136" spans="1:7" s="1" customFormat="1" ht="18.75" customHeight="1">
      <c r="A136" s="151">
        <v>13</v>
      </c>
      <c r="B136" s="76" t="s">
        <v>107</v>
      </c>
      <c r="C136" s="77"/>
      <c r="D136" s="83"/>
      <c r="E136" s="79"/>
      <c r="F136" s="123"/>
      <c r="G136" s="81"/>
    </row>
    <row r="137" spans="1:7" s="1" customFormat="1" ht="18.75" customHeight="1">
      <c r="A137" s="82">
        <f>+A136+0.1</f>
        <v>13.1</v>
      </c>
      <c r="B137" s="78" t="s">
        <v>108</v>
      </c>
      <c r="C137" s="77">
        <v>60</v>
      </c>
      <c r="D137" s="83" t="s">
        <v>109</v>
      </c>
      <c r="E137" s="79"/>
      <c r="F137" s="123">
        <f>+C137*E137</f>
        <v>0</v>
      </c>
      <c r="G137" s="154"/>
    </row>
    <row r="138" spans="1:7" s="1" customFormat="1" ht="18.75" customHeight="1">
      <c r="A138" s="82">
        <f>+A137+0.1</f>
        <v>13.2</v>
      </c>
      <c r="B138" s="78" t="s">
        <v>110</v>
      </c>
      <c r="C138" s="77">
        <v>60</v>
      </c>
      <c r="D138" s="83" t="s">
        <v>109</v>
      </c>
      <c r="E138" s="79"/>
      <c r="F138" s="123">
        <f>+C138*E138</f>
        <v>0</v>
      </c>
      <c r="G138" s="154"/>
    </row>
    <row r="139" spans="1:7" s="1" customFormat="1" ht="18.75" customHeight="1">
      <c r="A139" s="82">
        <f>+A138+0.1</f>
        <v>13.3</v>
      </c>
      <c r="B139" s="78" t="s">
        <v>111</v>
      </c>
      <c r="C139" s="77">
        <v>60</v>
      </c>
      <c r="D139" s="83" t="s">
        <v>109</v>
      </c>
      <c r="E139" s="79"/>
      <c r="F139" s="123">
        <f>+C139*E139</f>
        <v>0</v>
      </c>
      <c r="G139" s="154"/>
    </row>
    <row r="140" spans="1:7" s="1" customFormat="1" ht="18.75" customHeight="1">
      <c r="A140" s="82">
        <f>+A139+0.1</f>
        <v>13.4</v>
      </c>
      <c r="B140" s="78" t="s">
        <v>112</v>
      </c>
      <c r="C140" s="77">
        <v>60</v>
      </c>
      <c r="D140" s="83" t="s">
        <v>109</v>
      </c>
      <c r="E140" s="79"/>
      <c r="F140" s="123">
        <f>+C140*E140</f>
        <v>0</v>
      </c>
      <c r="G140" s="154"/>
    </row>
    <row r="141" spans="1:7" s="1" customFormat="1" ht="48.75" customHeight="1">
      <c r="A141" s="82">
        <f>+A140+0.1</f>
        <v>13.5</v>
      </c>
      <c r="B141" s="78" t="s">
        <v>113</v>
      </c>
      <c r="C141" s="77">
        <v>12</v>
      </c>
      <c r="D141" s="83" t="s">
        <v>114</v>
      </c>
      <c r="E141" s="79"/>
      <c r="F141" s="123">
        <f>+C141*E141</f>
        <v>0</v>
      </c>
      <c r="G141" s="81">
        <f>SUM(F137:F141)</f>
        <v>0</v>
      </c>
    </row>
    <row r="142" spans="1:7" s="1" customFormat="1" ht="20.25" customHeight="1">
      <c r="A142" s="113"/>
      <c r="B142" s="76"/>
      <c r="C142" s="77"/>
      <c r="D142" s="83"/>
      <c r="E142" s="79"/>
      <c r="F142" s="123"/>
      <c r="G142" s="81"/>
    </row>
    <row r="143" spans="1:7" s="1" customFormat="1" ht="20.25" customHeight="1">
      <c r="A143" s="152">
        <v>14</v>
      </c>
      <c r="B143" s="76" t="s">
        <v>40</v>
      </c>
      <c r="C143" s="77"/>
      <c r="D143" s="83"/>
      <c r="E143" s="79"/>
      <c r="F143" s="123"/>
      <c r="G143" s="81"/>
    </row>
    <row r="144" spans="1:7" s="1" customFormat="1" ht="33.75" customHeight="1">
      <c r="A144" s="112">
        <f>+A143+0.1</f>
        <v>14.1</v>
      </c>
      <c r="B144" s="78" t="s">
        <v>115</v>
      </c>
      <c r="C144" s="77">
        <v>1</v>
      </c>
      <c r="D144" s="83" t="s">
        <v>13</v>
      </c>
      <c r="E144" s="79"/>
      <c r="F144" s="123">
        <f>+C144*E144</f>
        <v>0</v>
      </c>
      <c r="G144" s="81"/>
    </row>
    <row r="145" spans="1:7" s="1" customFormat="1" ht="20.25" customHeight="1">
      <c r="A145" s="112">
        <f>+A144+0.1</f>
        <v>14.2</v>
      </c>
      <c r="B145" s="78" t="s">
        <v>139</v>
      </c>
      <c r="C145" s="77">
        <v>1</v>
      </c>
      <c r="D145" s="83" t="s">
        <v>13</v>
      </c>
      <c r="E145" s="79"/>
      <c r="F145" s="123" t="str">
        <f>IF(E145=0," ",(ROUND(C145*E145,2)))</f>
        <v xml:space="preserve"> </v>
      </c>
      <c r="G145" s="81">
        <f>SUM(F144:F145)</f>
        <v>0</v>
      </c>
    </row>
    <row r="146" spans="1:7" s="1" customFormat="1" ht="20.25" customHeight="1">
      <c r="A146" s="113"/>
      <c r="B146" s="76"/>
      <c r="C146" s="77"/>
      <c r="D146" s="83"/>
      <c r="E146" s="79"/>
      <c r="F146" s="123"/>
      <c r="G146" s="81"/>
    </row>
    <row r="147" spans="1:7" s="1" customFormat="1" ht="36" customHeight="1">
      <c r="A147" s="152">
        <v>15</v>
      </c>
      <c r="B147" s="76" t="s">
        <v>46</v>
      </c>
      <c r="C147" s="77">
        <v>1</v>
      </c>
      <c r="D147" s="83" t="s">
        <v>13</v>
      </c>
      <c r="E147" s="79"/>
      <c r="F147" s="123" t="str">
        <f>IF(E147=0," ",(ROUND(C147*E147,2)))</f>
        <v xml:space="preserve"> </v>
      </c>
      <c r="G147" s="81" t="str">
        <f>+F147</f>
        <v xml:space="preserve"> </v>
      </c>
    </row>
    <row r="148" spans="1:7" s="1" customFormat="1" ht="20.25" customHeight="1">
      <c r="A148" s="113"/>
      <c r="B148" s="76"/>
      <c r="C148" s="77"/>
      <c r="D148" s="83"/>
      <c r="E148" s="79"/>
      <c r="F148" s="123"/>
      <c r="G148" s="81"/>
    </row>
    <row r="149" spans="1:7" s="1" customFormat="1" ht="20.25" customHeight="1">
      <c r="A149" s="152">
        <v>16</v>
      </c>
      <c r="B149" s="76" t="s">
        <v>54</v>
      </c>
      <c r="C149" s="77">
        <v>1</v>
      </c>
      <c r="D149" s="83" t="s">
        <v>13</v>
      </c>
      <c r="E149" s="79"/>
      <c r="F149" s="123" t="str">
        <f>IF(E149=0," ",(ROUND(C149*E149,2)))</f>
        <v xml:space="preserve"> </v>
      </c>
      <c r="G149" s="81" t="str">
        <f>+F149</f>
        <v xml:space="preserve"> </v>
      </c>
    </row>
    <row r="150" spans="1:7" s="1" customFormat="1" ht="20.25" customHeight="1">
      <c r="A150" s="152"/>
      <c r="B150" s="76"/>
      <c r="C150" s="77"/>
      <c r="D150" s="83"/>
      <c r="E150" s="79"/>
      <c r="F150" s="123"/>
      <c r="G150" s="81"/>
    </row>
    <row r="151" spans="1:7" s="1" customFormat="1" ht="36">
      <c r="A151" s="194" t="s">
        <v>174</v>
      </c>
      <c r="B151" s="195" t="s">
        <v>175</v>
      </c>
      <c r="C151" s="196"/>
      <c r="D151" s="197"/>
      <c r="E151" s="198"/>
      <c r="F151" s="199"/>
      <c r="G151" s="200"/>
    </row>
    <row r="152" spans="1:7" s="1" customFormat="1" ht="20.25" customHeight="1">
      <c r="A152" s="201"/>
      <c r="B152" s="202"/>
      <c r="C152" s="203"/>
      <c r="D152" s="204"/>
      <c r="E152" s="205"/>
      <c r="F152" s="206"/>
      <c r="G152" s="207"/>
    </row>
    <row r="153" spans="1:7" s="1" customFormat="1" ht="21.75" customHeight="1">
      <c r="A153" s="201">
        <v>1</v>
      </c>
      <c r="B153" s="202" t="s">
        <v>32</v>
      </c>
      <c r="C153" s="208"/>
      <c r="D153" s="204"/>
      <c r="E153" s="205"/>
      <c r="F153" s="206"/>
      <c r="G153" s="209"/>
    </row>
    <row r="154" spans="1:7" s="1" customFormat="1" ht="21.75" customHeight="1">
      <c r="A154" s="210">
        <v>1.1000000000000001</v>
      </c>
      <c r="B154" s="211" t="s">
        <v>176</v>
      </c>
      <c r="C154" s="212">
        <v>1000</v>
      </c>
      <c r="D154" s="213" t="s">
        <v>6</v>
      </c>
      <c r="E154" s="214"/>
      <c r="F154" s="215">
        <f>+C154*E154</f>
        <v>0</v>
      </c>
      <c r="G154" s="209"/>
    </row>
    <row r="155" spans="1:7" s="1" customFormat="1" ht="18.75" customHeight="1">
      <c r="A155" s="210">
        <v>1.2</v>
      </c>
      <c r="B155" s="216" t="s">
        <v>177</v>
      </c>
      <c r="C155" s="212">
        <v>5000</v>
      </c>
      <c r="D155" s="217" t="s">
        <v>14</v>
      </c>
      <c r="E155" s="214"/>
      <c r="F155" s="215">
        <f>+C155*E155</f>
        <v>0</v>
      </c>
      <c r="G155" s="218"/>
    </row>
    <row r="156" spans="1:7" s="1" customFormat="1" ht="18.75" customHeight="1">
      <c r="A156" s="210">
        <v>1.4</v>
      </c>
      <c r="B156" s="211" t="s">
        <v>178</v>
      </c>
      <c r="C156" s="219">
        <v>1</v>
      </c>
      <c r="D156" s="213" t="s">
        <v>13</v>
      </c>
      <c r="E156" s="214"/>
      <c r="F156" s="220">
        <f>+C156*E156</f>
        <v>0</v>
      </c>
      <c r="G156" s="221">
        <f>SUM(F154:F156)</f>
        <v>0</v>
      </c>
    </row>
    <row r="157" spans="1:7" s="1" customFormat="1" ht="18.75" customHeight="1">
      <c r="A157" s="201"/>
      <c r="B157" s="202"/>
      <c r="C157" s="208"/>
      <c r="D157" s="204"/>
      <c r="E157" s="205"/>
      <c r="F157" s="206"/>
      <c r="G157" s="209"/>
    </row>
    <row r="158" spans="1:7" s="1" customFormat="1" ht="18.75" customHeight="1">
      <c r="A158" s="222">
        <v>2</v>
      </c>
      <c r="B158" s="202" t="s">
        <v>179</v>
      </c>
      <c r="C158" s="208"/>
      <c r="D158" s="223"/>
      <c r="E158" s="205"/>
      <c r="F158" s="206"/>
      <c r="G158" s="209"/>
    </row>
    <row r="159" spans="1:7" s="1" customFormat="1" ht="18.75" customHeight="1">
      <c r="A159" s="224">
        <v>2.1</v>
      </c>
      <c r="B159" s="202" t="s">
        <v>180</v>
      </c>
      <c r="C159" s="208"/>
      <c r="D159" s="223"/>
      <c r="E159" s="205"/>
      <c r="F159" s="206"/>
      <c r="G159" s="209"/>
    </row>
    <row r="160" spans="1:7" s="1" customFormat="1" ht="18.75" customHeight="1">
      <c r="A160" s="225" t="s">
        <v>181</v>
      </c>
      <c r="B160" s="226" t="s">
        <v>182</v>
      </c>
      <c r="C160" s="208">
        <v>1</v>
      </c>
      <c r="D160" s="223" t="s">
        <v>13</v>
      </c>
      <c r="E160" s="205"/>
      <c r="F160" s="227">
        <f>+E160*C160</f>
        <v>0</v>
      </c>
      <c r="G160" s="209"/>
    </row>
    <row r="161" spans="1:7" s="1" customFormat="1" ht="18.75" customHeight="1">
      <c r="A161" s="224">
        <v>2.2000000000000002</v>
      </c>
      <c r="B161" s="202" t="s">
        <v>29</v>
      </c>
      <c r="C161" s="208"/>
      <c r="D161" s="223"/>
      <c r="E161" s="205"/>
      <c r="F161" s="227"/>
      <c r="G161" s="209"/>
    </row>
    <row r="162" spans="1:7" s="1" customFormat="1" ht="18.75" customHeight="1">
      <c r="A162" s="225" t="s">
        <v>181</v>
      </c>
      <c r="B162" s="226" t="s">
        <v>183</v>
      </c>
      <c r="C162" s="208">
        <v>3.06</v>
      </c>
      <c r="D162" s="223" t="s">
        <v>6</v>
      </c>
      <c r="E162" s="205"/>
      <c r="F162" s="227">
        <f>+E162*C162</f>
        <v>0</v>
      </c>
      <c r="G162" s="209"/>
    </row>
    <row r="163" spans="1:7" s="1" customFormat="1" ht="18.75" customHeight="1">
      <c r="A163" s="225" t="s">
        <v>184</v>
      </c>
      <c r="B163" s="226" t="s">
        <v>31</v>
      </c>
      <c r="C163" s="208">
        <v>1.71</v>
      </c>
      <c r="D163" s="223" t="s">
        <v>6</v>
      </c>
      <c r="E163" s="205"/>
      <c r="F163" s="227">
        <f>+E163*C163</f>
        <v>0</v>
      </c>
      <c r="G163" s="209"/>
    </row>
    <row r="164" spans="1:7" s="1" customFormat="1" ht="18.75" customHeight="1">
      <c r="A164" s="225" t="s">
        <v>185</v>
      </c>
      <c r="B164" s="226" t="s">
        <v>186</v>
      </c>
      <c r="C164" s="208">
        <v>1</v>
      </c>
      <c r="D164" s="223" t="s">
        <v>69</v>
      </c>
      <c r="E164" s="205"/>
      <c r="F164" s="227">
        <f>+E164*C164</f>
        <v>0</v>
      </c>
      <c r="G164" s="209"/>
    </row>
    <row r="165" spans="1:7" s="1" customFormat="1" ht="18.75" customHeight="1">
      <c r="A165" s="224">
        <v>2.2999999999999998</v>
      </c>
      <c r="B165" s="202" t="s">
        <v>187</v>
      </c>
      <c r="C165" s="208"/>
      <c r="D165" s="223"/>
      <c r="E165" s="205"/>
      <c r="F165" s="227"/>
      <c r="G165" s="209"/>
    </row>
    <row r="166" spans="1:7" s="1" customFormat="1" ht="18.75" customHeight="1">
      <c r="A166" s="225" t="s">
        <v>188</v>
      </c>
      <c r="B166" s="226" t="s">
        <v>189</v>
      </c>
      <c r="C166" s="208">
        <v>1.53</v>
      </c>
      <c r="D166" s="223" t="s">
        <v>6</v>
      </c>
      <c r="E166" s="205"/>
      <c r="F166" s="227">
        <f>+E166*C166</f>
        <v>0</v>
      </c>
      <c r="G166" s="209"/>
    </row>
    <row r="167" spans="1:7" s="1" customFormat="1" ht="18.75" customHeight="1">
      <c r="A167" s="225" t="s">
        <v>190</v>
      </c>
      <c r="B167" s="226" t="s">
        <v>191</v>
      </c>
      <c r="C167" s="208">
        <v>96</v>
      </c>
      <c r="D167" s="223" t="s">
        <v>5</v>
      </c>
      <c r="E167" s="205"/>
      <c r="F167" s="227">
        <f>+E167*C167</f>
        <v>0</v>
      </c>
      <c r="G167" s="209"/>
    </row>
    <row r="168" spans="1:7" s="1" customFormat="1" ht="36">
      <c r="A168" s="225" t="s">
        <v>192</v>
      </c>
      <c r="B168" s="226" t="s">
        <v>193</v>
      </c>
      <c r="C168" s="208">
        <v>540</v>
      </c>
      <c r="D168" s="223" t="s">
        <v>14</v>
      </c>
      <c r="E168" s="205"/>
      <c r="F168" s="227">
        <f>+E168*C168</f>
        <v>0</v>
      </c>
      <c r="G168" s="209"/>
    </row>
    <row r="169" spans="1:7" s="1" customFormat="1" ht="18.75" customHeight="1">
      <c r="A169" s="225" t="s">
        <v>194</v>
      </c>
      <c r="B169" s="226" t="s">
        <v>195</v>
      </c>
      <c r="C169" s="208">
        <v>2.5499999999999998</v>
      </c>
      <c r="D169" s="223" t="s">
        <v>6</v>
      </c>
      <c r="E169" s="205"/>
      <c r="F169" s="227">
        <f>+E169*C169</f>
        <v>0</v>
      </c>
      <c r="G169" s="209"/>
    </row>
    <row r="170" spans="1:7" s="1" customFormat="1" ht="18.75" customHeight="1">
      <c r="A170" s="224">
        <v>2.4</v>
      </c>
      <c r="B170" s="202" t="s">
        <v>196</v>
      </c>
      <c r="C170" s="208"/>
      <c r="D170" s="223"/>
      <c r="E170" s="205"/>
      <c r="F170" s="227"/>
      <c r="G170" s="209"/>
    </row>
    <row r="171" spans="1:7" s="1" customFormat="1" ht="18.75" customHeight="1">
      <c r="A171" s="225" t="s">
        <v>197</v>
      </c>
      <c r="B171" s="226" t="s">
        <v>198</v>
      </c>
      <c r="C171" s="208">
        <v>19.12</v>
      </c>
      <c r="D171" s="223" t="s">
        <v>14</v>
      </c>
      <c r="E171" s="205"/>
      <c r="F171" s="227">
        <f>+E171*C171</f>
        <v>0</v>
      </c>
      <c r="G171" s="209"/>
    </row>
    <row r="172" spans="1:7" s="1" customFormat="1" ht="18.75" customHeight="1">
      <c r="A172" s="225" t="s">
        <v>199</v>
      </c>
      <c r="B172" s="226" t="s">
        <v>200</v>
      </c>
      <c r="C172" s="208">
        <v>19.12</v>
      </c>
      <c r="D172" s="223" t="s">
        <v>14</v>
      </c>
      <c r="E172" s="205"/>
      <c r="F172" s="227">
        <f>+E172*C172</f>
        <v>0</v>
      </c>
      <c r="G172" s="209"/>
    </row>
    <row r="173" spans="1:7" s="1" customFormat="1" ht="18.75" customHeight="1">
      <c r="A173" s="225" t="s">
        <v>201</v>
      </c>
      <c r="B173" s="226" t="s">
        <v>202</v>
      </c>
      <c r="C173" s="208">
        <v>47.2</v>
      </c>
      <c r="D173" s="223" t="s">
        <v>5</v>
      </c>
      <c r="E173" s="205"/>
      <c r="F173" s="227">
        <f>+E173*C173</f>
        <v>0</v>
      </c>
      <c r="G173" s="209"/>
    </row>
    <row r="174" spans="1:7" s="1" customFormat="1" ht="18.75" customHeight="1">
      <c r="A174" s="228">
        <v>2.5</v>
      </c>
      <c r="B174" s="229" t="s">
        <v>203</v>
      </c>
      <c r="C174" s="230"/>
      <c r="D174" s="231"/>
      <c r="E174" s="232"/>
      <c r="F174" s="233"/>
      <c r="G174" s="234"/>
    </row>
    <row r="175" spans="1:7" s="1" customFormat="1" ht="18.75" customHeight="1">
      <c r="A175" s="225" t="s">
        <v>204</v>
      </c>
      <c r="B175" s="226" t="s">
        <v>205</v>
      </c>
      <c r="C175" s="208">
        <v>4</v>
      </c>
      <c r="D175" s="223" t="s">
        <v>206</v>
      </c>
      <c r="E175" s="205"/>
      <c r="F175" s="227">
        <f t="shared" ref="F175:F186" si="22">+E175*C175</f>
        <v>0</v>
      </c>
      <c r="G175" s="209"/>
    </row>
    <row r="176" spans="1:7" s="1" customFormat="1" ht="72">
      <c r="A176" s="225" t="s">
        <v>207</v>
      </c>
      <c r="B176" s="226" t="s">
        <v>208</v>
      </c>
      <c r="C176" s="208">
        <v>193.5</v>
      </c>
      <c r="D176" s="223" t="s">
        <v>209</v>
      </c>
      <c r="E176" s="205"/>
      <c r="F176" s="227">
        <f t="shared" si="22"/>
        <v>0</v>
      </c>
      <c r="G176" s="209"/>
    </row>
    <row r="177" spans="1:7" s="1" customFormat="1" ht="54">
      <c r="A177" s="225" t="s">
        <v>210</v>
      </c>
      <c r="B177" s="226" t="s">
        <v>211</v>
      </c>
      <c r="C177" s="208">
        <v>264</v>
      </c>
      <c r="D177" s="223" t="s">
        <v>209</v>
      </c>
      <c r="E177" s="205"/>
      <c r="F177" s="227">
        <f t="shared" si="22"/>
        <v>0</v>
      </c>
      <c r="G177" s="209"/>
    </row>
    <row r="178" spans="1:7" s="1" customFormat="1" ht="18.75" customHeight="1">
      <c r="A178" s="225" t="s">
        <v>212</v>
      </c>
      <c r="B178" s="226" t="s">
        <v>213</v>
      </c>
      <c r="C178" s="208">
        <v>188</v>
      </c>
      <c r="D178" s="223" t="s">
        <v>209</v>
      </c>
      <c r="E178" s="205"/>
      <c r="F178" s="227">
        <f t="shared" si="22"/>
        <v>0</v>
      </c>
      <c r="G178" s="209"/>
    </row>
    <row r="179" spans="1:7" s="1" customFormat="1" ht="18.75" customHeight="1">
      <c r="A179" s="225" t="s">
        <v>214</v>
      </c>
      <c r="B179" s="226" t="s">
        <v>215</v>
      </c>
      <c r="C179" s="208">
        <v>8</v>
      </c>
      <c r="D179" s="223" t="s">
        <v>206</v>
      </c>
      <c r="E179" s="205"/>
      <c r="F179" s="227">
        <f t="shared" si="22"/>
        <v>0</v>
      </c>
      <c r="G179" s="209"/>
    </row>
    <row r="180" spans="1:7" s="1" customFormat="1" ht="54">
      <c r="A180" s="225" t="s">
        <v>216</v>
      </c>
      <c r="B180" s="226" t="s">
        <v>217</v>
      </c>
      <c r="C180" s="208">
        <v>5</v>
      </c>
      <c r="D180" s="223" t="s">
        <v>206</v>
      </c>
      <c r="E180" s="205"/>
      <c r="F180" s="227">
        <f t="shared" si="22"/>
        <v>0</v>
      </c>
      <c r="G180" s="209"/>
    </row>
    <row r="181" spans="1:7" s="1" customFormat="1" ht="18.75" customHeight="1">
      <c r="A181" s="225" t="s">
        <v>218</v>
      </c>
      <c r="B181" s="226" t="s">
        <v>219</v>
      </c>
      <c r="C181" s="208">
        <v>1</v>
      </c>
      <c r="D181" s="223" t="s">
        <v>206</v>
      </c>
      <c r="E181" s="205"/>
      <c r="F181" s="227">
        <f t="shared" si="22"/>
        <v>0</v>
      </c>
      <c r="G181" s="209"/>
    </row>
    <row r="182" spans="1:7" s="1" customFormat="1" ht="24" customHeight="1">
      <c r="A182" s="225" t="s">
        <v>220</v>
      </c>
      <c r="B182" s="226" t="s">
        <v>221</v>
      </c>
      <c r="C182" s="208">
        <v>4</v>
      </c>
      <c r="D182" s="223" t="s">
        <v>206</v>
      </c>
      <c r="E182" s="205"/>
      <c r="F182" s="227">
        <f t="shared" si="22"/>
        <v>0</v>
      </c>
      <c r="G182" s="209"/>
    </row>
    <row r="183" spans="1:7" s="1" customFormat="1" ht="15" customHeight="1">
      <c r="A183" s="225" t="s">
        <v>222</v>
      </c>
      <c r="B183" s="226" t="s">
        <v>223</v>
      </c>
      <c r="C183" s="208">
        <v>12.31</v>
      </c>
      <c r="D183" s="223" t="s">
        <v>6</v>
      </c>
      <c r="E183" s="205"/>
      <c r="F183" s="227">
        <f t="shared" si="22"/>
        <v>0</v>
      </c>
      <c r="G183" s="209"/>
    </row>
    <row r="184" spans="1:7" s="1" customFormat="1" ht="15" customHeight="1">
      <c r="A184" s="225" t="s">
        <v>224</v>
      </c>
      <c r="B184" s="226" t="s">
        <v>225</v>
      </c>
      <c r="C184" s="208">
        <v>3</v>
      </c>
      <c r="D184" s="223" t="s">
        <v>206</v>
      </c>
      <c r="E184" s="205"/>
      <c r="F184" s="227">
        <f t="shared" si="22"/>
        <v>0</v>
      </c>
      <c r="G184" s="209"/>
    </row>
    <row r="185" spans="1:7" s="1" customFormat="1" ht="15" customHeight="1">
      <c r="A185" s="225" t="s">
        <v>226</v>
      </c>
      <c r="B185" s="226" t="s">
        <v>227</v>
      </c>
      <c r="C185" s="208">
        <v>4</v>
      </c>
      <c r="D185" s="223" t="s">
        <v>206</v>
      </c>
      <c r="E185" s="205"/>
      <c r="F185" s="227">
        <f t="shared" si="22"/>
        <v>0</v>
      </c>
      <c r="G185" s="209"/>
    </row>
    <row r="186" spans="1:7" s="1" customFormat="1" ht="15" customHeight="1">
      <c r="A186" s="225" t="s">
        <v>228</v>
      </c>
      <c r="B186" s="226" t="s">
        <v>229</v>
      </c>
      <c r="C186" s="208">
        <v>1</v>
      </c>
      <c r="D186" s="223" t="s">
        <v>28</v>
      </c>
      <c r="E186" s="205"/>
      <c r="F186" s="227">
        <f t="shared" si="22"/>
        <v>0</v>
      </c>
      <c r="G186" s="209"/>
    </row>
    <row r="187" spans="1:7" s="1" customFormat="1" ht="15" customHeight="1">
      <c r="A187" s="224">
        <v>2.6</v>
      </c>
      <c r="B187" s="202" t="s">
        <v>230</v>
      </c>
      <c r="C187" s="208"/>
      <c r="D187" s="223"/>
      <c r="E187" s="205"/>
      <c r="F187" s="227"/>
      <c r="G187" s="209"/>
    </row>
    <row r="188" spans="1:7" s="1" customFormat="1" ht="15" customHeight="1">
      <c r="A188" s="225" t="s">
        <v>231</v>
      </c>
      <c r="B188" s="226" t="s">
        <v>232</v>
      </c>
      <c r="C188" s="208">
        <v>2</v>
      </c>
      <c r="D188" s="223" t="s">
        <v>2</v>
      </c>
      <c r="E188" s="205"/>
      <c r="F188" s="227">
        <f>+E188*C188</f>
        <v>0</v>
      </c>
      <c r="G188" s="209"/>
    </row>
    <row r="189" spans="1:7" s="1" customFormat="1" ht="15" customHeight="1">
      <c r="A189" s="224">
        <v>2.7</v>
      </c>
      <c r="B189" s="202" t="s">
        <v>233</v>
      </c>
      <c r="C189" s="208"/>
      <c r="D189" s="223"/>
      <c r="E189" s="205"/>
      <c r="F189" s="227"/>
      <c r="G189" s="209"/>
    </row>
    <row r="190" spans="1:7" s="1" customFormat="1" ht="15" customHeight="1">
      <c r="A190" s="225" t="s">
        <v>234</v>
      </c>
      <c r="B190" s="226" t="s">
        <v>235</v>
      </c>
      <c r="C190" s="208">
        <v>19.12</v>
      </c>
      <c r="D190" s="223" t="s">
        <v>14</v>
      </c>
      <c r="E190" s="205"/>
      <c r="F190" s="227">
        <f>+E190*C190</f>
        <v>0</v>
      </c>
      <c r="G190" s="209"/>
    </row>
    <row r="191" spans="1:7" s="1" customFormat="1" ht="15" customHeight="1">
      <c r="A191" s="225" t="s">
        <v>236</v>
      </c>
      <c r="B191" s="226" t="s">
        <v>237</v>
      </c>
      <c r="C191" s="208">
        <v>1</v>
      </c>
      <c r="D191" s="223" t="s">
        <v>13</v>
      </c>
      <c r="E191" s="205"/>
      <c r="F191" s="227">
        <f>+E191*C191</f>
        <v>0</v>
      </c>
      <c r="G191" s="209"/>
    </row>
    <row r="192" spans="1:7" s="1" customFormat="1" ht="15" customHeight="1">
      <c r="A192" s="224">
        <v>2.8</v>
      </c>
      <c r="B192" s="202" t="s">
        <v>238</v>
      </c>
      <c r="C192" s="208"/>
      <c r="D192" s="223"/>
      <c r="E192" s="205"/>
      <c r="F192" s="227"/>
      <c r="G192" s="209"/>
    </row>
    <row r="193" spans="1:7" s="1" customFormat="1" ht="15" customHeight="1">
      <c r="A193" s="225" t="s">
        <v>239</v>
      </c>
      <c r="B193" s="226" t="s">
        <v>240</v>
      </c>
      <c r="C193" s="208">
        <v>1</v>
      </c>
      <c r="D193" s="223" t="s">
        <v>13</v>
      </c>
      <c r="E193" s="205"/>
      <c r="F193" s="227">
        <f>+E193*C193</f>
        <v>0</v>
      </c>
      <c r="G193" s="235">
        <f>SUM(F160:F193)</f>
        <v>0</v>
      </c>
    </row>
    <row r="194" spans="1:7" s="1" customFormat="1" ht="15" customHeight="1">
      <c r="A194" s="225"/>
      <c r="B194" s="226"/>
      <c r="C194" s="208"/>
      <c r="D194" s="223"/>
      <c r="E194" s="205"/>
      <c r="F194" s="227"/>
      <c r="G194" s="209"/>
    </row>
    <row r="195" spans="1:7" s="1" customFormat="1" ht="15" customHeight="1">
      <c r="A195" s="236">
        <v>3</v>
      </c>
      <c r="B195" s="237" t="s">
        <v>241</v>
      </c>
      <c r="C195" s="238"/>
      <c r="D195" s="239"/>
      <c r="E195" s="238"/>
      <c r="F195" s="238"/>
      <c r="G195" s="240"/>
    </row>
    <row r="196" spans="1:7" s="1" customFormat="1" ht="15" customHeight="1">
      <c r="A196" s="225">
        <v>3.1</v>
      </c>
      <c r="B196" s="241" t="s">
        <v>242</v>
      </c>
      <c r="C196" s="208">
        <v>1866.67</v>
      </c>
      <c r="D196" s="223" t="s">
        <v>14</v>
      </c>
      <c r="E196" s="205"/>
      <c r="F196" s="227">
        <f>+E196*C196</f>
        <v>0</v>
      </c>
      <c r="G196" s="235">
        <f>SUM(F196)</f>
        <v>0</v>
      </c>
    </row>
    <row r="197" spans="1:7" s="1" customFormat="1" ht="15" customHeight="1">
      <c r="A197" s="225"/>
      <c r="B197" s="226"/>
      <c r="C197" s="208"/>
      <c r="D197" s="223"/>
      <c r="E197" s="205"/>
      <c r="F197" s="227"/>
      <c r="G197" s="209"/>
    </row>
    <row r="198" spans="1:7" s="1" customFormat="1" ht="15" customHeight="1">
      <c r="A198" s="236">
        <v>4</v>
      </c>
      <c r="B198" s="237" t="s">
        <v>243</v>
      </c>
      <c r="C198" s="208"/>
      <c r="D198" s="223"/>
      <c r="E198" s="205"/>
      <c r="F198" s="227"/>
      <c r="G198" s="209"/>
    </row>
    <row r="199" spans="1:7" s="1" customFormat="1" ht="15" customHeight="1">
      <c r="A199" s="225">
        <v>4.0999999999999996</v>
      </c>
      <c r="B199" s="241" t="s">
        <v>244</v>
      </c>
      <c r="C199" s="208">
        <v>1250</v>
      </c>
      <c r="D199" s="223" t="s">
        <v>5</v>
      </c>
      <c r="E199" s="205"/>
      <c r="F199" s="227">
        <f>+E199*C199</f>
        <v>0</v>
      </c>
      <c r="G199" s="235">
        <f>SUM(F199)</f>
        <v>0</v>
      </c>
    </row>
    <row r="200" spans="1:7" s="1" customFormat="1" ht="15" customHeight="1">
      <c r="A200" s="225"/>
      <c r="B200" s="226"/>
      <c r="C200" s="208"/>
      <c r="D200" s="223"/>
      <c r="E200" s="205"/>
      <c r="F200" s="227"/>
      <c r="G200" s="209"/>
    </row>
    <row r="201" spans="1:7" s="1" customFormat="1" ht="15" customHeight="1">
      <c r="A201" s="236">
        <v>5</v>
      </c>
      <c r="B201" s="242" t="s">
        <v>245</v>
      </c>
      <c r="C201" s="208"/>
      <c r="D201" s="223"/>
      <c r="E201" s="205"/>
      <c r="F201" s="227"/>
      <c r="G201" s="243"/>
    </row>
    <row r="202" spans="1:7" s="1" customFormat="1" ht="15" customHeight="1">
      <c r="A202" s="225">
        <v>5.0999999999999996</v>
      </c>
      <c r="B202" s="244" t="s">
        <v>246</v>
      </c>
      <c r="C202" s="208">
        <v>1</v>
      </c>
      <c r="D202" s="223" t="s">
        <v>13</v>
      </c>
      <c r="E202" s="205"/>
      <c r="F202" s="227">
        <f>+E202*C202</f>
        <v>0</v>
      </c>
      <c r="G202" s="235">
        <f>SUM(F202)</f>
        <v>0</v>
      </c>
    </row>
    <row r="203" spans="1:7" s="1" customFormat="1" ht="15" customHeight="1">
      <c r="A203" s="225"/>
      <c r="B203" s="226"/>
      <c r="C203" s="208"/>
      <c r="D203" s="223"/>
      <c r="E203" s="205"/>
      <c r="F203" s="227"/>
      <c r="G203" s="209"/>
    </row>
    <row r="204" spans="1:7" s="1" customFormat="1" ht="15" customHeight="1">
      <c r="A204" s="236">
        <v>6</v>
      </c>
      <c r="B204" s="245" t="s">
        <v>247</v>
      </c>
      <c r="C204" s="208"/>
      <c r="D204" s="223"/>
      <c r="E204" s="205"/>
      <c r="F204" s="227"/>
      <c r="G204" s="209"/>
    </row>
    <row r="205" spans="1:7" s="1" customFormat="1" ht="15" customHeight="1">
      <c r="A205" s="225">
        <v>6.1</v>
      </c>
      <c r="B205" s="226" t="s">
        <v>248</v>
      </c>
      <c r="C205" s="208">
        <v>20</v>
      </c>
      <c r="D205" s="223" t="s">
        <v>2</v>
      </c>
      <c r="E205" s="205"/>
      <c r="F205" s="227">
        <f>C205*E205</f>
        <v>0</v>
      </c>
      <c r="G205" s="209"/>
    </row>
    <row r="206" spans="1:7" s="1" customFormat="1" ht="15" customHeight="1">
      <c r="A206" s="225">
        <v>6.2</v>
      </c>
      <c r="B206" s="226" t="s">
        <v>249</v>
      </c>
      <c r="C206" s="208">
        <v>8</v>
      </c>
      <c r="D206" s="223" t="s">
        <v>2</v>
      </c>
      <c r="E206" s="205"/>
      <c r="F206" s="227">
        <f>+E206*C206</f>
        <v>0</v>
      </c>
      <c r="G206" s="235">
        <f>SUM(F205:F206)</f>
        <v>0</v>
      </c>
    </row>
    <row r="207" spans="1:7" s="1" customFormat="1" ht="15" customHeight="1">
      <c r="A207" s="225"/>
      <c r="B207" s="226"/>
      <c r="C207" s="208"/>
      <c r="D207" s="223"/>
      <c r="E207" s="205"/>
      <c r="F207" s="227"/>
      <c r="G207" s="209"/>
    </row>
    <row r="208" spans="1:7" s="1" customFormat="1" ht="15" customHeight="1">
      <c r="A208" s="236">
        <v>7</v>
      </c>
      <c r="B208" s="245" t="s">
        <v>250</v>
      </c>
      <c r="C208" s="208"/>
      <c r="D208" s="223"/>
      <c r="E208" s="205"/>
      <c r="F208" s="227"/>
      <c r="G208" s="209"/>
    </row>
    <row r="209" spans="1:7" s="1" customFormat="1" ht="15" customHeight="1">
      <c r="A209" s="246">
        <v>7.1</v>
      </c>
      <c r="B209" s="241" t="s">
        <v>251</v>
      </c>
      <c r="C209" s="208">
        <v>1</v>
      </c>
      <c r="D209" s="223" t="s">
        <v>13</v>
      </c>
      <c r="E209" s="205"/>
      <c r="F209" s="227">
        <f>+E209*C209</f>
        <v>0</v>
      </c>
      <c r="G209" s="235"/>
    </row>
    <row r="210" spans="1:7" s="1" customFormat="1" ht="15" customHeight="1">
      <c r="A210" s="246">
        <v>7.2</v>
      </c>
      <c r="B210" s="247" t="s">
        <v>252</v>
      </c>
      <c r="C210" s="208">
        <v>1</v>
      </c>
      <c r="D210" s="223" t="s">
        <v>13</v>
      </c>
      <c r="E210" s="205"/>
      <c r="F210" s="227">
        <f>+E210*C210</f>
        <v>0</v>
      </c>
      <c r="G210" s="235">
        <f>SUM(F209:F210)</f>
        <v>0</v>
      </c>
    </row>
    <row r="211" spans="1:7" s="1" customFormat="1" ht="15" customHeight="1">
      <c r="A211" s="248"/>
      <c r="B211" s="249"/>
      <c r="C211" s="230"/>
      <c r="D211" s="231"/>
      <c r="E211" s="232"/>
      <c r="F211" s="250"/>
      <c r="G211" s="234"/>
    </row>
    <row r="212" spans="1:7" s="1" customFormat="1" ht="15" customHeight="1">
      <c r="A212" s="251">
        <v>8</v>
      </c>
      <c r="B212" s="237" t="s">
        <v>253</v>
      </c>
      <c r="C212" s="238"/>
      <c r="D212" s="239"/>
      <c r="E212" s="238"/>
      <c r="F212" s="238"/>
      <c r="G212" s="240"/>
    </row>
    <row r="213" spans="1:7" s="1" customFormat="1" ht="15" customHeight="1">
      <c r="A213" s="246">
        <v>8.1</v>
      </c>
      <c r="B213" s="241" t="s">
        <v>254</v>
      </c>
      <c r="C213" s="208">
        <v>1400</v>
      </c>
      <c r="D213" s="223" t="s">
        <v>14</v>
      </c>
      <c r="E213" s="205"/>
      <c r="F213" s="227">
        <f>+E213*C213</f>
        <v>0</v>
      </c>
      <c r="G213" s="252"/>
    </row>
    <row r="214" spans="1:7" s="1" customFormat="1" ht="15" customHeight="1">
      <c r="A214" s="246">
        <v>8.1999999999999993</v>
      </c>
      <c r="B214" s="247" t="s">
        <v>255</v>
      </c>
      <c r="C214" s="208">
        <v>1400</v>
      </c>
      <c r="D214" s="223" t="s">
        <v>14</v>
      </c>
      <c r="E214" s="205"/>
      <c r="F214" s="227">
        <f>+E214*C214</f>
        <v>0</v>
      </c>
      <c r="G214" s="240"/>
    </row>
    <row r="215" spans="1:7" s="1" customFormat="1" ht="15" customHeight="1">
      <c r="A215" s="246">
        <v>8.3000000000000007</v>
      </c>
      <c r="B215" s="241" t="s">
        <v>256</v>
      </c>
      <c r="C215" s="208">
        <v>1</v>
      </c>
      <c r="D215" s="223" t="s">
        <v>13</v>
      </c>
      <c r="E215" s="205"/>
      <c r="F215" s="227">
        <f>+E215*C215</f>
        <v>0</v>
      </c>
      <c r="G215" s="235">
        <f>SUM(F213:F215)</f>
        <v>0</v>
      </c>
    </row>
    <row r="216" spans="1:7" s="1" customFormat="1" ht="15" customHeight="1">
      <c r="A216" s="225"/>
      <c r="B216" s="226"/>
      <c r="C216" s="208"/>
      <c r="D216" s="223"/>
      <c r="E216" s="205"/>
      <c r="F216" s="227"/>
      <c r="G216" s="209"/>
    </row>
    <row r="217" spans="1:7" s="1" customFormat="1" ht="15" customHeight="1">
      <c r="A217" s="251">
        <v>9</v>
      </c>
      <c r="B217" s="237" t="s">
        <v>257</v>
      </c>
      <c r="C217" s="208"/>
      <c r="D217" s="223"/>
      <c r="E217" s="205"/>
      <c r="F217" s="227"/>
      <c r="G217" s="240"/>
    </row>
    <row r="218" spans="1:7" s="1" customFormat="1" ht="15" customHeight="1">
      <c r="A218" s="246">
        <f>A217+0.1</f>
        <v>9.1</v>
      </c>
      <c r="B218" s="247" t="s">
        <v>258</v>
      </c>
      <c r="C218" s="208">
        <v>1240</v>
      </c>
      <c r="D218" s="223" t="s">
        <v>14</v>
      </c>
      <c r="E218" s="205"/>
      <c r="F218" s="227">
        <f>+E218*C218</f>
        <v>0</v>
      </c>
      <c r="G218" s="235">
        <f>SUM(F218)</f>
        <v>0</v>
      </c>
    </row>
    <row r="219" spans="1:7" s="1" customFormat="1" ht="15" customHeight="1">
      <c r="A219" s="246"/>
      <c r="B219" s="247"/>
      <c r="C219" s="208"/>
      <c r="D219" s="223"/>
      <c r="E219" s="205"/>
      <c r="F219" s="227"/>
      <c r="G219" s="240"/>
    </row>
    <row r="220" spans="1:7" s="1" customFormat="1" ht="15" customHeight="1">
      <c r="A220" s="251">
        <v>10</v>
      </c>
      <c r="B220" s="237" t="s">
        <v>259</v>
      </c>
      <c r="C220" s="208"/>
      <c r="D220" s="223"/>
      <c r="E220" s="205"/>
      <c r="F220" s="227"/>
      <c r="G220" s="240"/>
    </row>
    <row r="221" spans="1:7" s="1" customFormat="1" ht="15" customHeight="1">
      <c r="A221" s="246">
        <f>A220+0.1</f>
        <v>10.1</v>
      </c>
      <c r="B221" s="247" t="s">
        <v>260</v>
      </c>
      <c r="C221" s="208">
        <v>1240</v>
      </c>
      <c r="D221" s="223" t="s">
        <v>5</v>
      </c>
      <c r="E221" s="205"/>
      <c r="F221" s="227">
        <f>+E221*C221</f>
        <v>0</v>
      </c>
      <c r="G221" s="235">
        <f>SUM(F221)</f>
        <v>0</v>
      </c>
    </row>
    <row r="222" spans="1:7" s="1" customFormat="1" ht="15" customHeight="1">
      <c r="A222" s="246"/>
      <c r="B222" s="247"/>
      <c r="C222" s="253"/>
      <c r="D222" s="254"/>
      <c r="E222" s="255"/>
      <c r="F222" s="256"/>
      <c r="G222" s="257"/>
    </row>
    <row r="223" spans="1:7" s="1" customFormat="1" ht="15" customHeight="1">
      <c r="A223" s="246">
        <v>11</v>
      </c>
      <c r="B223" s="237" t="s">
        <v>261</v>
      </c>
      <c r="C223" s="208"/>
      <c r="D223" s="223"/>
      <c r="E223" s="205"/>
      <c r="F223" s="227"/>
      <c r="G223" s="240"/>
    </row>
    <row r="224" spans="1:7" s="1" customFormat="1" ht="15" customHeight="1">
      <c r="A224" s="258" t="s">
        <v>262</v>
      </c>
      <c r="B224" s="247" t="s">
        <v>263</v>
      </c>
      <c r="C224" s="208">
        <v>1516.36</v>
      </c>
      <c r="D224" s="223" t="s">
        <v>6</v>
      </c>
      <c r="E224" s="205"/>
      <c r="F224" s="227">
        <f>+C224*E224</f>
        <v>0</v>
      </c>
      <c r="G224" s="240"/>
    </row>
    <row r="225" spans="1:7" s="1" customFormat="1" ht="15" customHeight="1">
      <c r="A225" s="258" t="s">
        <v>264</v>
      </c>
      <c r="B225" s="247" t="s">
        <v>265</v>
      </c>
      <c r="C225" s="208"/>
      <c r="D225" s="223"/>
      <c r="E225" s="205"/>
      <c r="F225" s="227"/>
      <c r="G225" s="240"/>
    </row>
    <row r="226" spans="1:7" s="1" customFormat="1" ht="15" customHeight="1">
      <c r="A226" s="258" t="s">
        <v>266</v>
      </c>
      <c r="B226" s="247" t="s">
        <v>267</v>
      </c>
      <c r="C226" s="208">
        <v>13185.73</v>
      </c>
      <c r="D226" s="223" t="s">
        <v>14</v>
      </c>
      <c r="E226" s="205"/>
      <c r="F226" s="227">
        <f>+C226*E226</f>
        <v>0</v>
      </c>
      <c r="G226" s="240"/>
    </row>
    <row r="227" spans="1:7" s="1" customFormat="1" ht="15" customHeight="1">
      <c r="A227" s="258" t="s">
        <v>268</v>
      </c>
      <c r="B227" s="247" t="s">
        <v>269</v>
      </c>
      <c r="C227" s="208">
        <v>13185.73</v>
      </c>
      <c r="D227" s="223" t="s">
        <v>14</v>
      </c>
      <c r="E227" s="205"/>
      <c r="F227" s="227">
        <f>+C227*E227</f>
        <v>0</v>
      </c>
      <c r="G227" s="240"/>
    </row>
    <row r="228" spans="1:7" s="1" customFormat="1" ht="15" customHeight="1">
      <c r="A228" s="258" t="s">
        <v>270</v>
      </c>
      <c r="B228" s="247" t="s">
        <v>271</v>
      </c>
      <c r="C228" s="208"/>
      <c r="D228" s="223"/>
      <c r="E228" s="205"/>
      <c r="F228" s="227"/>
      <c r="G228" s="240"/>
    </row>
    <row r="229" spans="1:7" s="1" customFormat="1" ht="15" customHeight="1">
      <c r="A229" s="258" t="s">
        <v>272</v>
      </c>
      <c r="B229" s="247" t="s">
        <v>273</v>
      </c>
      <c r="C229" s="208">
        <v>8</v>
      </c>
      <c r="D229" s="223" t="s">
        <v>2</v>
      </c>
      <c r="E229" s="205"/>
      <c r="F229" s="227">
        <f>C229*E229</f>
        <v>0</v>
      </c>
      <c r="G229" s="240"/>
    </row>
    <row r="230" spans="1:7" s="1" customFormat="1" ht="15" customHeight="1">
      <c r="A230" s="258" t="s">
        <v>274</v>
      </c>
      <c r="B230" s="247" t="s">
        <v>275</v>
      </c>
      <c r="C230" s="208">
        <v>16</v>
      </c>
      <c r="D230" s="223" t="s">
        <v>2</v>
      </c>
      <c r="E230" s="205"/>
      <c r="F230" s="227">
        <f t="shared" ref="F230:F238" si="23">C230*E230</f>
        <v>0</v>
      </c>
      <c r="G230" s="240"/>
    </row>
    <row r="231" spans="1:7" s="1" customFormat="1" ht="15" customHeight="1">
      <c r="A231" s="258" t="s">
        <v>276</v>
      </c>
      <c r="B231" s="247" t="s">
        <v>277</v>
      </c>
      <c r="C231" s="208">
        <v>8</v>
      </c>
      <c r="D231" s="223" t="s">
        <v>2</v>
      </c>
      <c r="E231" s="205"/>
      <c r="F231" s="227">
        <f t="shared" si="23"/>
        <v>0</v>
      </c>
      <c r="G231" s="240"/>
    </row>
    <row r="232" spans="1:7" s="1" customFormat="1" ht="15" customHeight="1">
      <c r="A232" s="258" t="s">
        <v>278</v>
      </c>
      <c r="B232" s="247" t="s">
        <v>279</v>
      </c>
      <c r="C232" s="208">
        <v>22</v>
      </c>
      <c r="D232" s="223" t="s">
        <v>2</v>
      </c>
      <c r="E232" s="205"/>
      <c r="F232" s="227">
        <f t="shared" si="23"/>
        <v>0</v>
      </c>
      <c r="G232" s="240"/>
    </row>
    <row r="233" spans="1:7" s="1" customFormat="1" ht="15" customHeight="1">
      <c r="A233" s="258" t="s">
        <v>280</v>
      </c>
      <c r="B233" s="247" t="s">
        <v>281</v>
      </c>
      <c r="C233" s="208">
        <v>4</v>
      </c>
      <c r="D233" s="223" t="s">
        <v>2</v>
      </c>
      <c r="E233" s="205"/>
      <c r="F233" s="227">
        <f t="shared" si="23"/>
        <v>0</v>
      </c>
      <c r="G233" s="240"/>
    </row>
    <row r="234" spans="1:7" s="1" customFormat="1" ht="15" customHeight="1">
      <c r="A234" s="258" t="s">
        <v>282</v>
      </c>
      <c r="B234" s="247" t="s">
        <v>283</v>
      </c>
      <c r="C234" s="208">
        <v>0</v>
      </c>
      <c r="D234" s="223" t="s">
        <v>2</v>
      </c>
      <c r="E234" s="205"/>
      <c r="F234" s="227">
        <f t="shared" si="23"/>
        <v>0</v>
      </c>
      <c r="G234" s="240"/>
    </row>
    <row r="235" spans="1:7" ht="15" customHeight="1">
      <c r="A235" s="258" t="s">
        <v>284</v>
      </c>
      <c r="B235" s="247" t="s">
        <v>285</v>
      </c>
      <c r="C235" s="208">
        <v>12</v>
      </c>
      <c r="D235" s="223" t="s">
        <v>2</v>
      </c>
      <c r="E235" s="205"/>
      <c r="F235" s="227">
        <f t="shared" si="23"/>
        <v>0</v>
      </c>
      <c r="G235" s="240"/>
    </row>
    <row r="236" spans="1:7" ht="15" customHeight="1">
      <c r="A236" s="258" t="s">
        <v>286</v>
      </c>
      <c r="B236" s="247" t="s">
        <v>287</v>
      </c>
      <c r="C236" s="208">
        <v>24</v>
      </c>
      <c r="D236" s="223" t="s">
        <v>2</v>
      </c>
      <c r="E236" s="205"/>
      <c r="F236" s="227">
        <f t="shared" si="23"/>
        <v>0</v>
      </c>
      <c r="G236" s="240"/>
    </row>
    <row r="237" spans="1:7" ht="15" customHeight="1">
      <c r="A237" s="258" t="s">
        <v>288</v>
      </c>
      <c r="B237" s="247" t="s">
        <v>289</v>
      </c>
      <c r="C237" s="208">
        <v>2</v>
      </c>
      <c r="D237" s="223" t="s">
        <v>2</v>
      </c>
      <c r="E237" s="205"/>
      <c r="F237" s="227">
        <f t="shared" si="23"/>
        <v>0</v>
      </c>
      <c r="G237" s="240"/>
    </row>
    <row r="238" spans="1:7" ht="15" customHeight="1">
      <c r="A238" s="258" t="s">
        <v>290</v>
      </c>
      <c r="B238" s="247" t="s">
        <v>291</v>
      </c>
      <c r="C238" s="208">
        <v>24</v>
      </c>
      <c r="D238" s="223" t="s">
        <v>2</v>
      </c>
      <c r="E238" s="205"/>
      <c r="F238" s="227">
        <f t="shared" si="23"/>
        <v>0</v>
      </c>
      <c r="G238" s="240"/>
    </row>
    <row r="239" spans="1:7" ht="15" customHeight="1">
      <c r="A239" s="258" t="s">
        <v>292</v>
      </c>
      <c r="B239" s="247" t="s">
        <v>293</v>
      </c>
      <c r="C239" s="208">
        <v>87</v>
      </c>
      <c r="D239" s="223" t="s">
        <v>2</v>
      </c>
      <c r="E239" s="205"/>
      <c r="F239" s="227">
        <f t="shared" ref="F239:F253" si="24">+C239*E239</f>
        <v>0</v>
      </c>
      <c r="G239" s="240"/>
    </row>
    <row r="240" spans="1:7" ht="15" customHeight="1">
      <c r="A240" s="258" t="s">
        <v>294</v>
      </c>
      <c r="B240" s="247" t="s">
        <v>295</v>
      </c>
      <c r="C240" s="208">
        <v>14</v>
      </c>
      <c r="D240" s="223" t="s">
        <v>2</v>
      </c>
      <c r="E240" s="205"/>
      <c r="F240" s="227">
        <f t="shared" si="24"/>
        <v>0</v>
      </c>
      <c r="G240" s="240"/>
    </row>
    <row r="241" spans="1:7" ht="15" customHeight="1">
      <c r="A241" s="258" t="s">
        <v>296</v>
      </c>
      <c r="B241" s="247" t="s">
        <v>297</v>
      </c>
      <c r="C241" s="208">
        <v>132</v>
      </c>
      <c r="D241" s="223" t="s">
        <v>2</v>
      </c>
      <c r="E241" s="205"/>
      <c r="F241" s="227">
        <f t="shared" si="24"/>
        <v>0</v>
      </c>
      <c r="G241" s="240"/>
    </row>
    <row r="242" spans="1:7" ht="15" customHeight="1">
      <c r="A242" s="258" t="s">
        <v>298</v>
      </c>
      <c r="B242" s="247" t="s">
        <v>299</v>
      </c>
      <c r="C242" s="208">
        <v>145</v>
      </c>
      <c r="D242" s="223" t="s">
        <v>2</v>
      </c>
      <c r="E242" s="205"/>
      <c r="F242" s="227">
        <f t="shared" si="24"/>
        <v>0</v>
      </c>
      <c r="G242" s="240"/>
    </row>
    <row r="243" spans="1:7" ht="15" customHeight="1">
      <c r="A243" s="258" t="s">
        <v>300</v>
      </c>
      <c r="B243" s="247" t="s">
        <v>301</v>
      </c>
      <c r="C243" s="208">
        <v>41.25</v>
      </c>
      <c r="D243" s="223" t="s">
        <v>2</v>
      </c>
      <c r="E243" s="205"/>
      <c r="F243" s="227">
        <f t="shared" si="24"/>
        <v>0</v>
      </c>
      <c r="G243" s="240"/>
    </row>
    <row r="244" spans="1:7" ht="15" customHeight="1">
      <c r="A244" s="258" t="s">
        <v>302</v>
      </c>
      <c r="B244" s="247" t="s">
        <v>303</v>
      </c>
      <c r="C244" s="208">
        <v>9</v>
      </c>
      <c r="D244" s="223" t="s">
        <v>2</v>
      </c>
      <c r="E244" s="205"/>
      <c r="F244" s="227">
        <f t="shared" si="24"/>
        <v>0</v>
      </c>
      <c r="G244" s="240"/>
    </row>
    <row r="245" spans="1:7" ht="15" customHeight="1">
      <c r="A245" s="258" t="s">
        <v>304</v>
      </c>
      <c r="B245" s="247" t="s">
        <v>305</v>
      </c>
      <c r="C245" s="208">
        <v>86</v>
      </c>
      <c r="D245" s="223" t="s">
        <v>2</v>
      </c>
      <c r="E245" s="205"/>
      <c r="F245" s="227">
        <f t="shared" si="24"/>
        <v>0</v>
      </c>
      <c r="G245" s="240"/>
    </row>
    <row r="246" spans="1:7" ht="15" customHeight="1">
      <c r="A246" s="258" t="s">
        <v>306</v>
      </c>
      <c r="B246" s="247" t="s">
        <v>307</v>
      </c>
      <c r="C246" s="208">
        <v>46</v>
      </c>
      <c r="D246" s="223" t="s">
        <v>2</v>
      </c>
      <c r="E246" s="205"/>
      <c r="F246" s="227">
        <f t="shared" si="24"/>
        <v>0</v>
      </c>
      <c r="G246" s="240"/>
    </row>
    <row r="247" spans="1:7" ht="15" customHeight="1">
      <c r="A247" s="258" t="s">
        <v>308</v>
      </c>
      <c r="B247" s="247" t="s">
        <v>309</v>
      </c>
      <c r="C247" s="208">
        <v>164</v>
      </c>
      <c r="D247" s="223" t="s">
        <v>2</v>
      </c>
      <c r="E247" s="205"/>
      <c r="F247" s="227">
        <f t="shared" si="24"/>
        <v>0</v>
      </c>
      <c r="G247" s="240"/>
    </row>
    <row r="248" spans="1:7" ht="15" customHeight="1">
      <c r="A248" s="258" t="s">
        <v>310</v>
      </c>
      <c r="B248" s="247" t="s">
        <v>311</v>
      </c>
      <c r="C248" s="208">
        <v>144</v>
      </c>
      <c r="D248" s="223" t="s">
        <v>2</v>
      </c>
      <c r="E248" s="205"/>
      <c r="F248" s="227">
        <f t="shared" si="24"/>
        <v>0</v>
      </c>
      <c r="G248" s="240"/>
    </row>
    <row r="249" spans="1:7" ht="15" customHeight="1">
      <c r="A249" s="258" t="s">
        <v>312</v>
      </c>
      <c r="B249" s="247" t="s">
        <v>313</v>
      </c>
      <c r="C249" s="208">
        <v>314</v>
      </c>
      <c r="D249" s="223" t="s">
        <v>2</v>
      </c>
      <c r="E249" s="205"/>
      <c r="F249" s="227">
        <f t="shared" si="24"/>
        <v>0</v>
      </c>
      <c r="G249" s="240"/>
    </row>
    <row r="250" spans="1:7" ht="15" customHeight="1">
      <c r="A250" s="258" t="s">
        <v>314</v>
      </c>
      <c r="B250" s="247" t="s">
        <v>315</v>
      </c>
      <c r="C250" s="208">
        <v>36</v>
      </c>
      <c r="D250" s="223" t="s">
        <v>2</v>
      </c>
      <c r="E250" s="205"/>
      <c r="F250" s="227">
        <f t="shared" si="24"/>
        <v>0</v>
      </c>
      <c r="G250" s="240"/>
    </row>
    <row r="251" spans="1:7" ht="15" customHeight="1">
      <c r="A251" s="258" t="s">
        <v>316</v>
      </c>
      <c r="B251" s="247" t="s">
        <v>317</v>
      </c>
      <c r="C251" s="208">
        <v>45</v>
      </c>
      <c r="D251" s="223" t="s">
        <v>2</v>
      </c>
      <c r="E251" s="205"/>
      <c r="F251" s="227">
        <f t="shared" si="24"/>
        <v>0</v>
      </c>
      <c r="G251" s="240"/>
    </row>
    <row r="252" spans="1:7" ht="15" customHeight="1">
      <c r="A252" s="258" t="s">
        <v>318</v>
      </c>
      <c r="B252" s="247" t="s">
        <v>319</v>
      </c>
      <c r="C252" s="208">
        <v>34</v>
      </c>
      <c r="D252" s="223" t="s">
        <v>2</v>
      </c>
      <c r="E252" s="205"/>
      <c r="F252" s="227">
        <f t="shared" si="24"/>
        <v>0</v>
      </c>
      <c r="G252" s="240"/>
    </row>
    <row r="253" spans="1:7" ht="36">
      <c r="A253" s="258" t="s">
        <v>320</v>
      </c>
      <c r="B253" s="211" t="s">
        <v>321</v>
      </c>
      <c r="C253" s="208">
        <v>1</v>
      </c>
      <c r="D253" s="223" t="s">
        <v>13</v>
      </c>
      <c r="E253" s="205"/>
      <c r="F253" s="227">
        <f t="shared" si="24"/>
        <v>0</v>
      </c>
      <c r="G253" s="259">
        <f>SUM(F224:F253)</f>
        <v>0</v>
      </c>
    </row>
    <row r="254" spans="1:7" ht="15" customHeight="1">
      <c r="A254" s="260"/>
      <c r="B254" s="261"/>
      <c r="C254" s="262"/>
      <c r="D254" s="263"/>
      <c r="E254" s="264"/>
      <c r="F254" s="264"/>
      <c r="G254" s="265"/>
    </row>
    <row r="255" spans="1:7" ht="15" customHeight="1">
      <c r="A255" s="258">
        <v>12</v>
      </c>
      <c r="B255" s="261" t="s">
        <v>322</v>
      </c>
      <c r="C255" s="262"/>
      <c r="D255" s="263"/>
      <c r="E255" s="264"/>
      <c r="F255" s="264"/>
      <c r="G255" s="265"/>
    </row>
    <row r="256" spans="1:7" ht="15" customHeight="1">
      <c r="A256" s="258">
        <v>12.1</v>
      </c>
      <c r="B256" s="247" t="s">
        <v>323</v>
      </c>
      <c r="C256" s="266">
        <v>1</v>
      </c>
      <c r="D256" s="267" t="s">
        <v>13</v>
      </c>
      <c r="E256" s="268"/>
      <c r="F256" s="268">
        <f>+C256*E256</f>
        <v>0</v>
      </c>
      <c r="G256" s="209">
        <f>SUM(F256:F256)</f>
        <v>0</v>
      </c>
    </row>
    <row r="257" spans="1:7" ht="15" customHeight="1">
      <c r="A257" s="225"/>
      <c r="B257" s="226"/>
      <c r="C257" s="208"/>
      <c r="D257" s="223"/>
      <c r="E257" s="205"/>
      <c r="F257" s="227"/>
      <c r="G257" s="209"/>
    </row>
    <row r="258" spans="1:7" ht="36">
      <c r="A258" s="225">
        <v>13</v>
      </c>
      <c r="B258" s="226" t="s">
        <v>324</v>
      </c>
      <c r="C258" s="208">
        <v>1</v>
      </c>
      <c r="D258" s="223" t="s">
        <v>13</v>
      </c>
      <c r="E258" s="205"/>
      <c r="F258" s="227">
        <f>+C258*E258</f>
        <v>0</v>
      </c>
      <c r="G258" s="209">
        <f>+F258</f>
        <v>0</v>
      </c>
    </row>
    <row r="259" spans="1:7" ht="15" customHeight="1">
      <c r="A259" s="225"/>
      <c r="B259" s="226"/>
      <c r="C259" s="208"/>
      <c r="D259" s="223"/>
      <c r="E259" s="205"/>
      <c r="F259" s="227"/>
      <c r="G259" s="209"/>
    </row>
    <row r="260" spans="1:7" ht="15" customHeight="1">
      <c r="A260" s="269">
        <v>14</v>
      </c>
      <c r="B260" s="202" t="s">
        <v>54</v>
      </c>
      <c r="C260" s="208">
        <v>1</v>
      </c>
      <c r="D260" s="223" t="s">
        <v>13</v>
      </c>
      <c r="E260" s="205"/>
      <c r="F260" s="227" t="str">
        <f>IF(E260=0," ",(ROUND(C260*E260,2)))</f>
        <v xml:space="preserve"> </v>
      </c>
      <c r="G260" s="209" t="str">
        <f>+F260</f>
        <v xml:space="preserve"> </v>
      </c>
    </row>
    <row r="261" spans="1:7" ht="15" customHeight="1">
      <c r="A261" s="152"/>
      <c r="B261" s="76"/>
      <c r="C261" s="77"/>
      <c r="D261" s="83"/>
      <c r="E261" s="79"/>
      <c r="F261" s="123"/>
      <c r="G261" s="81"/>
    </row>
    <row r="262" spans="1:7" ht="15" customHeight="1" thickBot="1">
      <c r="A262" s="113"/>
      <c r="B262" s="76"/>
      <c r="C262" s="77"/>
      <c r="D262" s="83"/>
      <c r="E262" s="79"/>
      <c r="F262" s="123"/>
      <c r="G262" s="81"/>
    </row>
    <row r="263" spans="1:7" ht="15" customHeight="1" thickTop="1" thickBot="1">
      <c r="A263" s="31"/>
      <c r="B263" s="32" t="s">
        <v>15</v>
      </c>
      <c r="C263" s="33"/>
      <c r="D263" s="34"/>
      <c r="E263" s="35"/>
      <c r="F263" s="36"/>
      <c r="G263" s="37">
        <f>SUM(G14:G260)</f>
        <v>0</v>
      </c>
    </row>
    <row r="264" spans="1:7" ht="15" customHeight="1" thickTop="1" thickBot="1">
      <c r="A264" s="31"/>
      <c r="B264" s="32" t="s">
        <v>24</v>
      </c>
      <c r="C264" s="33"/>
      <c r="D264" s="34"/>
      <c r="E264" s="35"/>
      <c r="F264" s="36"/>
      <c r="G264" s="37">
        <f>+SUM(F10:F260)</f>
        <v>0</v>
      </c>
    </row>
    <row r="265" spans="1:7" ht="15" customHeight="1" thickTop="1">
      <c r="A265" s="156"/>
      <c r="B265" s="157"/>
      <c r="C265" s="157"/>
      <c r="D265" s="157"/>
      <c r="E265" s="157"/>
      <c r="F265" s="157"/>
      <c r="G265" s="158"/>
    </row>
    <row r="266" spans="1:7" ht="15" customHeight="1">
      <c r="A266" s="159"/>
      <c r="B266" s="160" t="s">
        <v>34</v>
      </c>
      <c r="C266" s="161">
        <v>0.1</v>
      </c>
      <c r="D266" s="160"/>
      <c r="E266" s="160"/>
      <c r="F266" s="170">
        <f>C266*G264</f>
        <v>0</v>
      </c>
      <c r="G266" s="171"/>
    </row>
    <row r="267" spans="1:7" ht="15" customHeight="1">
      <c r="A267" s="159"/>
      <c r="B267" s="160" t="s">
        <v>7</v>
      </c>
      <c r="C267" s="161">
        <v>2.5000000000000001E-2</v>
      </c>
      <c r="D267" s="160"/>
      <c r="E267" s="160"/>
      <c r="F267" s="170">
        <f>C267*G264</f>
        <v>0</v>
      </c>
      <c r="G267" s="171"/>
    </row>
    <row r="268" spans="1:7" ht="15" customHeight="1">
      <c r="A268" s="159"/>
      <c r="B268" s="160" t="s">
        <v>8</v>
      </c>
      <c r="C268" s="161">
        <v>5.3499999999999999E-2</v>
      </c>
      <c r="D268" s="160"/>
      <c r="E268" s="160"/>
      <c r="F268" s="170">
        <f>C268*G264</f>
        <v>0</v>
      </c>
      <c r="G268" s="171"/>
    </row>
    <row r="269" spans="1:7" ht="15" customHeight="1">
      <c r="A269" s="159"/>
      <c r="B269" s="160" t="s">
        <v>9</v>
      </c>
      <c r="C269" s="161">
        <v>0.02</v>
      </c>
      <c r="D269" s="160"/>
      <c r="E269" s="160"/>
      <c r="F269" s="170">
        <f>C269*G264</f>
        <v>0</v>
      </c>
      <c r="G269" s="171"/>
    </row>
    <row r="270" spans="1:7" ht="15" customHeight="1">
      <c r="A270" s="159"/>
      <c r="B270" s="160" t="s">
        <v>10</v>
      </c>
      <c r="C270" s="161">
        <v>0.01</v>
      </c>
      <c r="D270" s="160"/>
      <c r="E270" s="160"/>
      <c r="F270" s="170">
        <f>C270*G264</f>
        <v>0</v>
      </c>
      <c r="G270" s="171"/>
    </row>
    <row r="271" spans="1:7" ht="15" customHeight="1">
      <c r="A271" s="159"/>
      <c r="B271" s="160" t="s">
        <v>35</v>
      </c>
      <c r="C271" s="161">
        <v>0.05</v>
      </c>
      <c r="D271" s="160"/>
      <c r="E271" s="160"/>
      <c r="F271" s="170">
        <f>C271*G264</f>
        <v>0</v>
      </c>
      <c r="G271" s="171"/>
    </row>
    <row r="272" spans="1:7" ht="15" customHeight="1" thickBot="1">
      <c r="A272" s="153"/>
      <c r="B272" s="162"/>
      <c r="C272" s="163"/>
      <c r="D272" s="160"/>
      <c r="E272" s="160"/>
      <c r="F272" s="170"/>
      <c r="G272" s="172"/>
    </row>
    <row r="273" spans="1:7" ht="15" customHeight="1" thickTop="1" thickBot="1">
      <c r="A273" s="38"/>
      <c r="B273" s="39" t="s">
        <v>16</v>
      </c>
      <c r="C273" s="40"/>
      <c r="D273" s="41"/>
      <c r="E273" s="39"/>
      <c r="F273" s="173"/>
      <c r="G273" s="174">
        <f>SUM(F266:F271)</f>
        <v>0</v>
      </c>
    </row>
    <row r="274" spans="1:7" ht="15" customHeight="1" thickTop="1" thickBot="1">
      <c r="A274" s="164"/>
      <c r="B274" s="165"/>
      <c r="C274" s="166"/>
      <c r="D274" s="166"/>
      <c r="E274" s="166"/>
      <c r="F274" s="175"/>
      <c r="G274" s="176"/>
    </row>
    <row r="275" spans="1:7" ht="15" customHeight="1" thickTop="1" thickBot="1">
      <c r="A275" s="38"/>
      <c r="B275" s="39" t="s">
        <v>17</v>
      </c>
      <c r="C275" s="167">
        <v>0.03</v>
      </c>
      <c r="D275" s="41"/>
      <c r="E275" s="39"/>
      <c r="F275" s="173"/>
      <c r="G275" s="174">
        <f>+G273*C275</f>
        <v>0</v>
      </c>
    </row>
    <row r="276" spans="1:7" ht="15" customHeight="1" thickTop="1" thickBot="1">
      <c r="A276" s="164"/>
      <c r="B276" s="165"/>
      <c r="C276" s="43"/>
      <c r="D276" s="166"/>
      <c r="E276" s="166"/>
      <c r="F276" s="175"/>
      <c r="G276" s="176"/>
    </row>
    <row r="277" spans="1:7" ht="15" customHeight="1" thickTop="1" thickBot="1">
      <c r="A277" s="38"/>
      <c r="B277" s="39" t="s">
        <v>25</v>
      </c>
      <c r="C277" s="42"/>
      <c r="D277" s="41"/>
      <c r="E277" s="39"/>
      <c r="F277" s="173"/>
      <c r="G277" s="174">
        <f>G264+G273</f>
        <v>0</v>
      </c>
    </row>
    <row r="278" spans="1:7" ht="15" customHeight="1" thickTop="1" thickBot="1">
      <c r="A278" s="164"/>
      <c r="B278" s="165"/>
      <c r="C278" s="43"/>
      <c r="D278" s="166"/>
      <c r="E278" s="166"/>
      <c r="F278" s="175"/>
      <c r="G278" s="176"/>
    </row>
    <row r="279" spans="1:7" ht="15" customHeight="1" thickTop="1" thickBot="1">
      <c r="A279" s="38"/>
      <c r="B279" s="39" t="s">
        <v>26</v>
      </c>
      <c r="C279" s="167">
        <v>0.06</v>
      </c>
      <c r="D279" s="41"/>
      <c r="E279" s="39"/>
      <c r="F279" s="173"/>
      <c r="G279" s="174">
        <f>(+C279*G264)</f>
        <v>0</v>
      </c>
    </row>
    <row r="280" spans="1:7" ht="15" customHeight="1" thickTop="1" thickBot="1">
      <c r="A280" s="164"/>
      <c r="B280" s="165"/>
      <c r="C280" s="43"/>
      <c r="D280" s="166"/>
      <c r="E280" s="166"/>
      <c r="F280" s="175"/>
      <c r="G280" s="176"/>
    </row>
    <row r="281" spans="1:7" ht="15" customHeight="1" thickTop="1" thickBot="1">
      <c r="A281" s="38"/>
      <c r="B281" s="39" t="s">
        <v>41</v>
      </c>
      <c r="C281" s="167">
        <v>1E-3</v>
      </c>
      <c r="D281" s="41"/>
      <c r="E281" s="39"/>
      <c r="F281" s="173"/>
      <c r="G281" s="174">
        <f>G264*C281</f>
        <v>0</v>
      </c>
    </row>
    <row r="282" spans="1:7" ht="15" customHeight="1" thickTop="1" thickBot="1">
      <c r="A282" s="44"/>
      <c r="B282" s="45"/>
      <c r="C282" s="46"/>
      <c r="D282" s="47"/>
      <c r="E282" s="45"/>
      <c r="F282" s="177"/>
      <c r="G282" s="178"/>
    </row>
    <row r="283" spans="1:7" ht="15" customHeight="1" thickTop="1" thickBot="1">
      <c r="A283" s="38"/>
      <c r="B283" s="39" t="s">
        <v>36</v>
      </c>
      <c r="C283" s="167">
        <v>0.18</v>
      </c>
      <c r="D283" s="41"/>
      <c r="E283" s="39"/>
      <c r="F283" s="173"/>
      <c r="G283" s="174">
        <f>F266*C283</f>
        <v>0</v>
      </c>
    </row>
    <row r="284" spans="1:7" ht="15" customHeight="1" thickTop="1" thickBot="1">
      <c r="A284" s="44"/>
      <c r="B284" s="45"/>
      <c r="C284" s="46"/>
      <c r="D284" s="47"/>
      <c r="E284" s="45"/>
      <c r="F284" s="177"/>
      <c r="G284" s="178"/>
    </row>
    <row r="285" spans="1:7" ht="15" customHeight="1" thickTop="1" thickBot="1">
      <c r="A285" s="50"/>
      <c r="B285" s="51" t="s">
        <v>59</v>
      </c>
      <c r="C285" s="52">
        <v>1</v>
      </c>
      <c r="D285" s="53" t="s">
        <v>13</v>
      </c>
      <c r="E285" s="54"/>
      <c r="F285" s="179"/>
      <c r="G285" s="180">
        <f>+C285*F285</f>
        <v>0</v>
      </c>
    </row>
    <row r="286" spans="1:7" ht="15" customHeight="1" thickTop="1" thickBot="1">
      <c r="A286" s="44"/>
      <c r="B286" s="45"/>
      <c r="C286" s="46"/>
      <c r="D286" s="47"/>
      <c r="E286" s="45"/>
      <c r="F286" s="177"/>
      <c r="G286" s="178"/>
    </row>
    <row r="287" spans="1:7" ht="15" customHeight="1" thickTop="1" thickBot="1">
      <c r="A287" s="50"/>
      <c r="B287" s="51" t="s">
        <v>137</v>
      </c>
      <c r="C287" s="52">
        <v>1</v>
      </c>
      <c r="D287" s="53" t="s">
        <v>13</v>
      </c>
      <c r="E287" s="54"/>
      <c r="F287" s="179"/>
      <c r="G287" s="180">
        <f>+C287*F287</f>
        <v>0</v>
      </c>
    </row>
    <row r="288" spans="1:7" ht="15" customHeight="1" thickTop="1" thickBot="1">
      <c r="A288" s="164"/>
      <c r="B288" s="165"/>
      <c r="C288" s="43"/>
      <c r="D288" s="166"/>
      <c r="E288" s="168"/>
      <c r="F288" s="175"/>
      <c r="G288" s="176"/>
    </row>
    <row r="289" spans="1:7" ht="15" customHeight="1" thickTop="1" thickBot="1">
      <c r="A289" s="38"/>
      <c r="B289" s="39" t="s">
        <v>12</v>
      </c>
      <c r="C289" s="167">
        <v>0.05</v>
      </c>
      <c r="D289" s="41"/>
      <c r="E289" s="39"/>
      <c r="F289" s="173"/>
      <c r="G289" s="174">
        <f>+G264*C289</f>
        <v>0</v>
      </c>
    </row>
    <row r="290" spans="1:7" ht="15" customHeight="1" thickTop="1" thickBot="1">
      <c r="A290" s="164"/>
      <c r="B290" s="165"/>
      <c r="C290" s="166"/>
      <c r="D290" s="166"/>
      <c r="E290" s="166"/>
      <c r="F290" s="175"/>
      <c r="G290" s="176"/>
    </row>
    <row r="291" spans="1:7" ht="15" customHeight="1" thickTop="1" thickBot="1">
      <c r="A291" s="38"/>
      <c r="B291" s="39" t="s">
        <v>18</v>
      </c>
      <c r="C291" s="40"/>
      <c r="D291" s="41"/>
      <c r="E291" s="39"/>
      <c r="F291" s="173"/>
      <c r="G291" s="174">
        <f>+G289+G287+G285+G283+G281+G279+G277+G275</f>
        <v>0</v>
      </c>
    </row>
    <row r="292" spans="1:7" ht="15" customHeight="1" thickTop="1">
      <c r="A292" s="48"/>
      <c r="B292" s="49"/>
      <c r="C292" s="169"/>
      <c r="D292" s="169"/>
      <c r="E292" s="169"/>
      <c r="F292" s="169"/>
      <c r="G292" s="169"/>
    </row>
    <row r="293" spans="1:7" ht="15" customHeight="1">
      <c r="A293" s="27"/>
      <c r="B293" s="27"/>
      <c r="C293" s="28"/>
      <c r="D293" s="27"/>
      <c r="E293" s="29"/>
      <c r="F293" s="30"/>
      <c r="G293" s="30"/>
    </row>
    <row r="294" spans="1:7" ht="15" customHeight="1">
      <c r="A294" s="27"/>
      <c r="B294" s="27"/>
      <c r="C294" s="28"/>
      <c r="D294" s="27"/>
      <c r="E294" s="29"/>
      <c r="F294" s="30"/>
      <c r="G294" s="30"/>
    </row>
    <row r="295" spans="1:7" ht="15" customHeight="1">
      <c r="A295" s="27"/>
      <c r="B295" s="27"/>
      <c r="C295" s="28"/>
      <c r="D295" s="27"/>
      <c r="E295" s="29"/>
      <c r="F295" s="30"/>
      <c r="G295" s="30"/>
    </row>
    <row r="296" spans="1:7" ht="15" customHeight="1">
      <c r="A296" s="27"/>
      <c r="B296" s="27"/>
      <c r="C296" s="28"/>
      <c r="D296" s="27"/>
      <c r="E296" s="29"/>
      <c r="F296" s="30"/>
      <c r="G296" s="30"/>
    </row>
    <row r="297" spans="1:7" ht="15" customHeight="1">
      <c r="A297" s="27"/>
      <c r="B297" s="27"/>
      <c r="C297" s="28"/>
      <c r="D297" s="27"/>
      <c r="E297" s="29"/>
      <c r="F297" s="30"/>
      <c r="G297" s="30"/>
    </row>
    <row r="298" spans="1:7" ht="15" customHeight="1">
      <c r="A298" s="27"/>
      <c r="B298" s="27"/>
      <c r="C298" s="28"/>
      <c r="D298" s="27"/>
      <c r="E298" s="29"/>
      <c r="F298" s="30"/>
      <c r="G298" s="30"/>
    </row>
    <row r="299" spans="1:7" ht="15" customHeight="1">
      <c r="A299" s="27"/>
      <c r="B299" s="27"/>
      <c r="C299" s="28"/>
      <c r="D299" s="27"/>
      <c r="E299" s="29"/>
      <c r="F299" s="30"/>
      <c r="G299" s="30"/>
    </row>
    <row r="300" spans="1:7" ht="15" customHeight="1">
      <c r="A300" s="27"/>
      <c r="B300" s="27"/>
      <c r="C300" s="28"/>
      <c r="D300" s="27"/>
      <c r="E300" s="29"/>
      <c r="F300" s="30"/>
      <c r="G300" s="30"/>
    </row>
    <row r="301" spans="1:7" ht="15" customHeight="1">
      <c r="A301" s="27"/>
      <c r="B301" s="27"/>
      <c r="C301" s="28"/>
      <c r="D301" s="27"/>
      <c r="E301" s="29"/>
      <c r="F301" s="30"/>
      <c r="G301" s="30"/>
    </row>
    <row r="302" spans="1:7" ht="15" customHeight="1">
      <c r="A302" s="27"/>
      <c r="B302" s="27"/>
      <c r="C302" s="28"/>
      <c r="D302" s="27"/>
      <c r="E302" s="29"/>
      <c r="F302" s="30"/>
      <c r="G302" s="30"/>
    </row>
    <row r="303" spans="1:7" ht="15" customHeight="1">
      <c r="A303" s="27"/>
      <c r="B303" s="27"/>
      <c r="C303" s="28"/>
      <c r="D303" s="27"/>
      <c r="E303" s="29"/>
      <c r="F303" s="30"/>
      <c r="G303" s="30"/>
    </row>
    <row r="304" spans="1:7" ht="15" customHeight="1">
      <c r="A304" s="27"/>
      <c r="B304" s="27"/>
      <c r="C304" s="28"/>
      <c r="D304" s="27"/>
      <c r="E304" s="29"/>
      <c r="F304" s="30"/>
      <c r="G304" s="30"/>
    </row>
    <row r="305" spans="1:7" ht="15" customHeight="1">
      <c r="A305" s="27"/>
      <c r="B305" s="27"/>
      <c r="C305" s="28"/>
      <c r="D305" s="27"/>
      <c r="E305" s="29"/>
      <c r="F305" s="30"/>
      <c r="G305" s="30"/>
    </row>
    <row r="306" spans="1:7" ht="15" customHeight="1">
      <c r="A306" s="27"/>
      <c r="B306" s="27"/>
      <c r="C306" s="28"/>
      <c r="D306" s="27"/>
      <c r="E306" s="29"/>
      <c r="F306" s="30"/>
      <c r="G306" s="30"/>
    </row>
    <row r="307" spans="1:7" ht="15" customHeight="1">
      <c r="A307" s="27"/>
      <c r="B307" s="27"/>
      <c r="C307" s="28"/>
      <c r="D307" s="27"/>
      <c r="E307" s="29"/>
      <c r="F307" s="30"/>
      <c r="G307" s="30"/>
    </row>
    <row r="308" spans="1:7" ht="15" customHeight="1">
      <c r="A308" s="27"/>
      <c r="B308" s="27"/>
      <c r="C308" s="28"/>
      <c r="D308" s="27"/>
      <c r="E308" s="29"/>
      <c r="F308" s="30"/>
      <c r="G308" s="30"/>
    </row>
    <row r="309" spans="1:7" ht="15" customHeight="1">
      <c r="A309" s="27"/>
      <c r="B309" s="27"/>
      <c r="C309" s="28"/>
      <c r="D309" s="27"/>
      <c r="E309" s="29"/>
      <c r="F309" s="30"/>
      <c r="G309" s="30"/>
    </row>
    <row r="310" spans="1:7" ht="15" customHeight="1">
      <c r="A310" s="27"/>
      <c r="B310" s="27"/>
      <c r="C310" s="28"/>
      <c r="D310" s="27"/>
      <c r="E310" s="29"/>
      <c r="F310" s="30"/>
      <c r="G310" s="30"/>
    </row>
    <row r="311" spans="1:7" ht="15" customHeight="1">
      <c r="A311" s="27"/>
      <c r="B311" s="27"/>
      <c r="C311" s="28"/>
      <c r="D311" s="27"/>
      <c r="E311" s="29"/>
      <c r="F311" s="30"/>
      <c r="G311" s="30"/>
    </row>
    <row r="312" spans="1:7" ht="15" customHeight="1">
      <c r="A312" s="27"/>
      <c r="B312" s="27"/>
      <c r="C312" s="28"/>
      <c r="D312" s="27"/>
      <c r="E312" s="29"/>
      <c r="F312" s="30"/>
      <c r="G312" s="30"/>
    </row>
    <row r="313" spans="1:7" ht="15" customHeight="1">
      <c r="A313" s="27"/>
      <c r="B313" s="27"/>
      <c r="C313" s="28"/>
      <c r="D313" s="27"/>
      <c r="E313" s="29"/>
      <c r="F313" s="30"/>
      <c r="G313" s="30"/>
    </row>
    <row r="314" spans="1:7" ht="15" customHeight="1">
      <c r="A314" s="27"/>
      <c r="B314" s="27"/>
      <c r="C314" s="28"/>
      <c r="D314" s="27"/>
      <c r="E314" s="29"/>
      <c r="F314" s="30"/>
      <c r="G314" s="30"/>
    </row>
    <row r="315" spans="1:7" ht="15" customHeight="1">
      <c r="A315" s="27"/>
      <c r="B315" s="27"/>
      <c r="C315" s="28"/>
      <c r="D315" s="27"/>
      <c r="E315" s="29"/>
      <c r="F315" s="30"/>
      <c r="G315" s="30"/>
    </row>
    <row r="316" spans="1:7" ht="15" customHeight="1">
      <c r="A316" s="27"/>
      <c r="B316" s="27"/>
      <c r="C316" s="28"/>
      <c r="D316" s="27"/>
      <c r="E316" s="29"/>
      <c r="F316" s="30"/>
      <c r="G316" s="30"/>
    </row>
    <row r="317" spans="1:7" ht="15" customHeight="1">
      <c r="A317" s="27"/>
      <c r="B317" s="27"/>
      <c r="C317" s="28"/>
      <c r="D317" s="27"/>
      <c r="E317" s="29"/>
      <c r="F317" s="30"/>
      <c r="G317" s="30"/>
    </row>
    <row r="318" spans="1:7" ht="15" customHeight="1">
      <c r="A318" s="27"/>
      <c r="B318" s="27"/>
      <c r="C318" s="28"/>
      <c r="D318" s="27"/>
      <c r="E318" s="29"/>
      <c r="F318" s="30"/>
      <c r="G318" s="30"/>
    </row>
    <row r="319" spans="1:7" ht="15" customHeight="1">
      <c r="A319" s="27"/>
      <c r="B319" s="27"/>
      <c r="C319" s="28"/>
      <c r="D319" s="27"/>
      <c r="E319" s="29"/>
      <c r="F319" s="30"/>
      <c r="G319" s="30"/>
    </row>
    <row r="320" spans="1:7" ht="15" customHeight="1">
      <c r="A320" s="27"/>
      <c r="B320" s="27"/>
      <c r="C320" s="28"/>
      <c r="D320" s="27"/>
      <c r="E320" s="29"/>
      <c r="F320" s="30"/>
      <c r="G320" s="30"/>
    </row>
    <row r="321" spans="1:7" ht="15" customHeight="1">
      <c r="A321" s="27"/>
      <c r="B321" s="27"/>
      <c r="C321" s="28"/>
      <c r="D321" s="27"/>
      <c r="E321" s="29"/>
      <c r="F321" s="30"/>
      <c r="G321" s="30"/>
    </row>
    <row r="322" spans="1:7" ht="15" customHeight="1">
      <c r="A322" s="27"/>
      <c r="B322" s="27"/>
      <c r="C322" s="28"/>
      <c r="D322" s="27"/>
      <c r="E322" s="29"/>
      <c r="F322" s="30"/>
      <c r="G322" s="30"/>
    </row>
    <row r="323" spans="1:7" ht="15" customHeight="1">
      <c r="A323" s="27"/>
      <c r="B323" s="27"/>
      <c r="C323" s="28"/>
      <c r="D323" s="27"/>
      <c r="E323" s="29"/>
      <c r="F323" s="30"/>
      <c r="G323" s="30"/>
    </row>
    <row r="324" spans="1:7" ht="15" customHeight="1">
      <c r="A324" s="27"/>
      <c r="B324" s="27"/>
      <c r="C324" s="28"/>
      <c r="D324" s="27"/>
      <c r="E324" s="29"/>
      <c r="F324" s="30"/>
      <c r="G324" s="30"/>
    </row>
    <row r="325" spans="1:7" ht="15" customHeight="1">
      <c r="A325" s="27"/>
      <c r="B325" s="27"/>
      <c r="C325" s="28"/>
      <c r="D325" s="27"/>
      <c r="E325" s="29"/>
      <c r="F325" s="30"/>
      <c r="G325" s="30"/>
    </row>
    <row r="326" spans="1:7" ht="15" customHeight="1">
      <c r="A326" s="27"/>
      <c r="B326" s="27"/>
      <c r="C326" s="28"/>
      <c r="D326" s="27"/>
      <c r="E326" s="29"/>
      <c r="F326" s="30"/>
      <c r="G326" s="30"/>
    </row>
    <row r="327" spans="1:7" ht="15" customHeight="1">
      <c r="A327" s="27"/>
      <c r="B327" s="27"/>
      <c r="C327" s="28"/>
      <c r="D327" s="27"/>
      <c r="E327" s="29"/>
      <c r="F327" s="30"/>
      <c r="G327" s="30"/>
    </row>
    <row r="328" spans="1:7" ht="15" customHeight="1">
      <c r="A328" s="27"/>
      <c r="B328" s="27"/>
      <c r="C328" s="28"/>
      <c r="D328" s="27"/>
      <c r="E328" s="29"/>
      <c r="F328" s="30"/>
      <c r="G328" s="30"/>
    </row>
    <row r="329" spans="1:7" ht="15" customHeight="1">
      <c r="A329" s="27"/>
      <c r="B329" s="27"/>
      <c r="C329" s="28"/>
      <c r="D329" s="27"/>
      <c r="E329" s="29"/>
      <c r="F329" s="30"/>
      <c r="G329" s="30"/>
    </row>
    <row r="330" spans="1:7" ht="15" customHeight="1">
      <c r="A330" s="27"/>
      <c r="B330" s="27"/>
      <c r="C330" s="28"/>
      <c r="D330" s="27"/>
      <c r="E330" s="29"/>
      <c r="F330" s="30"/>
      <c r="G330" s="30"/>
    </row>
    <row r="331" spans="1:7" ht="15" customHeight="1">
      <c r="A331" s="27"/>
      <c r="B331" s="27"/>
      <c r="C331" s="28"/>
      <c r="D331" s="27"/>
      <c r="E331" s="29"/>
      <c r="F331" s="30"/>
      <c r="G331" s="30"/>
    </row>
    <row r="332" spans="1:7" ht="15" customHeight="1">
      <c r="A332" s="27"/>
      <c r="B332" s="27"/>
      <c r="C332" s="28"/>
      <c r="D332" s="27"/>
      <c r="E332" s="29"/>
      <c r="F332" s="30"/>
      <c r="G332" s="30"/>
    </row>
    <row r="333" spans="1:7" ht="15" customHeight="1">
      <c r="A333" s="27"/>
      <c r="B333" s="27"/>
      <c r="C333" s="28"/>
      <c r="D333" s="27"/>
      <c r="E333" s="29"/>
      <c r="F333" s="30"/>
      <c r="G333" s="30"/>
    </row>
    <row r="334" spans="1:7" ht="15" customHeight="1">
      <c r="A334" s="27"/>
      <c r="B334" s="27"/>
      <c r="C334" s="28"/>
      <c r="D334" s="27"/>
      <c r="E334" s="29"/>
      <c r="F334" s="30"/>
      <c r="G334" s="30"/>
    </row>
    <row r="335" spans="1:7" ht="15" customHeight="1">
      <c r="A335" s="27"/>
      <c r="B335" s="27"/>
      <c r="C335" s="28"/>
      <c r="D335" s="27"/>
      <c r="E335" s="29"/>
      <c r="F335" s="30"/>
      <c r="G335" s="30"/>
    </row>
    <row r="336" spans="1:7" ht="15" customHeight="1">
      <c r="A336" s="27"/>
      <c r="B336" s="27"/>
      <c r="C336" s="28"/>
      <c r="D336" s="27"/>
      <c r="E336" s="29"/>
      <c r="F336" s="30"/>
      <c r="G336" s="30"/>
    </row>
    <row r="337" spans="1:7" ht="15" customHeight="1">
      <c r="A337" s="27"/>
      <c r="B337" s="27"/>
      <c r="C337" s="28"/>
      <c r="D337" s="27"/>
      <c r="E337" s="29"/>
      <c r="F337" s="30"/>
      <c r="G337" s="30"/>
    </row>
    <row r="338" spans="1:7" ht="15" customHeight="1">
      <c r="A338" s="27"/>
      <c r="B338" s="27"/>
      <c r="C338" s="28"/>
      <c r="D338" s="27"/>
      <c r="E338" s="29"/>
      <c r="F338" s="30"/>
      <c r="G338" s="30"/>
    </row>
    <row r="339" spans="1:7" ht="15" customHeight="1">
      <c r="A339" s="27"/>
      <c r="B339" s="27"/>
      <c r="C339" s="28"/>
      <c r="D339" s="27"/>
      <c r="E339" s="29"/>
      <c r="F339" s="30"/>
      <c r="G339" s="30"/>
    </row>
    <row r="340" spans="1:7" ht="15" customHeight="1">
      <c r="A340" s="27"/>
      <c r="B340" s="27"/>
      <c r="C340" s="28"/>
      <c r="D340" s="27"/>
      <c r="E340" s="29"/>
      <c r="F340" s="30"/>
      <c r="G340" s="30"/>
    </row>
    <row r="341" spans="1:7" ht="15" customHeight="1">
      <c r="A341" s="27"/>
      <c r="B341" s="27"/>
      <c r="C341" s="28"/>
      <c r="D341" s="27"/>
      <c r="E341" s="29"/>
      <c r="F341" s="30"/>
      <c r="G341" s="30"/>
    </row>
    <row r="342" spans="1:7" ht="15" customHeight="1">
      <c r="A342" s="27"/>
      <c r="B342" s="27"/>
      <c r="C342" s="28"/>
      <c r="D342" s="27"/>
      <c r="E342" s="29"/>
      <c r="F342" s="30"/>
      <c r="G342" s="30"/>
    </row>
    <row r="343" spans="1:7" ht="15" customHeight="1">
      <c r="A343" s="27"/>
      <c r="B343" s="27"/>
      <c r="C343" s="28"/>
      <c r="D343" s="27"/>
      <c r="E343" s="29"/>
      <c r="F343" s="30"/>
      <c r="G343" s="30"/>
    </row>
    <row r="344" spans="1:7" ht="15" customHeight="1">
      <c r="A344" s="27"/>
      <c r="B344" s="27"/>
      <c r="C344" s="28"/>
      <c r="D344" s="27"/>
      <c r="E344" s="29"/>
      <c r="F344" s="30"/>
      <c r="G344" s="30"/>
    </row>
    <row r="345" spans="1:7" ht="15" customHeight="1">
      <c r="A345" s="27"/>
      <c r="B345" s="27"/>
      <c r="C345" s="28"/>
      <c r="D345" s="27"/>
      <c r="E345" s="29"/>
      <c r="F345" s="30"/>
      <c r="G345" s="30"/>
    </row>
    <row r="346" spans="1:7" ht="15" customHeight="1">
      <c r="A346" s="27"/>
      <c r="B346" s="27"/>
      <c r="C346" s="28"/>
      <c r="D346" s="27"/>
      <c r="E346" s="29"/>
      <c r="F346" s="30"/>
      <c r="G346" s="30"/>
    </row>
    <row r="347" spans="1:7" ht="15" customHeight="1">
      <c r="A347" s="27"/>
      <c r="B347" s="27"/>
      <c r="C347" s="28"/>
      <c r="D347" s="27"/>
      <c r="E347" s="29"/>
      <c r="F347" s="30"/>
      <c r="G347" s="30"/>
    </row>
    <row r="348" spans="1:7" ht="15" customHeight="1">
      <c r="A348" s="27"/>
      <c r="B348" s="27"/>
      <c r="C348" s="28"/>
      <c r="D348" s="27"/>
      <c r="E348" s="29"/>
      <c r="F348" s="30"/>
      <c r="G348" s="30"/>
    </row>
    <row r="349" spans="1:7" ht="15" customHeight="1">
      <c r="A349" s="27"/>
      <c r="B349" s="27"/>
      <c r="C349" s="28"/>
      <c r="D349" s="27"/>
      <c r="E349" s="29"/>
      <c r="F349" s="30"/>
      <c r="G349" s="30"/>
    </row>
    <row r="350" spans="1:7" ht="15" customHeight="1">
      <c r="A350" s="27"/>
      <c r="B350" s="27"/>
      <c r="C350" s="28"/>
      <c r="D350" s="27"/>
      <c r="E350" s="29"/>
      <c r="F350" s="30"/>
      <c r="G350" s="30"/>
    </row>
    <row r="351" spans="1:7" ht="15" customHeight="1">
      <c r="A351" s="27"/>
      <c r="B351" s="27"/>
      <c r="C351" s="28"/>
      <c r="D351" s="27"/>
      <c r="E351" s="29"/>
      <c r="F351" s="30"/>
      <c r="G351" s="30"/>
    </row>
    <row r="352" spans="1:7" ht="15" customHeight="1">
      <c r="A352" s="27"/>
      <c r="B352" s="27"/>
      <c r="C352" s="28"/>
      <c r="D352" s="27"/>
      <c r="E352" s="29"/>
      <c r="F352" s="30"/>
      <c r="G352" s="30"/>
    </row>
    <row r="353" spans="1:7" ht="15" customHeight="1">
      <c r="A353" s="27"/>
      <c r="B353" s="27"/>
      <c r="C353" s="28"/>
      <c r="D353" s="27"/>
      <c r="E353" s="29"/>
      <c r="F353" s="30"/>
      <c r="G353" s="30"/>
    </row>
    <row r="354" spans="1:7" ht="15" customHeight="1">
      <c r="A354" s="27"/>
      <c r="B354" s="27"/>
      <c r="C354" s="28"/>
      <c r="D354" s="27"/>
      <c r="E354" s="29"/>
      <c r="F354" s="30"/>
      <c r="G354" s="30"/>
    </row>
    <row r="355" spans="1:7" ht="15" customHeight="1">
      <c r="A355" s="27"/>
      <c r="B355" s="27"/>
      <c r="C355" s="28"/>
      <c r="D355" s="27"/>
      <c r="E355" s="29"/>
      <c r="F355" s="30"/>
      <c r="G355" s="30"/>
    </row>
    <row r="356" spans="1:7" ht="15" customHeight="1">
      <c r="A356" s="27"/>
      <c r="B356" s="27"/>
      <c r="C356" s="28"/>
      <c r="D356" s="27"/>
      <c r="E356" s="29"/>
      <c r="F356" s="30"/>
      <c r="G356" s="30"/>
    </row>
    <row r="357" spans="1:7" ht="15" customHeight="1">
      <c r="A357" s="27"/>
      <c r="B357" s="27"/>
      <c r="C357" s="28"/>
      <c r="D357" s="27"/>
      <c r="E357" s="29"/>
      <c r="F357" s="30"/>
      <c r="G357" s="30"/>
    </row>
    <row r="358" spans="1:7" ht="15" customHeight="1">
      <c r="A358" s="27"/>
      <c r="B358" s="27"/>
      <c r="C358" s="28"/>
      <c r="D358" s="27"/>
      <c r="E358" s="29"/>
      <c r="F358" s="30"/>
      <c r="G358" s="30"/>
    </row>
    <row r="359" spans="1:7" ht="15" customHeight="1">
      <c r="A359" s="27"/>
      <c r="B359" s="27"/>
      <c r="C359" s="28"/>
      <c r="D359" s="27"/>
      <c r="E359" s="29"/>
      <c r="F359" s="30"/>
      <c r="G359" s="30"/>
    </row>
    <row r="360" spans="1:7" ht="15" customHeight="1">
      <c r="A360" s="27"/>
      <c r="B360" s="27"/>
      <c r="C360" s="28"/>
      <c r="D360" s="27"/>
      <c r="E360" s="29"/>
      <c r="F360" s="30"/>
      <c r="G360" s="30"/>
    </row>
    <row r="361" spans="1:7" ht="15" customHeight="1">
      <c r="A361" s="27"/>
      <c r="B361" s="27"/>
      <c r="C361" s="28"/>
      <c r="D361" s="27"/>
      <c r="E361" s="29"/>
      <c r="F361" s="30"/>
      <c r="G361" s="30"/>
    </row>
    <row r="362" spans="1:7" ht="15" customHeight="1">
      <c r="A362" s="27"/>
      <c r="B362" s="27"/>
      <c r="C362" s="28"/>
      <c r="D362" s="27"/>
      <c r="E362" s="29"/>
      <c r="F362" s="30"/>
      <c r="G362" s="30"/>
    </row>
    <row r="363" spans="1:7" ht="15" customHeight="1">
      <c r="A363" s="27"/>
      <c r="B363" s="27"/>
      <c r="C363" s="28"/>
      <c r="D363" s="27"/>
      <c r="E363" s="29"/>
      <c r="F363" s="30"/>
      <c r="G363" s="30"/>
    </row>
    <row r="364" spans="1:7" ht="15" customHeight="1">
      <c r="A364" s="27"/>
      <c r="B364" s="27"/>
      <c r="C364" s="28"/>
      <c r="D364" s="27"/>
      <c r="E364" s="29"/>
      <c r="F364" s="30"/>
      <c r="G364" s="30"/>
    </row>
    <row r="365" spans="1:7" ht="15" customHeight="1">
      <c r="A365" s="27"/>
      <c r="B365" s="27"/>
      <c r="C365" s="28"/>
      <c r="D365" s="27"/>
      <c r="E365" s="29"/>
      <c r="F365" s="30"/>
      <c r="G365" s="30"/>
    </row>
    <row r="366" spans="1:7" ht="15" customHeight="1">
      <c r="A366" s="27"/>
      <c r="B366" s="27"/>
      <c r="C366" s="28"/>
      <c r="D366" s="27"/>
      <c r="E366" s="29"/>
      <c r="F366" s="30"/>
      <c r="G366" s="30"/>
    </row>
    <row r="367" spans="1:7" ht="15" customHeight="1">
      <c r="A367" s="27"/>
      <c r="B367" s="27"/>
      <c r="C367" s="28"/>
      <c r="D367" s="27"/>
      <c r="E367" s="29"/>
      <c r="F367" s="30"/>
      <c r="G367" s="30"/>
    </row>
    <row r="368" spans="1:7" ht="15" customHeight="1">
      <c r="A368" s="27"/>
      <c r="B368" s="27"/>
      <c r="C368" s="28"/>
      <c r="D368" s="27"/>
      <c r="E368" s="29"/>
      <c r="F368" s="30"/>
      <c r="G368" s="30"/>
    </row>
    <row r="369" spans="1:7" ht="15" customHeight="1">
      <c r="A369" s="27"/>
      <c r="B369" s="27"/>
      <c r="C369" s="28"/>
      <c r="D369" s="27"/>
      <c r="E369" s="29"/>
      <c r="F369" s="30"/>
      <c r="G369" s="30"/>
    </row>
    <row r="370" spans="1:7" ht="15" customHeight="1">
      <c r="A370" s="27"/>
      <c r="B370" s="27"/>
      <c r="C370" s="28"/>
      <c r="D370" s="27"/>
      <c r="E370" s="29"/>
      <c r="F370" s="30"/>
      <c r="G370" s="30"/>
    </row>
    <row r="371" spans="1:7" ht="15" customHeight="1">
      <c r="A371" s="27"/>
      <c r="B371" s="27"/>
      <c r="C371" s="28"/>
      <c r="D371" s="27"/>
      <c r="E371" s="29"/>
      <c r="F371" s="30"/>
      <c r="G371" s="30"/>
    </row>
    <row r="372" spans="1:7" ht="15" customHeight="1">
      <c r="A372" s="27"/>
      <c r="B372" s="27"/>
      <c r="C372" s="28"/>
      <c r="D372" s="27"/>
      <c r="E372" s="29"/>
      <c r="F372" s="30"/>
      <c r="G372" s="30"/>
    </row>
    <row r="373" spans="1:7" ht="15" customHeight="1">
      <c r="A373" s="27"/>
      <c r="B373" s="27"/>
      <c r="C373" s="28"/>
      <c r="D373" s="27"/>
      <c r="E373" s="29"/>
      <c r="F373" s="30"/>
      <c r="G373" s="30"/>
    </row>
    <row r="374" spans="1:7" ht="15" customHeight="1">
      <c r="A374" s="27"/>
      <c r="B374" s="27"/>
      <c r="C374" s="28"/>
      <c r="D374" s="27"/>
      <c r="E374" s="29"/>
      <c r="F374" s="30"/>
      <c r="G374" s="30"/>
    </row>
    <row r="375" spans="1:7" ht="15" customHeight="1">
      <c r="A375" s="27"/>
      <c r="B375" s="27"/>
      <c r="C375" s="28"/>
      <c r="D375" s="27"/>
      <c r="E375" s="29"/>
      <c r="F375" s="30"/>
      <c r="G375" s="30"/>
    </row>
    <row r="376" spans="1:7" ht="15" customHeight="1">
      <c r="A376" s="27"/>
      <c r="B376" s="27"/>
      <c r="C376" s="28"/>
      <c r="D376" s="27"/>
      <c r="E376" s="29"/>
      <c r="F376" s="30"/>
      <c r="G376" s="30"/>
    </row>
    <row r="377" spans="1:7" ht="15" customHeight="1">
      <c r="A377" s="27"/>
      <c r="B377" s="27"/>
      <c r="C377" s="28"/>
      <c r="D377" s="27"/>
      <c r="E377" s="29"/>
      <c r="F377" s="30"/>
      <c r="G377" s="30"/>
    </row>
    <row r="378" spans="1:7" ht="15" customHeight="1">
      <c r="A378" s="27"/>
      <c r="B378" s="27"/>
      <c r="C378" s="28"/>
      <c r="D378" s="27"/>
      <c r="E378" s="29"/>
      <c r="F378" s="30"/>
      <c r="G378" s="30"/>
    </row>
    <row r="379" spans="1:7" ht="15" customHeight="1">
      <c r="A379" s="27"/>
      <c r="B379" s="27"/>
      <c r="C379" s="28"/>
      <c r="D379" s="27"/>
      <c r="E379" s="29"/>
      <c r="F379" s="30"/>
      <c r="G379" s="30"/>
    </row>
    <row r="380" spans="1:7" ht="15" customHeight="1">
      <c r="A380" s="27"/>
      <c r="B380" s="27"/>
      <c r="C380" s="28"/>
      <c r="D380" s="27"/>
      <c r="E380" s="29"/>
      <c r="F380" s="30"/>
      <c r="G380" s="30"/>
    </row>
    <row r="381" spans="1:7" ht="15" customHeight="1">
      <c r="A381" s="27"/>
      <c r="B381" s="27"/>
      <c r="C381" s="28"/>
      <c r="D381" s="27"/>
      <c r="E381" s="29"/>
      <c r="F381" s="30"/>
      <c r="G381" s="30"/>
    </row>
    <row r="382" spans="1:7" ht="15" customHeight="1">
      <c r="A382" s="27"/>
      <c r="B382" s="27"/>
      <c r="C382" s="28"/>
      <c r="D382" s="27"/>
      <c r="E382" s="29"/>
      <c r="F382" s="30"/>
      <c r="G382" s="30"/>
    </row>
    <row r="383" spans="1:7" ht="15" customHeight="1">
      <c r="A383" s="27"/>
      <c r="B383" s="27"/>
      <c r="C383" s="28"/>
      <c r="D383" s="27"/>
      <c r="E383" s="29"/>
      <c r="F383" s="30"/>
      <c r="G383" s="30"/>
    </row>
    <row r="384" spans="1:7" ht="15" customHeight="1">
      <c r="A384" s="27"/>
      <c r="B384" s="27"/>
      <c r="C384" s="28"/>
      <c r="D384" s="27"/>
      <c r="E384" s="29"/>
      <c r="F384" s="30"/>
      <c r="G384" s="30"/>
    </row>
    <row r="385" spans="1:7" ht="15" customHeight="1">
      <c r="A385" s="27"/>
      <c r="B385" s="27"/>
      <c r="C385" s="28"/>
      <c r="D385" s="27"/>
      <c r="E385" s="29"/>
      <c r="F385" s="30"/>
      <c r="G385" s="30"/>
    </row>
    <row r="386" spans="1:7" ht="15" customHeight="1">
      <c r="A386" s="27"/>
      <c r="B386" s="27"/>
      <c r="C386" s="28"/>
      <c r="D386" s="27"/>
      <c r="E386" s="29"/>
      <c r="F386" s="30"/>
      <c r="G386" s="30"/>
    </row>
    <row r="387" spans="1:7" ht="15" customHeight="1">
      <c r="A387" s="27"/>
      <c r="B387" s="27"/>
      <c r="C387" s="28"/>
      <c r="D387" s="27"/>
      <c r="E387" s="29"/>
      <c r="F387" s="30"/>
      <c r="G387" s="30"/>
    </row>
    <row r="388" spans="1:7" ht="15" customHeight="1">
      <c r="A388" s="27"/>
      <c r="B388" s="27"/>
      <c r="C388" s="28"/>
      <c r="D388" s="27"/>
      <c r="E388" s="29"/>
      <c r="F388" s="30"/>
      <c r="G388" s="30"/>
    </row>
    <row r="389" spans="1:7" ht="15" customHeight="1">
      <c r="A389" s="27"/>
      <c r="B389" s="27"/>
      <c r="C389" s="28"/>
      <c r="D389" s="27"/>
      <c r="E389" s="29"/>
      <c r="F389" s="30"/>
      <c r="G389" s="30"/>
    </row>
    <row r="390" spans="1:7" ht="15" customHeight="1">
      <c r="A390" s="27"/>
      <c r="B390" s="27"/>
      <c r="C390" s="28"/>
      <c r="D390" s="27"/>
      <c r="E390" s="29"/>
      <c r="F390" s="30"/>
      <c r="G390" s="30"/>
    </row>
    <row r="391" spans="1:7" ht="15" customHeight="1">
      <c r="A391" s="27"/>
      <c r="B391" s="27"/>
      <c r="C391" s="28"/>
      <c r="D391" s="27"/>
      <c r="E391" s="29"/>
      <c r="F391" s="30"/>
      <c r="G391" s="30"/>
    </row>
    <row r="392" spans="1:7" ht="15" customHeight="1">
      <c r="A392" s="27"/>
      <c r="B392" s="27"/>
      <c r="C392" s="28"/>
      <c r="D392" s="27"/>
      <c r="E392" s="29"/>
      <c r="F392" s="30"/>
      <c r="G392" s="30"/>
    </row>
    <row r="393" spans="1:7" ht="15" customHeight="1">
      <c r="A393" s="27"/>
      <c r="B393" s="27"/>
      <c r="C393" s="28"/>
      <c r="D393" s="27"/>
      <c r="E393" s="29"/>
      <c r="F393" s="30"/>
      <c r="G393" s="30"/>
    </row>
    <row r="394" spans="1:7" ht="15" customHeight="1">
      <c r="A394" s="27"/>
      <c r="B394" s="27"/>
      <c r="C394" s="28"/>
      <c r="D394" s="27"/>
      <c r="E394" s="29"/>
      <c r="F394" s="30"/>
      <c r="G394" s="30"/>
    </row>
    <row r="395" spans="1:7" ht="15" customHeight="1">
      <c r="A395" s="27"/>
      <c r="B395" s="27"/>
      <c r="C395" s="28"/>
      <c r="D395" s="27"/>
      <c r="E395" s="29"/>
      <c r="F395" s="30"/>
      <c r="G395" s="30"/>
    </row>
    <row r="396" spans="1:7" ht="15" customHeight="1">
      <c r="A396" s="27"/>
      <c r="B396" s="27"/>
      <c r="C396" s="28"/>
      <c r="D396" s="27"/>
      <c r="E396" s="29"/>
      <c r="F396" s="30"/>
      <c r="G396" s="30"/>
    </row>
    <row r="397" spans="1:7" ht="15" customHeight="1">
      <c r="A397" s="27"/>
      <c r="B397" s="27"/>
      <c r="C397" s="28"/>
      <c r="D397" s="27"/>
      <c r="E397" s="29"/>
      <c r="F397" s="30"/>
      <c r="G397" s="30"/>
    </row>
    <row r="398" spans="1:7" ht="15" customHeight="1">
      <c r="A398" s="27"/>
      <c r="B398" s="27"/>
      <c r="C398" s="28"/>
      <c r="D398" s="27"/>
      <c r="E398" s="29"/>
      <c r="F398" s="30"/>
      <c r="G398" s="30"/>
    </row>
    <row r="399" spans="1:7" ht="15" customHeight="1">
      <c r="A399" s="27"/>
      <c r="B399" s="27"/>
      <c r="C399" s="28"/>
      <c r="D399" s="27"/>
      <c r="E399" s="29"/>
      <c r="F399" s="30"/>
      <c r="G399" s="30"/>
    </row>
    <row r="400" spans="1:7" ht="15" customHeight="1">
      <c r="A400" s="27"/>
      <c r="B400" s="27"/>
      <c r="C400" s="28"/>
      <c r="D400" s="27"/>
      <c r="E400" s="29"/>
      <c r="F400" s="30"/>
      <c r="G400" s="30"/>
    </row>
    <row r="401" spans="1:7" ht="15" customHeight="1">
      <c r="A401" s="27"/>
      <c r="B401" s="27"/>
      <c r="C401" s="28"/>
      <c r="D401" s="27"/>
      <c r="E401" s="29"/>
      <c r="F401" s="30"/>
      <c r="G401" s="30"/>
    </row>
    <row r="402" spans="1:7" ht="15" customHeight="1">
      <c r="A402" s="27"/>
      <c r="B402" s="27"/>
      <c r="C402" s="28"/>
      <c r="D402" s="27"/>
      <c r="E402" s="29"/>
      <c r="F402" s="30"/>
      <c r="G402" s="30"/>
    </row>
    <row r="403" spans="1:7" ht="15" customHeight="1">
      <c r="A403" s="27"/>
      <c r="B403" s="27"/>
      <c r="C403" s="28"/>
      <c r="D403" s="27"/>
      <c r="E403" s="29"/>
      <c r="F403" s="30"/>
      <c r="G403" s="30"/>
    </row>
    <row r="404" spans="1:7" ht="15" customHeight="1">
      <c r="A404" s="27"/>
      <c r="B404" s="27"/>
      <c r="C404" s="28"/>
      <c r="D404" s="27"/>
      <c r="E404" s="29"/>
      <c r="F404" s="30"/>
      <c r="G404" s="30"/>
    </row>
    <row r="405" spans="1:7" ht="15" customHeight="1">
      <c r="A405" s="27"/>
      <c r="B405" s="27"/>
      <c r="C405" s="28"/>
      <c r="D405" s="27"/>
      <c r="E405" s="29"/>
      <c r="F405" s="30"/>
      <c r="G405" s="30"/>
    </row>
    <row r="406" spans="1:7" ht="15" customHeight="1">
      <c r="A406" s="27"/>
      <c r="B406" s="27"/>
      <c r="C406" s="28"/>
      <c r="D406" s="27"/>
      <c r="E406" s="29"/>
      <c r="F406" s="30"/>
      <c r="G406" s="30"/>
    </row>
    <row r="407" spans="1:7" ht="15" customHeight="1">
      <c r="A407" s="27"/>
      <c r="B407" s="27"/>
      <c r="C407" s="28"/>
      <c r="D407" s="27"/>
      <c r="E407" s="29"/>
      <c r="F407" s="30"/>
      <c r="G407" s="30"/>
    </row>
    <row r="408" spans="1:7" ht="15" customHeight="1">
      <c r="A408" s="27"/>
      <c r="B408" s="27"/>
      <c r="C408" s="28"/>
      <c r="D408" s="27"/>
      <c r="E408" s="29"/>
      <c r="F408" s="30"/>
      <c r="G408" s="30"/>
    </row>
  </sheetData>
  <mergeCells count="4">
    <mergeCell ref="A1:G1"/>
    <mergeCell ref="A2:G2"/>
    <mergeCell ref="A3:G3"/>
    <mergeCell ref="A5:G5"/>
  </mergeCells>
  <phoneticPr fontId="27" type="noConversion"/>
  <printOptions horizontalCentered="1"/>
  <pageMargins left="0.51181102362204722" right="0.39370078740157483" top="0.51181102362204722" bottom="0.98425196850393704" header="0.15748031496062992" footer="0.78740157480314965"/>
  <pageSetup scale="65" orientation="portrait" r:id="rId1"/>
  <headerFooter alignWithMargins="0">
    <oddFooter>&amp;L&amp;9&amp;F&amp;Z&amp;R&amp;11&amp;Pde&amp;N</oddFooter>
  </headerFooter>
  <rowBreaks count="4" manualBreakCount="4">
    <brk id="38" max="6" man="1"/>
    <brk id="76" max="6" man="1"/>
    <brk id="115" max="6" man="1"/>
    <brk id="263" max="6" man="1"/>
  </rowBreaks>
  <ignoredErrors>
    <ignoredError sqref="F125:F126 F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PRESUPUESTO Tb Game L</vt:lpstr>
      <vt:lpstr>'PRESUPUESTO Tb Game L'!Imprimir_títulos_IM</vt:lpstr>
      <vt:lpstr>'PRESUPUESTO Tb Game L'!Print_Area</vt:lpstr>
      <vt:lpstr>'PRESUPUESTO Tb Game L'!Print_Titles</vt:lpstr>
    </vt:vector>
  </TitlesOfParts>
  <Company>UES_CAASD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Raysa Rosario</dc:creator>
  <cp:lastModifiedBy>Marcelle Rios Diaz</cp:lastModifiedBy>
  <cp:lastPrinted>2021-08-19T14:49:47Z</cp:lastPrinted>
  <dcterms:created xsi:type="dcterms:W3CDTF">2004-09-23T12:21:02Z</dcterms:created>
  <dcterms:modified xsi:type="dcterms:W3CDTF">2022-02-11T12:41:51Z</dcterms:modified>
</cp:coreProperties>
</file>