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500" activeTab="0"/>
  </bookViews>
  <sheets>
    <sheet name="PRESUPUESTO" sheetId="1" r:id="rId1"/>
  </sheets>
  <definedNames>
    <definedName name="_xlfn._FV" hidden="1">#NAME?</definedName>
    <definedName name="_xlfn.SINGLE" hidden="1">#NAME?</definedName>
    <definedName name="A" localSheetId="0">'PRESUPUESTO'!#REF!</definedName>
    <definedName name="A">#REF!</definedName>
    <definedName name="A_2" localSheetId="0">#REF!</definedName>
    <definedName name="A_2">#REF!</definedName>
    <definedName name="Excel_BuiltIn__FilterDatabase_1" localSheetId="0">'PRESUPUESTO'!#REF!</definedName>
    <definedName name="Excel_BuiltIn__FilterDatabase_1">#REF!</definedName>
    <definedName name="Excel_BuiltIn_Print_Area" localSheetId="0">'PRESUPUESTO'!$A$1:$G$280</definedName>
    <definedName name="Excel_BuiltIn_Print_Area_1_1" localSheetId="0">'PRESUPUESTO'!#REF!</definedName>
    <definedName name="Excel_BuiltIn_Print_Area_1_1">#REF!</definedName>
    <definedName name="Excel_BuiltIn_Print_Area_1_1_1" localSheetId="0">'PRESUPUESTO'!$A$1:$G$280</definedName>
    <definedName name="Excel_BuiltIn_Print_Area_1_1_1">#REF!</definedName>
    <definedName name="Excel_BuiltIn_Print_Area_1_1_1_1" localSheetId="0">'PRESUPUESTO'!#REF!</definedName>
    <definedName name="Excel_BuiltIn_Print_Area_1_1_1_1">#REF!</definedName>
    <definedName name="Excel_BuiltIn_Print_Area_1_1_1_1_1" localSheetId="0">'PRESUPUESTO'!$A$1:$G$280</definedName>
    <definedName name="Excel_BuiltIn_Print_Area_1_1_1_1_1">#REF!</definedName>
    <definedName name="Excel_BuiltIn_Print_Area_2">#REF!</definedName>
    <definedName name="Excel_BuiltIn_Print_Area_3">#REF!</definedName>
    <definedName name="Excel_BuiltIn_Print_Titles" localSheetId="0">'PRESUPUESTO'!$1:$7</definedName>
    <definedName name="Excel_BuiltIn_Print_Titles_1" localSheetId="0">'PRESUPUESTO'!$A$1:$HQ$7</definedName>
    <definedName name="Excel_BuiltIn_Print_Titles_1">#REF!</definedName>
    <definedName name="Excel_BuiltIn_Print_Titles_1_1" localSheetId="0">'PRESUPUESTO'!$A$1:$HJ$7</definedName>
    <definedName name="Excel_BuiltIn_Print_Titles_1_1">#REF!</definedName>
    <definedName name="F" localSheetId="0">'PRESUPUESTO'!#REF!</definedName>
    <definedName name="F">#REF!</definedName>
    <definedName name="F_2" localSheetId="0">#REF!</definedName>
    <definedName name="F_2">#REF!</definedName>
    <definedName name="_xlnm.Print_Area" localSheetId="0">'PRESUPUESTO'!$A$1:$G$280</definedName>
    <definedName name="Print_Area_MI_1" localSheetId="0">'PRESUPUESTO'!$A$1:$G$280</definedName>
    <definedName name="Print_Area_MI_1">#REF!</definedName>
    <definedName name="Print_Area_MI_2" localSheetId="0">#REF!</definedName>
    <definedName name="Print_Area_MI_2">#REF!</definedName>
    <definedName name="_xlnm.Print_Titles" localSheetId="0">'PRESUPUESTO'!$1:$7</definedName>
  </definedNames>
  <calcPr fullCalcOnLoad="1"/>
</workbook>
</file>

<file path=xl/sharedStrings.xml><?xml version="1.0" encoding="utf-8"?>
<sst xmlns="http://schemas.openxmlformats.org/spreadsheetml/2006/main" count="498" uniqueCount="315">
  <si>
    <t>CANTIDAD</t>
  </si>
  <si>
    <t>UD</t>
  </si>
  <si>
    <t>TRABAJOS GENERALES:</t>
  </si>
  <si>
    <t>Meses</t>
  </si>
  <si>
    <t>Control de tránsito en vías existentes de acceso a la obra (cubicar desglosado).</t>
  </si>
  <si>
    <t>PA</t>
  </si>
  <si>
    <t>Construcción de accesos temporales.</t>
  </si>
  <si>
    <t>ML</t>
  </si>
  <si>
    <t>Oficina de campo / campamento obra (cubicar desglosado).</t>
  </si>
  <si>
    <t>Control de calidad (densidad de campo del relleno, y toma de muestras y rotura de probetas de hormigón).</t>
  </si>
  <si>
    <t>Limpieza, desmonte y destronque (cubicar desglosado).</t>
  </si>
  <si>
    <t>Estructuras existentes (cubicar desglosado).</t>
  </si>
  <si>
    <t>M3</t>
  </si>
  <si>
    <t>Bote de material (con equipo; cubicar desglosado).</t>
  </si>
  <si>
    <t>MOVIMIENTO DE TIERRA:</t>
  </si>
  <si>
    <t>Suministro y colocación de piedraplén.</t>
  </si>
  <si>
    <t>Compactación relleno.</t>
  </si>
  <si>
    <t>Bote material sobrante a 15 kms.</t>
  </si>
  <si>
    <t>M2</t>
  </si>
  <si>
    <t>Tragantes para drenaje pluvial (cada 30 mts a cada lado. Incluye interconexión).</t>
  </si>
  <si>
    <t>UDS</t>
  </si>
  <si>
    <t>MANEJO DE AGUA CON BOMBA DE ACHIQUE DE</t>
  </si>
  <si>
    <t>Ø2".</t>
  </si>
  <si>
    <t>DIAS</t>
  </si>
  <si>
    <t>Ø3".</t>
  </si>
  <si>
    <t>Ø4".</t>
  </si>
  <si>
    <t>Ø6".</t>
  </si>
  <si>
    <t>MESES</t>
  </si>
  <si>
    <t>TOTAL DE GASTOS INDIRECTOS</t>
  </si>
  <si>
    <t>EQUIPAMIENTO CAASD</t>
  </si>
  <si>
    <t>No.</t>
  </si>
  <si>
    <t>DESCRIPCION</t>
  </si>
  <si>
    <t>PRECIO</t>
  </si>
  <si>
    <t>SUB TOTAL RD$</t>
  </si>
  <si>
    <t xml:space="preserve">CORPORACION DEL ACUEDUCTO Y ALCANTARILLADO DE SANTO DOMINGO </t>
  </si>
  <si>
    <t>***C.A.A.S.D.***</t>
  </si>
  <si>
    <t>Unidad Ejecutora de Proyectos</t>
  </si>
  <si>
    <t>SUB - TOTAL GENERAL</t>
  </si>
  <si>
    <t>GASTOS ADMINISTRATIVOS</t>
  </si>
  <si>
    <t>SEGURO Y FIANZAS</t>
  </si>
  <si>
    <t>TRANSPORTE</t>
  </si>
  <si>
    <t>LEY # 6/86</t>
  </si>
  <si>
    <t>SUB-TOTAL GENERAL EN RD$</t>
  </si>
  <si>
    <t>CUENCA HIDROGRAFICA</t>
  </si>
  <si>
    <t>CODIA</t>
  </si>
  <si>
    <t>IMPREVISTOS</t>
  </si>
  <si>
    <t>TOTAL GENERAL A CONTRATAR</t>
  </si>
  <si>
    <t>DEMOLICIONES:</t>
  </si>
  <si>
    <t xml:space="preserve">SUB-TOTAL </t>
  </si>
  <si>
    <t>COSTO RD$</t>
  </si>
  <si>
    <t>Movimiento de Tierra:</t>
  </si>
  <si>
    <t>Zabaleta en losa de Fondo</t>
  </si>
  <si>
    <t>Fino Losa de Fondo</t>
  </si>
  <si>
    <t>Fino Losa de Techo</t>
  </si>
  <si>
    <t>REPOSICION DE:</t>
  </si>
  <si>
    <t>Servicio Existente  (cubicar desglosado).</t>
  </si>
  <si>
    <t>Pañete interior Pulido</t>
  </si>
  <si>
    <t>Ataguías (cubicar desglosado).</t>
  </si>
  <si>
    <t>Replanteo y control topográfico</t>
  </si>
  <si>
    <t>Replanteo</t>
  </si>
  <si>
    <t>P.A</t>
  </si>
  <si>
    <t>Relleno compactado</t>
  </si>
  <si>
    <t>Hormigón Armado en:</t>
  </si>
  <si>
    <t>DIRECCION TECNICA</t>
  </si>
  <si>
    <t>SUPERVISION</t>
  </si>
  <si>
    <t>ITBIS (18% DE DIRECCION TECNICA)</t>
  </si>
  <si>
    <t>DISEÑO URBANISTICO</t>
  </si>
  <si>
    <t>Viaje</t>
  </si>
  <si>
    <t xml:space="preserve">CONSTRUCCION DE: </t>
  </si>
  <si>
    <t xml:space="preserve">Relleno compactado </t>
  </si>
  <si>
    <t>Hormigón de Nivelación, e = 0.05 mts (Horm. Simple)</t>
  </si>
  <si>
    <t>Muro de cabezal  ( Lateral y Posterior)</t>
  </si>
  <si>
    <t>Suministro de material de relleno (Caliche)</t>
  </si>
  <si>
    <t xml:space="preserve">TRANSPORTE DE EQUIPOS PESADOS </t>
  </si>
  <si>
    <t>Suministro y colocación de tuberías PVC drenaje para dirigir aguas desde bombas de achique a zonas alejadas.(Cubicar Desglosado)</t>
  </si>
  <si>
    <t>CONSTRUCCION DE:</t>
  </si>
  <si>
    <t>Excavación con Retro Excavadora en Material No Clasificado</t>
  </si>
  <si>
    <t>Suministro de material para relleno (caliche).</t>
  </si>
  <si>
    <t xml:space="preserve">Viga 0.25 X 0.65m </t>
  </si>
  <si>
    <t xml:space="preserve">Viga 0.25 X 0.1.05 m </t>
  </si>
  <si>
    <t xml:space="preserve">Losa Fondo, e= 0.30 Mts, </t>
  </si>
  <si>
    <t>LIMPIEZA CONTINUA Y FINAL(Cubicar Desglosado)</t>
  </si>
  <si>
    <t>Losa de Fondo (esp= 0.30m, )</t>
  </si>
  <si>
    <t>SUMINISTRO Y COLOCACION DE TAPAS D=60 (Polietileno)</t>
  </si>
  <si>
    <t>RED DE ALCANTARILLADO SANITARIO:</t>
  </si>
  <si>
    <t>Suministro de Tuberías:</t>
  </si>
  <si>
    <t>Colocación de Tuberías:</t>
  </si>
  <si>
    <t>Registro Sanitario en ladrillos:</t>
  </si>
  <si>
    <t>3.01 mts a 4.00mts</t>
  </si>
  <si>
    <t>4.01 mts a 5.00mts</t>
  </si>
  <si>
    <t>Empalme de Registro a Tubería Existente</t>
  </si>
  <si>
    <t>Acometidas Sanitarias:</t>
  </si>
  <si>
    <t>Transporte interno de Tuberías:</t>
  </si>
  <si>
    <t>Aceras.</t>
  </si>
  <si>
    <t>Contenes.</t>
  </si>
  <si>
    <t>Badenes.</t>
  </si>
  <si>
    <t>Asfalto e = 2"</t>
  </si>
  <si>
    <t>Alumbrado Calle;</t>
  </si>
  <si>
    <t>Alimentación Primaria (Cubicar Desglosado)</t>
  </si>
  <si>
    <t>Suministro y Colocación de Postes Para Iluminación</t>
  </si>
  <si>
    <t>11</t>
  </si>
  <si>
    <t>6.2.1</t>
  </si>
  <si>
    <t>6.1.1</t>
  </si>
  <si>
    <t>Asiento de Arena tuberías</t>
  </si>
  <si>
    <t>Losa de Techo, e= 0.20 Mts,</t>
  </si>
  <si>
    <t>Suministro y colocación de Granzote</t>
  </si>
  <si>
    <t>Muros En Bloques de 8" Camaras llenas</t>
  </si>
  <si>
    <t xml:space="preserve">Viga de Coronacion, (0.20 x 0.20 Mts) </t>
  </si>
  <si>
    <t>Ø8" PVC - SDR - 32.5</t>
  </si>
  <si>
    <t>Ø8" X 4"  PVC - SDR - 32.5</t>
  </si>
  <si>
    <t>6.1.1.1</t>
  </si>
  <si>
    <t>6.1.1.2</t>
  </si>
  <si>
    <t>6.1.1.3</t>
  </si>
  <si>
    <t>6.1.1.4</t>
  </si>
  <si>
    <t>6.1.2</t>
  </si>
  <si>
    <t>6.1.2.1</t>
  </si>
  <si>
    <t>6.1.2.2</t>
  </si>
  <si>
    <t>6.1.2.3</t>
  </si>
  <si>
    <t>6.1.2.4</t>
  </si>
  <si>
    <t>6.1.2.5</t>
  </si>
  <si>
    <t>Cabezal de Descarga Salida:</t>
  </si>
  <si>
    <t xml:space="preserve">Viga 0.25 X 0.55m </t>
  </si>
  <si>
    <t xml:space="preserve">Viga 0.25 X 0.40m </t>
  </si>
  <si>
    <t>6.2.2</t>
  </si>
  <si>
    <t>6.2.1.1</t>
  </si>
  <si>
    <t>6.2.1.2</t>
  </si>
  <si>
    <t>6.2.1.3</t>
  </si>
  <si>
    <t>6.2.1.4</t>
  </si>
  <si>
    <t>6.2.2.1</t>
  </si>
  <si>
    <t>6.2.2.2</t>
  </si>
  <si>
    <t>6.2.2.3</t>
  </si>
  <si>
    <t>6.2.2.4</t>
  </si>
  <si>
    <t>6.2.2.5</t>
  </si>
  <si>
    <t>RED DE DISTRIBUCION DE AGUA POTABLE:</t>
  </si>
  <si>
    <t>8.1.1</t>
  </si>
  <si>
    <t>8.2.1</t>
  </si>
  <si>
    <t>8.3.1</t>
  </si>
  <si>
    <t>8.3.2</t>
  </si>
  <si>
    <t>8.5.1</t>
  </si>
  <si>
    <t>8.6.1</t>
  </si>
  <si>
    <t>9.6.1</t>
  </si>
  <si>
    <t>9.6.2</t>
  </si>
  <si>
    <t>Excavación en material no Clasificada con Retro pala</t>
  </si>
  <si>
    <t>Suministro y colocación Asiento de Arena</t>
  </si>
  <si>
    <t>Suministro y colocación de piezas (cubicar desglosado)</t>
  </si>
  <si>
    <t>P.A.</t>
  </si>
  <si>
    <t>Suministro y colocación de acometidas de 3" X 3/4" PE</t>
  </si>
  <si>
    <t>Bote de Material Sobrante A 15 kms</t>
  </si>
  <si>
    <t>Colocacion de Tuberias:</t>
  </si>
  <si>
    <t>7.7.1</t>
  </si>
  <si>
    <t>Transporte Interno:</t>
  </si>
  <si>
    <t>7.8.1</t>
  </si>
  <si>
    <t>Prueba Hiodrostatica:</t>
  </si>
  <si>
    <t>7.9.1</t>
  </si>
  <si>
    <t>CONSTRUCCION DE CANAL TIPO CAJON  EN BLOQUES DE 8" CAMARAS LLENAS CON LOSA DE TECHO (CAJON 2.00 MTS de Ancho X 1.20 MTS de Profundidad Promedio)(Cabezal Entrada Hasta Cabezal de Salida Tramo I):</t>
  </si>
  <si>
    <t>CONSTRUCCION DE CANAL TIPO CAJON  EN BLOQUES DE 8" CAMARAS LLENAS CON LOSA DE TECHO (CAJON 2.25 MTS de Ancho X 1.20 MTS de Profundidad Promedio)(Tramo desde Cabezal de Entrada Tramo II Hasta Interseccionde cañada principal ):</t>
  </si>
  <si>
    <t>Cabezal de Descarga de Entrada (2 UDS) :</t>
  </si>
  <si>
    <t xml:space="preserve">SANEAMIENTO PLUVIAL Y SANITARIO CAÑADA MARAÑON APORTE 7, SABANA PERDIDA, SANTO DOMINGO NORTE </t>
  </si>
  <si>
    <t>7.10.1</t>
  </si>
  <si>
    <t>6.1.1.5</t>
  </si>
  <si>
    <t>Ø3" PVC SDR-21 C/JG</t>
  </si>
  <si>
    <t>Losa Armada Para Asiento de Tubería (esp=0.25m)</t>
  </si>
  <si>
    <t>Viviendas, Tipo Económica (30 Uds) (Cubicar desglosado)</t>
  </si>
  <si>
    <t>FASE B:</t>
  </si>
  <si>
    <t>ESTIMADO CONSTRUCCIÓN DE PARQUE (Aprox=5000M2)</t>
  </si>
  <si>
    <t>Suministro  de Caliche para explanada</t>
  </si>
  <si>
    <t>Preparación y Nivelación del Terreno con Equipos</t>
  </si>
  <si>
    <t>Bote de Escombros (Cubicar desglosado).</t>
  </si>
  <si>
    <t>CANCHA DE BALONCESTO:</t>
  </si>
  <si>
    <t>Preliminares:</t>
  </si>
  <si>
    <t>2.1.1</t>
  </si>
  <si>
    <t>Replanteo Área de Cancha</t>
  </si>
  <si>
    <t>Excavación Para Zapatas de pedestal a mano</t>
  </si>
  <si>
    <t>2.2.2</t>
  </si>
  <si>
    <t>2.2.3</t>
  </si>
  <si>
    <t>Bote con Camión de (6M3)</t>
  </si>
  <si>
    <t>Hormigón Armado:</t>
  </si>
  <si>
    <t>2.3.1</t>
  </si>
  <si>
    <t>Zapata de Pedestal</t>
  </si>
  <si>
    <t>2.3.2</t>
  </si>
  <si>
    <t>Bordillo Perimetral</t>
  </si>
  <si>
    <t>2.3.3</t>
  </si>
  <si>
    <t>Losa e 0.10 Mts con malla electrosoldada (incluye el Pulido)</t>
  </si>
  <si>
    <t>2.3.4</t>
  </si>
  <si>
    <t>Pedestal Completo ( Incluye brazo de tablero)</t>
  </si>
  <si>
    <t>Terminación de Superficies:</t>
  </si>
  <si>
    <t>2.4.1</t>
  </si>
  <si>
    <t xml:space="preserve">Pañete </t>
  </si>
  <si>
    <t>2.4.2</t>
  </si>
  <si>
    <t>Fraguache en H.A</t>
  </si>
  <si>
    <t>2.4.3</t>
  </si>
  <si>
    <t xml:space="preserve">Cantos </t>
  </si>
  <si>
    <t>Electrificacion y Iluminación:</t>
  </si>
  <si>
    <t>2.5.1</t>
  </si>
  <si>
    <t>Poste metálico cónico 10m(32'), dos (2) brazo</t>
  </si>
  <si>
    <t>U.D</t>
  </si>
  <si>
    <t>2.5.2</t>
  </si>
  <si>
    <t>Alimentador secundario principal 220V, compuesto Por: 2 THW #2 fase, 1 THW # 4 neutro, desde el transformador, en tubería  PVC Ø 76mm (3'') SDR-26, soterrado</t>
  </si>
  <si>
    <t>PL</t>
  </si>
  <si>
    <t>2.5.3</t>
  </si>
  <si>
    <t>Alimentador, derivado del secundario principal 220V, compuesto Por: 2 THW # 8 fase, en tubería  PVC Ø 25mm (1'') SDR-26, soterrado</t>
  </si>
  <si>
    <t>2.5.4</t>
  </si>
  <si>
    <t>Alambre de vinyl #12/3, bajante</t>
  </si>
  <si>
    <t>2.5.5</t>
  </si>
  <si>
    <t>Reflector LED de 400 Watts, 240 V</t>
  </si>
  <si>
    <t>2.5.6</t>
  </si>
  <si>
    <t>Sistema de tierra compuesto por: varilla d/conexión a tierra 5/8'' x 4', conector para varilla de 5/8'', alambre trenzado desnudo #8 awg</t>
  </si>
  <si>
    <t>2.5.7</t>
  </si>
  <si>
    <t>Panel board de 80A/2p, 2f, 120/240V</t>
  </si>
  <si>
    <t>2.5.8</t>
  </si>
  <si>
    <t>Base de hormigón para postes, metálico</t>
  </si>
  <si>
    <t>2.5.9</t>
  </si>
  <si>
    <t>Zanja de 0.30 x 0.60 (longitud 68.40Mts), incluye tubo PVC, en cofrado en hormigón</t>
  </si>
  <si>
    <t>2.5.10</t>
  </si>
  <si>
    <t>Registro de hormigón 0.4m x 0.4m x 0.6m, con tapa</t>
  </si>
  <si>
    <t>2.5.11</t>
  </si>
  <si>
    <t>Izaje de postes e instalación de luminarias</t>
  </si>
  <si>
    <t>2.5.12</t>
  </si>
  <si>
    <t>Mano de Obra (Cubicar Desglosado)</t>
  </si>
  <si>
    <t>Accesorios:</t>
  </si>
  <si>
    <t>2.6.1</t>
  </si>
  <si>
    <t>Suministro e Instalación de Tablero completo (Aro, malla, tablero, base, tornillos)</t>
  </si>
  <si>
    <t>Pintura:</t>
  </si>
  <si>
    <t>2.7.1</t>
  </si>
  <si>
    <t>Pintura acrílica en pedestal</t>
  </si>
  <si>
    <t>2.7.2</t>
  </si>
  <si>
    <t>Señalización en cancha pintura ATC (cubicar desglosado)</t>
  </si>
  <si>
    <t>Grada:</t>
  </si>
  <si>
    <t>2.8.1</t>
  </si>
  <si>
    <t>Grada (1 Unidad de 6 niveles de 20X3.80M) (Incluye Baños,Terminación y  Pintura) (cubicar desglosado)</t>
  </si>
  <si>
    <t>TERMINACIÓN DE PISO DE HORMIGÓN</t>
  </si>
  <si>
    <t>Piso de Hormigón Violinado 15x30cm de 10cm de espesor (Incluye Color)</t>
  </si>
  <si>
    <t>BORDILLOS GENERAL:</t>
  </si>
  <si>
    <t>Bordillo de Hormigón de 0.30m (Incluye pintura)</t>
  </si>
  <si>
    <t>GLORIETA (Para Eventos y Reuniones):</t>
  </si>
  <si>
    <t>Construcción de Glorieta (5x5M con Techo a 4 aguas y bancada de Hormigón Perimetral) (Cubicar desglosado)</t>
  </si>
  <si>
    <t>MOBILIARIO URBANO:</t>
  </si>
  <si>
    <t>Banco de Hormigón</t>
  </si>
  <si>
    <t xml:space="preserve">Zafacones Grandes Metálicos Empotrados </t>
  </si>
  <si>
    <t>ZONAS DE JUEGOS:</t>
  </si>
  <si>
    <t>Suministro e Instalación de Tobogán Tipo tanque de 30.20m2 de Área y 14.7m de altura) Cubicar Desglosado</t>
  </si>
  <si>
    <t>Equipamientos Zonas de Juego (según diseño)</t>
  </si>
  <si>
    <t>ASFALTO EN CALLES DE ACCESO:</t>
  </si>
  <si>
    <t>Riego de imprimación y adherencia</t>
  </si>
  <si>
    <t>Suministro y colocación de Asfalto de 3"</t>
  </si>
  <si>
    <t>Señalización y Pintura Tráfico (Incluye Mano de Obra),(Cubicar Desglosado)</t>
  </si>
  <si>
    <t>ACERAS:</t>
  </si>
  <si>
    <t xml:space="preserve">Acera de 10cm de espesor </t>
  </si>
  <si>
    <t>CONTEN:</t>
  </si>
  <si>
    <t xml:space="preserve">Contenés </t>
  </si>
  <si>
    <t>JARDINERIA Y PAISAJISMO</t>
  </si>
  <si>
    <t>11.1.1</t>
  </si>
  <si>
    <t>Suministro y Colocación de Tierra Negra</t>
  </si>
  <si>
    <t>11.1.2</t>
  </si>
  <si>
    <t>Vegetación cubre suelos</t>
  </si>
  <si>
    <t>11.1.3</t>
  </si>
  <si>
    <t>Grama Enana</t>
  </si>
  <si>
    <t>11.1.4</t>
  </si>
  <si>
    <t>Sembrado y Acondicionamiento de Grama</t>
  </si>
  <si>
    <t>11.1.5</t>
  </si>
  <si>
    <t>Vegetación Ornamental</t>
  </si>
  <si>
    <t>11.1.6</t>
  </si>
  <si>
    <t>Bismarkia</t>
  </si>
  <si>
    <t>11.1.7</t>
  </si>
  <si>
    <t>Dactileria</t>
  </si>
  <si>
    <t>11.1.8</t>
  </si>
  <si>
    <t>Barringtonia Asiatica</t>
  </si>
  <si>
    <t>11.1.9</t>
  </si>
  <si>
    <t>Buen Pan</t>
  </si>
  <si>
    <t>11.1.10</t>
  </si>
  <si>
    <t>Cuerno de Venado</t>
  </si>
  <si>
    <t>11.1.11</t>
  </si>
  <si>
    <t>Saman Gigante</t>
  </si>
  <si>
    <t>11.1.12</t>
  </si>
  <si>
    <t>Palma Phoenix Canariensis</t>
  </si>
  <si>
    <t>11.1.13</t>
  </si>
  <si>
    <t>Palma Phoenix Silvestre</t>
  </si>
  <si>
    <t>11.1.14</t>
  </si>
  <si>
    <t xml:space="preserve">Palma Raphia Tanque de 25 </t>
  </si>
  <si>
    <t>11.1.15</t>
  </si>
  <si>
    <t>Palma Rotundifolia</t>
  </si>
  <si>
    <t>11.1.16</t>
  </si>
  <si>
    <t>Javilla</t>
  </si>
  <si>
    <t>11.1.17</t>
  </si>
  <si>
    <t>Gri Gri</t>
  </si>
  <si>
    <t>11.1.18</t>
  </si>
  <si>
    <t>Guayacán Amarillo</t>
  </si>
  <si>
    <t>11.1.19</t>
  </si>
  <si>
    <t>Penda</t>
  </si>
  <si>
    <t>11.1.20</t>
  </si>
  <si>
    <t>Palma</t>
  </si>
  <si>
    <t>11.1.21</t>
  </si>
  <si>
    <t>Mala Madre</t>
  </si>
  <si>
    <t>11.1.22</t>
  </si>
  <si>
    <t>Cúfea (Arbusto)</t>
  </si>
  <si>
    <t>11.1.23</t>
  </si>
  <si>
    <t>Isabel Segunda (Arbusto Colgante)</t>
  </si>
  <si>
    <t>11.1.24</t>
  </si>
  <si>
    <t>Fukein Tea (Arbusto)</t>
  </si>
  <si>
    <t>11.1.25</t>
  </si>
  <si>
    <t>Hamelia Patens (Coralillo Enano Rojo)</t>
  </si>
  <si>
    <t>11.1.26</t>
  </si>
  <si>
    <t>Hamelia Patens (Coralillo Enano Rosa)</t>
  </si>
  <si>
    <t>11.1.27</t>
  </si>
  <si>
    <t>Crotón Rosa</t>
  </si>
  <si>
    <t>11.1.28</t>
  </si>
  <si>
    <t>Alpinia Purpurata</t>
  </si>
  <si>
    <t>11.1.29</t>
  </si>
  <si>
    <t>Helecho</t>
  </si>
  <si>
    <t>11.1.30</t>
  </si>
  <si>
    <t>Sembrado y Acondicionamiento de Arboles y Vegetación (Cubicar Desglosado)</t>
  </si>
  <si>
    <t>SISTEMA DE RIEGO (Completo)</t>
  </si>
  <si>
    <t xml:space="preserve">Sistema de Riego Automatizado (Cubicar Desglosado) </t>
  </si>
  <si>
    <t>LIMPIEZA FINAL (Cubicar desglosado)</t>
  </si>
  <si>
    <t>OBRAS DE MITIGACION SOCIAL ( UN P.A. DE 3.0 MILLONES)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</si>
</sst>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&quot;RD$&quot;#,##0.00_);\(&quot;RD$&quot;#,##0.00\)"/>
    <numFmt numFmtId="169" formatCode="_(* #,##0.00_);_(* \(#,##0.00\);_(* \-??_);_(@_)"/>
    <numFmt numFmtId="170" formatCode="_(\$* #,##0.00_);_(\$* \(#,##0.00\);_(\$* \-??_);_(@_)"/>
    <numFmt numFmtId="171" formatCode="#.##0\.00\ _€;\-#.##0\.00\ _€"/>
    <numFmt numFmtId="172" formatCode="_(* #,##0.0000_);_(* \(#,##0.0000\);_(* \-??_);_(@_)"/>
    <numFmt numFmtId="173" formatCode="#,##0.0_);\(#,##0.0\)"/>
    <numFmt numFmtId="174" formatCode="0.00_)"/>
    <numFmt numFmtId="175" formatCode="#,##0.00&quot; &quot;;\(#,##0.00\)"/>
    <numFmt numFmtId="176" formatCode="&quot; &quot;* #,##0.00&quot; &quot;;&quot; &quot;* \(#,##0.00\);&quot; &quot;* &quot;-&quot;??&quot; &quot;"/>
    <numFmt numFmtId="177" formatCode="0.0"/>
    <numFmt numFmtId="178" formatCode="0_)"/>
    <numFmt numFmtId="179" formatCode="0.0_)"/>
    <numFmt numFmtId="180" formatCode="#,##0.00\ ;\(#,##0.00\);\-#\ ;@\ "/>
    <numFmt numFmtId="181" formatCode="* #,##0.00\ ;* \(#,##0.00\);* \-#\ ;@\ "/>
    <numFmt numFmtId="182" formatCode="[$-C0A]###,000"/>
    <numFmt numFmtId="183" formatCode="[$-C0A]###,000.00"/>
  </numFmts>
  <fonts count="62">
    <font>
      <sz val="10"/>
      <name val="Courier New"/>
      <family val="3"/>
    </font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8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MT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 MT"/>
      <family val="0"/>
    </font>
    <font>
      <sz val="12"/>
      <color indexed="10"/>
      <name val="Arial MT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 MT"/>
      <family val="0"/>
    </font>
    <font>
      <sz val="12"/>
      <color rgb="FFFF0000"/>
      <name val="Arial MT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double">
        <color indexed="8"/>
      </right>
      <top style="double"/>
      <bottom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double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hair"/>
      <right style="hair"/>
      <top style="hair"/>
      <bottom style="hair"/>
    </border>
    <border>
      <left style="double"/>
      <right style="thin"/>
      <top/>
      <bottom style="dotted"/>
    </border>
    <border>
      <left style="thin"/>
      <right style="thin"/>
      <top/>
      <bottom style="dotted"/>
    </border>
    <border>
      <left style="thin"/>
      <right style="double"/>
      <top/>
      <bottom style="dotted"/>
    </border>
    <border>
      <left style="thin"/>
      <right style="medium"/>
      <top style="dotted"/>
      <bottom style="dotted"/>
    </border>
    <border>
      <left style="thin"/>
      <right style="medium"/>
      <top/>
      <bottom style="dotted"/>
    </border>
    <border>
      <left style="medium"/>
      <right style="thin"/>
      <top style="dotted"/>
      <bottom style="dotted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>
        <color indexed="9"/>
      </left>
      <right/>
      <top/>
      <bottom/>
    </border>
  </borders>
  <cellStyleXfs count="76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9" fontId="0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39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171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9">
    <xf numFmtId="39" fontId="0" fillId="0" borderId="0" xfId="0" applyAlignment="1">
      <alignment/>
    </xf>
    <xf numFmtId="39" fontId="2" fillId="0" borderId="0" xfId="0" applyFont="1" applyFill="1" applyAlignment="1">
      <alignment vertical="center"/>
    </xf>
    <xf numFmtId="39" fontId="4" fillId="0" borderId="0" xfId="0" applyFont="1" applyAlignment="1">
      <alignment/>
    </xf>
    <xf numFmtId="173" fontId="2" fillId="0" borderId="0" xfId="0" applyNumberFormat="1" applyFont="1" applyFill="1" applyBorder="1" applyAlignment="1" applyProtection="1">
      <alignment vertical="center" wrapText="1"/>
      <protection/>
    </xf>
    <xf numFmtId="173" fontId="2" fillId="0" borderId="0" xfId="0" applyNumberFormat="1" applyFont="1" applyFill="1" applyBorder="1" applyAlignment="1" applyProtection="1">
      <alignment vertical="center"/>
      <protection/>
    </xf>
    <xf numFmtId="39" fontId="2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vertical="center"/>
    </xf>
    <xf numFmtId="39" fontId="4" fillId="0" borderId="0" xfId="0" applyFont="1" applyFill="1" applyAlignment="1">
      <alignment vertical="center"/>
    </xf>
    <xf numFmtId="176" fontId="5" fillId="33" borderId="0" xfId="0" applyNumberFormat="1" applyFont="1" applyFill="1" applyBorder="1" applyAlignment="1">
      <alignment horizontal="right" vertical="center" wrapText="1"/>
    </xf>
    <xf numFmtId="176" fontId="5" fillId="33" borderId="0" xfId="0" applyNumberFormat="1" applyFont="1" applyFill="1" applyBorder="1" applyAlignment="1">
      <alignment horizontal="justify" vertical="center" wrapText="1"/>
    </xf>
    <xf numFmtId="169" fontId="5" fillId="33" borderId="0" xfId="42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right" vertical="center"/>
    </xf>
    <xf numFmtId="169" fontId="2" fillId="34" borderId="10" xfId="0" applyNumberFormat="1" applyFont="1" applyFill="1" applyBorder="1" applyAlignment="1" applyProtection="1">
      <alignment horizontal="right" vertical="center"/>
      <protection/>
    </xf>
    <xf numFmtId="0" fontId="6" fillId="8" borderId="11" xfId="0" applyNumberFormat="1" applyFont="1" applyFill="1" applyBorder="1" applyAlignment="1">
      <alignment horizontal="center" vertical="center" wrapText="1"/>
    </xf>
    <xf numFmtId="0" fontId="6" fillId="8" borderId="12" xfId="0" applyNumberFormat="1" applyFont="1" applyFill="1" applyBorder="1" applyAlignment="1">
      <alignment horizontal="center" vertical="center" wrapText="1"/>
    </xf>
    <xf numFmtId="169" fontId="6" fillId="8" borderId="12" xfId="42" applyFont="1" applyFill="1" applyBorder="1" applyAlignment="1">
      <alignment horizontal="center" vertical="center" wrapText="1"/>
    </xf>
    <xf numFmtId="0" fontId="6" fillId="8" borderId="13" xfId="0" applyNumberFormat="1" applyFont="1" applyFill="1" applyBorder="1" applyAlignment="1">
      <alignment horizontal="center" vertical="center" wrapText="1"/>
    </xf>
    <xf numFmtId="39" fontId="2" fillId="0" borderId="0" xfId="0" applyFont="1" applyAlignment="1">
      <alignment vertical="center"/>
    </xf>
    <xf numFmtId="174" fontId="5" fillId="0" borderId="14" xfId="0" applyNumberFormat="1" applyFont="1" applyBorder="1" applyAlignment="1">
      <alignment vertical="center" wrapText="1"/>
    </xf>
    <xf numFmtId="177" fontId="4" fillId="0" borderId="15" xfId="0" applyNumberFormat="1" applyFont="1" applyBorder="1" applyAlignment="1">
      <alignment horizontal="right" vertical="center" wrapText="1"/>
    </xf>
    <xf numFmtId="10" fontId="4" fillId="0" borderId="14" xfId="0" applyNumberFormat="1" applyFont="1" applyBorder="1" applyAlignment="1">
      <alignment vertical="center" wrapText="1"/>
    </xf>
    <xf numFmtId="39" fontId="4" fillId="0" borderId="14" xfId="0" applyFont="1" applyBorder="1" applyAlignment="1">
      <alignment vertical="center" wrapText="1"/>
    </xf>
    <xf numFmtId="167" fontId="2" fillId="0" borderId="10" xfId="55" applyNumberFormat="1" applyFont="1" applyFill="1" applyBorder="1" applyAlignment="1" applyProtection="1">
      <alignment vertical="center" wrapText="1"/>
      <protection/>
    </xf>
    <xf numFmtId="49" fontId="2" fillId="35" borderId="16" xfId="0" applyNumberFormat="1" applyFont="1" applyFill="1" applyBorder="1" applyAlignment="1">
      <alignment horizontal="right" vertical="center" wrapText="1"/>
    </xf>
    <xf numFmtId="0" fontId="2" fillId="35" borderId="17" xfId="0" applyNumberFormat="1" applyFont="1" applyFill="1" applyBorder="1" applyAlignment="1">
      <alignment vertical="center" wrapText="1"/>
    </xf>
    <xf numFmtId="43" fontId="2" fillId="35" borderId="17" xfId="62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NumberFormat="1" applyFont="1" applyFill="1" applyBorder="1" applyAlignment="1">
      <alignment horizontal="center" vertical="center" wrapText="1"/>
    </xf>
    <xf numFmtId="43" fontId="2" fillId="35" borderId="17" xfId="62" applyNumberFormat="1" applyFont="1" applyFill="1" applyBorder="1" applyAlignment="1" applyProtection="1">
      <alignment horizontal="right" vertical="center" wrapText="1"/>
      <protection/>
    </xf>
    <xf numFmtId="169" fontId="2" fillId="35" borderId="18" xfId="62" applyFont="1" applyFill="1" applyBorder="1" applyAlignment="1" applyProtection="1">
      <alignment horizontal="right" vertical="center" wrapText="1"/>
      <protection/>
    </xf>
    <xf numFmtId="174" fontId="5" fillId="0" borderId="19" xfId="0" applyNumberFormat="1" applyFont="1" applyBorder="1" applyAlignment="1">
      <alignment horizontal="fill" vertical="center" wrapText="1"/>
    </xf>
    <xf numFmtId="174" fontId="3" fillId="0" borderId="20" xfId="0" applyNumberFormat="1" applyFont="1" applyBorder="1" applyAlignment="1">
      <alignment vertical="center" wrapText="1"/>
    </xf>
    <xf numFmtId="174" fontId="5" fillId="0" borderId="20" xfId="0" applyNumberFormat="1" applyFont="1" applyBorder="1" applyAlignment="1">
      <alignment vertical="center" wrapText="1"/>
    </xf>
    <xf numFmtId="167" fontId="3" fillId="0" borderId="21" xfId="55" applyNumberFormat="1" applyFont="1" applyFill="1" applyBorder="1" applyAlignment="1" applyProtection="1">
      <alignment vertical="center" wrapText="1"/>
      <protection/>
    </xf>
    <xf numFmtId="10" fontId="5" fillId="8" borderId="14" xfId="0" applyNumberFormat="1" applyFont="1" applyFill="1" applyBorder="1" applyAlignment="1">
      <alignment vertical="center" wrapText="1"/>
    </xf>
    <xf numFmtId="10" fontId="5" fillId="0" borderId="20" xfId="70" applyNumberFormat="1" applyFont="1" applyFill="1" applyBorder="1" applyAlignment="1" applyProtection="1">
      <alignment vertical="center" wrapText="1"/>
      <protection/>
    </xf>
    <xf numFmtId="10" fontId="4" fillId="35" borderId="17" xfId="70" applyNumberFormat="1" applyFont="1" applyFill="1" applyBorder="1" applyAlignment="1" applyProtection="1">
      <alignment horizontal="center" vertical="center" wrapText="1"/>
      <protection/>
    </xf>
    <xf numFmtId="49" fontId="2" fillId="36" borderId="16" xfId="0" applyNumberFormat="1" applyFont="1" applyFill="1" applyBorder="1" applyAlignment="1">
      <alignment horizontal="right" vertical="center" wrapText="1"/>
    </xf>
    <xf numFmtId="0" fontId="2" fillId="36" borderId="17" xfId="0" applyNumberFormat="1" applyFont="1" applyFill="1" applyBorder="1" applyAlignment="1">
      <alignment vertical="center" wrapText="1"/>
    </xf>
    <xf numFmtId="10" fontId="4" fillId="36" borderId="17" xfId="70" applyNumberFormat="1" applyFont="1" applyFill="1" applyBorder="1" applyAlignment="1" applyProtection="1">
      <alignment horizontal="center" vertical="center" wrapText="1"/>
      <protection/>
    </xf>
    <xf numFmtId="0" fontId="2" fillId="36" borderId="17" xfId="0" applyNumberFormat="1" applyFont="1" applyFill="1" applyBorder="1" applyAlignment="1">
      <alignment horizontal="center" vertical="center" wrapText="1"/>
    </xf>
    <xf numFmtId="43" fontId="2" fillId="36" borderId="17" xfId="62" applyNumberFormat="1" applyFont="1" applyFill="1" applyBorder="1" applyAlignment="1" applyProtection="1">
      <alignment horizontal="right" vertical="center" wrapText="1"/>
      <protection/>
    </xf>
    <xf numFmtId="169" fontId="2" fillId="36" borderId="18" xfId="62" applyFont="1" applyFill="1" applyBorder="1" applyAlignment="1" applyProtection="1">
      <alignment horizontal="right" vertical="center" wrapText="1"/>
      <protection/>
    </xf>
    <xf numFmtId="49" fontId="2" fillId="35" borderId="22" xfId="0" applyNumberFormat="1" applyFont="1" applyFill="1" applyBorder="1" applyAlignment="1">
      <alignment horizontal="right" vertical="center" wrapText="1"/>
    </xf>
    <xf numFmtId="0" fontId="2" fillId="35" borderId="23" xfId="0" applyNumberFormat="1" applyFont="1" applyFill="1" applyBorder="1" applyAlignment="1">
      <alignment vertical="center" wrapText="1"/>
    </xf>
    <xf numFmtId="43" fontId="4" fillId="35" borderId="17" xfId="62" applyNumberFormat="1" applyFont="1" applyFill="1" applyBorder="1" applyAlignment="1" applyProtection="1">
      <alignment vertical="center" wrapText="1"/>
      <protection/>
    </xf>
    <xf numFmtId="0" fontId="4" fillId="35" borderId="23" xfId="0" applyNumberFormat="1" applyFont="1" applyFill="1" applyBorder="1" applyAlignment="1">
      <alignment horizontal="center" vertical="center" wrapText="1"/>
    </xf>
    <xf numFmtId="0" fontId="4" fillId="35" borderId="23" xfId="0" applyNumberFormat="1" applyFont="1" applyFill="1" applyBorder="1" applyAlignment="1">
      <alignment vertical="center" wrapText="1"/>
    </xf>
    <xf numFmtId="43" fontId="2" fillId="35" borderId="23" xfId="62" applyNumberFormat="1" applyFont="1" applyFill="1" applyBorder="1" applyAlignment="1" applyProtection="1">
      <alignment horizontal="right" vertical="center" wrapText="1"/>
      <protection/>
    </xf>
    <xf numFmtId="169" fontId="2" fillId="35" borderId="24" xfId="62" applyFont="1" applyFill="1" applyBorder="1" applyAlignment="1" applyProtection="1">
      <alignment horizontal="right" vertical="center" wrapText="1"/>
      <protection/>
    </xf>
    <xf numFmtId="174" fontId="5" fillId="0" borderId="20" xfId="0" applyNumberFormat="1" applyFont="1" applyBorder="1" applyAlignment="1">
      <alignment horizontal="center" vertical="center" wrapText="1"/>
    </xf>
    <xf numFmtId="179" fontId="54" fillId="0" borderId="0" xfId="66" applyNumberFormat="1" applyFont="1" applyAlignment="1">
      <alignment vertical="center"/>
      <protection/>
    </xf>
    <xf numFmtId="171" fontId="54" fillId="0" borderId="0" xfId="66" applyFont="1" applyAlignment="1">
      <alignment horizontal="left" vertical="center"/>
      <protection/>
    </xf>
    <xf numFmtId="43" fontId="54" fillId="0" borderId="0" xfId="59" applyFont="1" applyBorder="1" applyAlignment="1" applyProtection="1">
      <alignment vertical="center"/>
      <protection/>
    </xf>
    <xf numFmtId="43" fontId="4" fillId="0" borderId="0" xfId="59" applyFont="1" applyBorder="1" applyAlignment="1" applyProtection="1">
      <alignment vertical="center"/>
      <protection/>
    </xf>
    <xf numFmtId="49" fontId="2" fillId="35" borderId="25" xfId="0" applyNumberFormat="1" applyFont="1" applyFill="1" applyBorder="1" applyAlignment="1">
      <alignment horizontal="right" vertical="center" wrapText="1"/>
    </xf>
    <xf numFmtId="39" fontId="2" fillId="35" borderId="26" xfId="0" applyFont="1" applyFill="1" applyBorder="1" applyAlignment="1">
      <alignment vertical="center" wrapText="1"/>
    </xf>
    <xf numFmtId="169" fontId="2" fillId="35" borderId="26" xfId="62" applyFont="1" applyFill="1" applyBorder="1" applyAlignment="1" applyProtection="1">
      <alignment horizontal="center" vertical="center" wrapText="1"/>
      <protection/>
    </xf>
    <xf numFmtId="39" fontId="2" fillId="35" borderId="26" xfId="0" applyFont="1" applyFill="1" applyBorder="1" applyAlignment="1">
      <alignment horizontal="center" vertical="center" wrapText="1"/>
    </xf>
    <xf numFmtId="169" fontId="2" fillId="35" borderId="26" xfId="62" applyFont="1" applyFill="1" applyBorder="1" applyAlignment="1" applyProtection="1">
      <alignment horizontal="right" vertical="center" wrapText="1"/>
      <protection/>
    </xf>
    <xf numFmtId="49" fontId="2" fillId="34" borderId="11" xfId="0" applyNumberFormat="1" applyFont="1" applyFill="1" applyBorder="1" applyAlignment="1">
      <alignment horizontal="right" vertical="center" wrapText="1"/>
    </xf>
    <xf numFmtId="39" fontId="2" fillId="34" borderId="12" xfId="0" applyFont="1" applyFill="1" applyBorder="1" applyAlignment="1">
      <alignment vertical="center" wrapText="1"/>
    </xf>
    <xf numFmtId="169" fontId="2" fillId="34" borderId="12" xfId="62" applyFont="1" applyFill="1" applyBorder="1" applyAlignment="1" applyProtection="1">
      <alignment horizontal="center" vertical="center" wrapText="1"/>
      <protection/>
    </xf>
    <xf numFmtId="39" fontId="2" fillId="34" borderId="12" xfId="0" applyFont="1" applyFill="1" applyBorder="1" applyAlignment="1">
      <alignment horizontal="center" vertical="center" wrapText="1"/>
    </xf>
    <xf numFmtId="169" fontId="2" fillId="34" borderId="12" xfId="62" applyFont="1" applyFill="1" applyBorder="1" applyAlignment="1" applyProtection="1">
      <alignment vertical="center" wrapText="1"/>
      <protection/>
    </xf>
    <xf numFmtId="169" fontId="2" fillId="34" borderId="12" xfId="62" applyFont="1" applyFill="1" applyBorder="1" applyAlignment="1" applyProtection="1">
      <alignment horizontal="right" vertical="center" wrapText="1"/>
      <protection/>
    </xf>
    <xf numFmtId="169" fontId="2" fillId="34" borderId="13" xfId="0" applyNumberFormat="1" applyFont="1" applyFill="1" applyBorder="1" applyAlignment="1" applyProtection="1">
      <alignment horizontal="right" vertical="center"/>
      <protection/>
    </xf>
    <xf numFmtId="174" fontId="4" fillId="0" borderId="22" xfId="0" applyNumberFormat="1" applyFont="1" applyBorder="1" applyAlignment="1">
      <alignment vertical="center" wrapText="1"/>
    </xf>
    <xf numFmtId="174" fontId="4" fillId="0" borderId="23" xfId="0" applyNumberFormat="1" applyFont="1" applyBorder="1" applyAlignment="1">
      <alignment vertical="center" wrapText="1"/>
    </xf>
    <xf numFmtId="39" fontId="4" fillId="0" borderId="23" xfId="0" applyFont="1" applyBorder="1" applyAlignment="1">
      <alignment vertical="center" wrapText="1"/>
    </xf>
    <xf numFmtId="167" fontId="2" fillId="0" borderId="24" xfId="55" applyNumberFormat="1" applyFont="1" applyBorder="1" applyAlignment="1" applyProtection="1">
      <alignment vertical="center" wrapText="1"/>
      <protection/>
    </xf>
    <xf numFmtId="174" fontId="4" fillId="0" borderId="15" xfId="0" applyNumberFormat="1" applyFont="1" applyBorder="1" applyAlignment="1">
      <alignment vertical="center" wrapText="1"/>
    </xf>
    <xf numFmtId="174" fontId="4" fillId="0" borderId="14" xfId="0" applyNumberFormat="1" applyFont="1" applyBorder="1" applyAlignment="1">
      <alignment vertical="center" wrapText="1"/>
    </xf>
    <xf numFmtId="167" fontId="2" fillId="0" borderId="10" xfId="55" applyNumberFormat="1" applyFont="1" applyBorder="1" applyAlignment="1" applyProtection="1">
      <alignment vertical="center" wrapText="1"/>
      <protection/>
    </xf>
    <xf numFmtId="169" fontId="55" fillId="37" borderId="27" xfId="62" applyFont="1" applyFill="1" applyBorder="1" applyAlignment="1" applyProtection="1">
      <alignment horizontal="center" vertical="center" wrapText="1"/>
      <protection/>
    </xf>
    <xf numFmtId="39" fontId="55" fillId="0" borderId="27" xfId="0" applyFont="1" applyFill="1" applyBorder="1" applyAlignment="1">
      <alignment horizontal="center" vertical="center" wrapText="1"/>
    </xf>
    <xf numFmtId="169" fontId="55" fillId="0" borderId="27" xfId="62" applyFont="1" applyFill="1" applyBorder="1" applyAlignment="1" applyProtection="1">
      <alignment vertical="center" wrapText="1"/>
      <protection/>
    </xf>
    <xf numFmtId="169" fontId="55" fillId="0" borderId="27" xfId="62" applyFont="1" applyFill="1" applyBorder="1" applyAlignment="1" applyProtection="1">
      <alignment horizontal="right" vertical="center" wrapText="1"/>
      <protection/>
    </xf>
    <xf numFmtId="169" fontId="56" fillId="0" borderId="28" xfId="0" applyNumberFormat="1" applyFont="1" applyFill="1" applyBorder="1" applyAlignment="1" applyProtection="1">
      <alignment horizontal="right" vertical="center"/>
      <protection/>
    </xf>
    <xf numFmtId="39" fontId="55" fillId="0" borderId="27" xfId="0" applyFont="1" applyFill="1" applyBorder="1" applyAlignment="1">
      <alignment vertical="center" wrapText="1"/>
    </xf>
    <xf numFmtId="49" fontId="55" fillId="0" borderId="29" xfId="0" applyNumberFormat="1" applyFont="1" applyFill="1" applyBorder="1" applyAlignment="1">
      <alignment horizontal="right" vertical="center" wrapText="1"/>
    </xf>
    <xf numFmtId="49" fontId="4" fillId="0" borderId="30" xfId="0" applyNumberFormat="1" applyFont="1" applyFill="1" applyBorder="1" applyAlignment="1">
      <alignment horizontal="right" vertical="center" wrapText="1"/>
    </xf>
    <xf numFmtId="39" fontId="4" fillId="0" borderId="31" xfId="0" applyFont="1" applyFill="1" applyBorder="1" applyAlignment="1">
      <alignment vertical="center" wrapText="1"/>
    </xf>
    <xf numFmtId="169" fontId="4" fillId="37" borderId="31" xfId="62" applyFont="1" applyFill="1" applyBorder="1" applyAlignment="1" applyProtection="1">
      <alignment horizontal="center" vertical="center" wrapText="1"/>
      <protection/>
    </xf>
    <xf numFmtId="39" fontId="4" fillId="0" borderId="31" xfId="0" applyFont="1" applyFill="1" applyBorder="1" applyAlignment="1">
      <alignment horizontal="center" vertical="center" wrapText="1"/>
    </xf>
    <xf numFmtId="169" fontId="4" fillId="0" borderId="31" xfId="62" applyFont="1" applyFill="1" applyBorder="1" applyAlignment="1" applyProtection="1">
      <alignment vertical="center" wrapText="1"/>
      <protection/>
    </xf>
    <xf numFmtId="169" fontId="4" fillId="0" borderId="31" xfId="62" applyFont="1" applyFill="1" applyBorder="1" applyAlignment="1" applyProtection="1">
      <alignment horizontal="right" vertical="center" wrapText="1"/>
      <protection/>
    </xf>
    <xf numFmtId="169" fontId="2" fillId="0" borderId="32" xfId="0" applyNumberFormat="1" applyFont="1" applyFill="1" applyBorder="1" applyAlignment="1" applyProtection="1">
      <alignment horizontal="right" vertical="center"/>
      <protection/>
    </xf>
    <xf numFmtId="39" fontId="2" fillId="0" borderId="27" xfId="0" applyFont="1" applyFill="1" applyBorder="1" applyAlignment="1">
      <alignment vertical="center" wrapText="1"/>
    </xf>
    <xf numFmtId="169" fontId="4" fillId="37" borderId="27" xfId="62" applyFont="1" applyFill="1" applyBorder="1" applyAlignment="1" applyProtection="1">
      <alignment horizontal="center" vertical="center" wrapText="1"/>
      <protection/>
    </xf>
    <xf numFmtId="39" fontId="4" fillId="0" borderId="27" xfId="0" applyFont="1" applyFill="1" applyBorder="1" applyAlignment="1">
      <alignment horizontal="center" vertical="center" wrapText="1"/>
    </xf>
    <xf numFmtId="169" fontId="4" fillId="0" borderId="27" xfId="62" applyFont="1" applyFill="1" applyBorder="1" applyAlignment="1" applyProtection="1">
      <alignment vertical="center" wrapText="1"/>
      <protection/>
    </xf>
    <xf numFmtId="169" fontId="4" fillId="0" borderId="27" xfId="62" applyFont="1" applyFill="1" applyBorder="1" applyAlignment="1" applyProtection="1">
      <alignment horizontal="right" vertical="center" wrapText="1"/>
      <protection/>
    </xf>
    <xf numFmtId="169" fontId="2" fillId="0" borderId="28" xfId="0" applyNumberFormat="1" applyFont="1" applyFill="1" applyBorder="1" applyAlignment="1" applyProtection="1">
      <alignment horizontal="right" vertical="center"/>
      <protection/>
    </xf>
    <xf numFmtId="39" fontId="4" fillId="0" borderId="27" xfId="0" applyFont="1" applyFill="1" applyBorder="1" applyAlignment="1">
      <alignment vertical="center" wrapText="1"/>
    </xf>
    <xf numFmtId="169" fontId="4" fillId="0" borderId="27" xfId="62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right" vertical="center" wrapText="1"/>
    </xf>
    <xf numFmtId="39" fontId="4" fillId="0" borderId="27" xfId="0" applyFont="1" applyBorder="1" applyAlignment="1">
      <alignment vertical="center" wrapText="1"/>
    </xf>
    <xf numFmtId="39" fontId="4" fillId="0" borderId="27" xfId="0" applyFont="1" applyBorder="1" applyAlignment="1">
      <alignment horizontal="center" vertical="center" wrapText="1"/>
    </xf>
    <xf numFmtId="39" fontId="2" fillId="0" borderId="27" xfId="0" applyFont="1" applyBorder="1" applyAlignment="1">
      <alignment vertical="center" wrapText="1"/>
    </xf>
    <xf numFmtId="169" fontId="4" fillId="37" borderId="33" xfId="62" applyFont="1" applyFill="1" applyBorder="1" applyAlignment="1" applyProtection="1">
      <alignment horizontal="center" vertical="center" wrapText="1"/>
      <protection/>
    </xf>
    <xf numFmtId="39" fontId="4" fillId="0" borderId="33" xfId="0" applyFont="1" applyFill="1" applyBorder="1" applyAlignment="1">
      <alignment horizontal="center" vertical="center" wrapText="1"/>
    </xf>
    <xf numFmtId="169" fontId="4" fillId="0" borderId="33" xfId="62" applyFont="1" applyFill="1" applyBorder="1" applyAlignment="1" applyProtection="1">
      <alignment vertical="center" wrapText="1"/>
      <protection/>
    </xf>
    <xf numFmtId="169" fontId="4" fillId="0" borderId="33" xfId="62" applyFont="1" applyFill="1" applyBorder="1" applyAlignment="1" applyProtection="1">
      <alignment horizontal="right" vertical="center" wrapText="1"/>
      <protection/>
    </xf>
    <xf numFmtId="169" fontId="2" fillId="0" borderId="34" xfId="0" applyNumberFormat="1" applyFont="1" applyFill="1" applyBorder="1" applyAlignment="1" applyProtection="1">
      <alignment horizontal="right" vertical="center"/>
      <protection/>
    </xf>
    <xf numFmtId="39" fontId="2" fillId="0" borderId="33" xfId="0" applyFont="1" applyFill="1" applyBorder="1" applyAlignment="1">
      <alignment vertical="center" wrapText="1"/>
    </xf>
    <xf numFmtId="169" fontId="2" fillId="0" borderId="28" xfId="0" applyNumberFormat="1" applyFont="1" applyBorder="1" applyAlignment="1">
      <alignment horizontal="right" vertical="center"/>
    </xf>
    <xf numFmtId="39" fontId="2" fillId="0" borderId="33" xfId="0" applyFont="1" applyBorder="1" applyAlignment="1">
      <alignment vertical="center" wrapText="1"/>
    </xf>
    <xf numFmtId="39" fontId="4" fillId="0" borderId="33" xfId="0" applyFont="1" applyBorder="1" applyAlignment="1">
      <alignment horizontal="center" vertical="center" wrapText="1"/>
    </xf>
    <xf numFmtId="169" fontId="2" fillId="0" borderId="34" xfId="0" applyNumberFormat="1" applyFont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right" vertical="center" wrapText="1"/>
    </xf>
    <xf numFmtId="49" fontId="4" fillId="0" borderId="35" xfId="0" applyNumberFormat="1" applyFont="1" applyFill="1" applyBorder="1" applyAlignment="1">
      <alignment horizontal="right" vertical="center" wrapText="1"/>
    </xf>
    <xf numFmtId="39" fontId="4" fillId="0" borderId="36" xfId="0" applyFont="1" applyFill="1" applyBorder="1" applyAlignment="1">
      <alignment vertical="center" wrapText="1"/>
    </xf>
    <xf numFmtId="169" fontId="4" fillId="37" borderId="36" xfId="62" applyFont="1" applyFill="1" applyBorder="1" applyAlignment="1" applyProtection="1">
      <alignment horizontal="center" vertical="center" wrapText="1"/>
      <protection/>
    </xf>
    <xf numFmtId="39" fontId="4" fillId="0" borderId="36" xfId="0" applyFont="1" applyFill="1" applyBorder="1" applyAlignment="1">
      <alignment horizontal="center" vertical="center" wrapText="1"/>
    </xf>
    <xf numFmtId="169" fontId="4" fillId="0" borderId="36" xfId="62" applyFont="1" applyFill="1" applyBorder="1" applyAlignment="1" applyProtection="1">
      <alignment vertical="center" wrapText="1"/>
      <protection/>
    </xf>
    <xf numFmtId="169" fontId="4" fillId="0" borderId="36" xfId="62" applyFont="1" applyFill="1" applyBorder="1" applyAlignment="1" applyProtection="1">
      <alignment horizontal="right" vertical="center" wrapText="1"/>
      <protection/>
    </xf>
    <xf numFmtId="169" fontId="2" fillId="0" borderId="37" xfId="0" applyNumberFormat="1" applyFont="1" applyFill="1" applyBorder="1" applyAlignment="1" applyProtection="1">
      <alignment horizontal="right" vertical="center"/>
      <protection/>
    </xf>
    <xf numFmtId="177" fontId="4" fillId="0" borderId="38" xfId="0" applyNumberFormat="1" applyFont="1" applyBorder="1" applyAlignment="1">
      <alignment vertical="center" wrapText="1"/>
    </xf>
    <xf numFmtId="39" fontId="4" fillId="0" borderId="39" xfId="0" applyFont="1" applyBorder="1" applyAlignment="1">
      <alignment horizontal="left" vertical="center" wrapText="1"/>
    </xf>
    <xf numFmtId="43" fontId="4" fillId="0" borderId="39" xfId="58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0" fontId="4" fillId="0" borderId="39" xfId="0" applyNumberFormat="1" applyFont="1" applyBorder="1" applyAlignment="1">
      <alignment vertical="center" wrapText="1"/>
    </xf>
    <xf numFmtId="4" fontId="4" fillId="0" borderId="39" xfId="0" applyNumberFormat="1" applyFont="1" applyBorder="1" applyAlignment="1">
      <alignment vertical="center" wrapText="1"/>
    </xf>
    <xf numFmtId="169" fontId="2" fillId="0" borderId="40" xfId="42" applyFont="1" applyBorder="1" applyAlignment="1">
      <alignment vertical="center" wrapText="1"/>
    </xf>
    <xf numFmtId="177" fontId="2" fillId="0" borderId="38" xfId="0" applyNumberFormat="1" applyFont="1" applyBorder="1" applyAlignment="1">
      <alignment vertical="center" wrapText="1"/>
    </xf>
    <xf numFmtId="1" fontId="2" fillId="0" borderId="29" xfId="0" applyNumberFormat="1" applyFont="1" applyBorder="1" applyAlignment="1">
      <alignment vertical="center" wrapText="1"/>
    </xf>
    <xf numFmtId="177" fontId="4" fillId="0" borderId="29" xfId="0" applyNumberFormat="1" applyFont="1" applyBorder="1" applyAlignment="1">
      <alignment vertical="center" wrapText="1"/>
    </xf>
    <xf numFmtId="177" fontId="4" fillId="0" borderId="29" xfId="0" applyNumberFormat="1" applyFont="1" applyBorder="1" applyAlignment="1">
      <alignment horizontal="right" vertical="center" wrapText="1"/>
    </xf>
    <xf numFmtId="177" fontId="2" fillId="0" borderId="29" xfId="0" applyNumberFormat="1" applyFont="1" applyBorder="1" applyAlignment="1">
      <alignment horizontal="right" vertical="center" wrapText="1"/>
    </xf>
    <xf numFmtId="1" fontId="2" fillId="0" borderId="29" xfId="0" applyNumberFormat="1" applyFont="1" applyBorder="1" applyAlignment="1">
      <alignment horizontal="right" vertical="center" wrapText="1"/>
    </xf>
    <xf numFmtId="177" fontId="57" fillId="0" borderId="29" xfId="66" applyNumberFormat="1" applyFont="1" applyBorder="1" applyAlignment="1">
      <alignment vertical="center" wrapText="1"/>
      <protection/>
    </xf>
    <xf numFmtId="0" fontId="57" fillId="0" borderId="27" xfId="66" applyNumberFormat="1" applyFont="1" applyBorder="1" applyAlignment="1">
      <alignment vertical="center" wrapText="1"/>
      <protection/>
    </xf>
    <xf numFmtId="43" fontId="58" fillId="0" borderId="27" xfId="55" applyFont="1" applyBorder="1" applyAlignment="1">
      <alignment horizontal="right" vertical="center" wrapText="1"/>
    </xf>
    <xf numFmtId="0" fontId="58" fillId="0" borderId="27" xfId="66" applyNumberFormat="1" applyFont="1" applyBorder="1" applyAlignment="1">
      <alignment horizontal="center" vertical="center" wrapText="1"/>
      <protection/>
    </xf>
    <xf numFmtId="4" fontId="59" fillId="0" borderId="27" xfId="66" applyNumberFormat="1" applyFont="1" applyBorder="1" applyAlignment="1">
      <alignment horizontal="right" vertical="center" wrapText="1"/>
      <protection/>
    </xf>
    <xf numFmtId="43" fontId="59" fillId="0" borderId="27" xfId="55" applyFont="1" applyBorder="1" applyAlignment="1">
      <alignment vertical="center" wrapText="1"/>
    </xf>
    <xf numFmtId="43" fontId="60" fillId="0" borderId="28" xfId="55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39" fontId="4" fillId="0" borderId="41" xfId="0" applyFont="1" applyBorder="1" applyAlignment="1">
      <alignment vertical="center" wrapText="1"/>
    </xf>
    <xf numFmtId="39" fontId="2" fillId="0" borderId="41" xfId="0" applyFont="1" applyBorder="1" applyAlignment="1">
      <alignment vertical="center" wrapText="1"/>
    </xf>
    <xf numFmtId="39" fontId="2" fillId="0" borderId="39" xfId="0" applyFont="1" applyBorder="1" applyAlignment="1">
      <alignment horizontal="left" vertical="center" wrapText="1"/>
    </xf>
    <xf numFmtId="169" fontId="4" fillId="0" borderId="39" xfId="42" applyFont="1" applyBorder="1" applyAlignment="1">
      <alignment vertical="center" wrapText="1"/>
    </xf>
    <xf numFmtId="169" fontId="4" fillId="0" borderId="39" xfId="42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177" fontId="2" fillId="0" borderId="29" xfId="0" applyNumberFormat="1" applyFont="1" applyBorder="1" applyAlignment="1">
      <alignment vertical="center" wrapText="1"/>
    </xf>
    <xf numFmtId="177" fontId="55" fillId="0" borderId="29" xfId="0" applyNumberFormat="1" applyFont="1" applyBorder="1" applyAlignment="1">
      <alignment vertical="center" wrapText="1"/>
    </xf>
    <xf numFmtId="39" fontId="55" fillId="0" borderId="27" xfId="0" applyFont="1" applyBorder="1" applyAlignment="1">
      <alignment vertical="center" wrapText="1"/>
    </xf>
    <xf numFmtId="39" fontId="55" fillId="0" borderId="27" xfId="0" applyFont="1" applyBorder="1" applyAlignment="1">
      <alignment horizontal="center" vertical="center" wrapText="1"/>
    </xf>
    <xf numFmtId="169" fontId="56" fillId="0" borderId="28" xfId="0" applyNumberFormat="1" applyFont="1" applyBorder="1" applyAlignment="1">
      <alignment horizontal="right" vertical="center"/>
    </xf>
    <xf numFmtId="4" fontId="9" fillId="0" borderId="27" xfId="0" applyNumberFormat="1" applyFont="1" applyBorder="1" applyAlignment="1">
      <alignment vertical="center" wrapText="1"/>
    </xf>
    <xf numFmtId="177" fontId="10" fillId="0" borderId="29" xfId="66" applyNumberFormat="1" applyFont="1" applyBorder="1" applyAlignment="1">
      <alignment vertical="center" wrapText="1"/>
      <protection/>
    </xf>
    <xf numFmtId="0" fontId="10" fillId="0" borderId="27" xfId="66" applyNumberFormat="1" applyFont="1" applyBorder="1" applyAlignment="1">
      <alignment vertical="center" wrapText="1"/>
      <protection/>
    </xf>
    <xf numFmtId="43" fontId="11" fillId="0" borderId="27" xfId="55" applyFont="1" applyBorder="1" applyAlignment="1">
      <alignment horizontal="right" vertical="center" wrapText="1"/>
    </xf>
    <xf numFmtId="0" fontId="11" fillId="0" borderId="27" xfId="66" applyNumberFormat="1" applyFont="1" applyBorder="1" applyAlignment="1">
      <alignment horizontal="center" vertical="center" wrapText="1"/>
      <protection/>
    </xf>
    <xf numFmtId="4" fontId="9" fillId="0" borderId="27" xfId="66" applyNumberFormat="1" applyFont="1" applyBorder="1" applyAlignment="1">
      <alignment horizontal="right" vertical="center" wrapText="1"/>
      <protection/>
    </xf>
    <xf numFmtId="43" fontId="9" fillId="0" borderId="27" xfId="55" applyFont="1" applyBorder="1" applyAlignment="1">
      <alignment vertical="center" wrapText="1"/>
    </xf>
    <xf numFmtId="43" fontId="8" fillId="0" borderId="28" xfId="55" applyFont="1" applyBorder="1" applyAlignment="1">
      <alignment vertical="center" wrapText="1"/>
    </xf>
    <xf numFmtId="177" fontId="4" fillId="0" borderId="38" xfId="0" applyNumberFormat="1" applyFont="1" applyBorder="1" applyAlignment="1">
      <alignment horizontal="right" vertical="center" wrapText="1"/>
    </xf>
    <xf numFmtId="177" fontId="2" fillId="0" borderId="38" xfId="0" applyNumberFormat="1" applyFont="1" applyBorder="1" applyAlignment="1">
      <alignment horizontal="right" vertical="center" wrapText="1"/>
    </xf>
    <xf numFmtId="2" fontId="2" fillId="0" borderId="38" xfId="0" applyNumberFormat="1" applyFont="1" applyBorder="1" applyAlignment="1">
      <alignment vertical="center" wrapText="1"/>
    </xf>
    <xf numFmtId="2" fontId="4" fillId="0" borderId="38" xfId="0" applyNumberFormat="1" applyFont="1" applyBorder="1" applyAlignment="1">
      <alignment vertical="center" wrapText="1"/>
    </xf>
    <xf numFmtId="39" fontId="4" fillId="0" borderId="27" xfId="0" applyFont="1" applyFill="1" applyBorder="1" applyAlignment="1">
      <alignment vertical="center"/>
    </xf>
    <xf numFmtId="39" fontId="4" fillId="0" borderId="39" xfId="0" applyFont="1" applyBorder="1" applyAlignment="1">
      <alignment horizontal="left" vertical="center"/>
    </xf>
    <xf numFmtId="39" fontId="4" fillId="0" borderId="27" xfId="0" applyFont="1" applyBorder="1" applyAlignment="1">
      <alignment vertical="center"/>
    </xf>
    <xf numFmtId="1" fontId="2" fillId="0" borderId="42" xfId="0" applyNumberFormat="1" applyFont="1" applyBorder="1" applyAlignment="1">
      <alignment vertical="center" wrapText="1"/>
    </xf>
    <xf numFmtId="49" fontId="55" fillId="0" borderId="35" xfId="0" applyNumberFormat="1" applyFont="1" applyFill="1" applyBorder="1" applyAlignment="1">
      <alignment horizontal="right" vertical="center" wrapText="1"/>
    </xf>
    <xf numFmtId="39" fontId="55" fillId="0" borderId="36" xfId="0" applyFont="1" applyFill="1" applyBorder="1" applyAlignment="1">
      <alignment vertical="center" wrapText="1"/>
    </xf>
    <xf numFmtId="169" fontId="55" fillId="37" borderId="36" xfId="62" applyFont="1" applyFill="1" applyBorder="1" applyAlignment="1" applyProtection="1">
      <alignment horizontal="center" vertical="center" wrapText="1"/>
      <protection/>
    </xf>
    <xf numFmtId="39" fontId="55" fillId="0" borderId="36" xfId="0" applyFont="1" applyFill="1" applyBorder="1" applyAlignment="1">
      <alignment horizontal="center" vertical="center" wrapText="1"/>
    </xf>
    <xf numFmtId="169" fontId="55" fillId="0" borderId="36" xfId="62" applyFont="1" applyFill="1" applyBorder="1" applyAlignment="1" applyProtection="1">
      <alignment vertical="center" wrapText="1"/>
      <protection/>
    </xf>
    <xf numFmtId="169" fontId="55" fillId="0" borderId="36" xfId="62" applyFont="1" applyFill="1" applyBorder="1" applyAlignment="1" applyProtection="1">
      <alignment horizontal="right" vertical="center" wrapText="1"/>
      <protection/>
    </xf>
    <xf numFmtId="169" fontId="56" fillId="0" borderId="37" xfId="0" applyNumberFormat="1" applyFont="1" applyFill="1" applyBorder="1" applyAlignment="1" applyProtection="1">
      <alignment horizontal="right" vertical="center"/>
      <protection/>
    </xf>
    <xf numFmtId="177" fontId="2" fillId="0" borderId="42" xfId="0" applyNumberFormat="1" applyFont="1" applyBorder="1" applyAlignment="1">
      <alignment horizontal="right" vertical="center" wrapText="1"/>
    </xf>
    <xf numFmtId="177" fontId="4" fillId="0" borderId="35" xfId="0" applyNumberFormat="1" applyFont="1" applyBorder="1" applyAlignment="1">
      <alignment horizontal="right" vertical="center" wrapText="1"/>
    </xf>
    <xf numFmtId="49" fontId="4" fillId="0" borderId="35" xfId="0" applyNumberFormat="1" applyFont="1" applyBorder="1" applyAlignment="1">
      <alignment horizontal="right" vertical="center" wrapText="1"/>
    </xf>
    <xf numFmtId="39" fontId="4" fillId="0" borderId="36" xfId="0" applyFont="1" applyBorder="1" applyAlignment="1">
      <alignment vertical="center" wrapText="1"/>
    </xf>
    <xf numFmtId="39" fontId="4" fillId="0" borderId="36" xfId="0" applyFont="1" applyBorder="1" applyAlignment="1">
      <alignment horizontal="center" vertical="center" wrapText="1"/>
    </xf>
    <xf numFmtId="169" fontId="2" fillId="0" borderId="37" xfId="0" applyNumberFormat="1" applyFont="1" applyBorder="1" applyAlignment="1">
      <alignment horizontal="right" vertical="center"/>
    </xf>
    <xf numFmtId="49" fontId="2" fillId="0" borderId="43" xfId="0" applyNumberFormat="1" applyFont="1" applyFill="1" applyBorder="1" applyAlignment="1">
      <alignment horizontal="right" vertical="center" wrapText="1"/>
    </xf>
    <xf numFmtId="39" fontId="2" fillId="0" borderId="44" xfId="0" applyFont="1" applyBorder="1" applyAlignment="1">
      <alignment vertical="center" wrapText="1"/>
    </xf>
    <xf numFmtId="169" fontId="4" fillId="37" borderId="44" xfId="62" applyFont="1" applyFill="1" applyBorder="1" applyAlignment="1" applyProtection="1">
      <alignment horizontal="center" vertical="center" wrapText="1"/>
      <protection/>
    </xf>
    <xf numFmtId="39" fontId="4" fillId="0" borderId="44" xfId="0" applyFont="1" applyFill="1" applyBorder="1" applyAlignment="1">
      <alignment horizontal="center" vertical="center" wrapText="1"/>
    </xf>
    <xf numFmtId="169" fontId="4" fillId="0" borderId="44" xfId="62" applyFont="1" applyFill="1" applyBorder="1" applyAlignment="1" applyProtection="1">
      <alignment vertical="center" wrapText="1"/>
      <protection/>
    </xf>
    <xf numFmtId="169" fontId="4" fillId="0" borderId="44" xfId="62" applyFont="1" applyFill="1" applyBorder="1" applyAlignment="1" applyProtection="1">
      <alignment horizontal="right" vertical="center" wrapText="1"/>
      <protection/>
    </xf>
    <xf numFmtId="169" fontId="2" fillId="0" borderId="45" xfId="0" applyNumberFormat="1" applyFont="1" applyFill="1" applyBorder="1" applyAlignment="1" applyProtection="1">
      <alignment horizontal="right" vertical="center"/>
      <protection/>
    </xf>
    <xf numFmtId="0" fontId="2" fillId="8" borderId="46" xfId="66" applyNumberFormat="1" applyFont="1" applyFill="1" applyBorder="1" applyAlignment="1">
      <alignment horizontal="right" vertical="center" wrapText="1"/>
      <protection/>
    </xf>
    <xf numFmtId="0" fontId="2" fillId="8" borderId="47" xfId="66" applyNumberFormat="1" applyFont="1" applyFill="1" applyBorder="1" applyAlignment="1">
      <alignment vertical="center" wrapText="1"/>
      <protection/>
    </xf>
    <xf numFmtId="169" fontId="4" fillId="8" borderId="47" xfId="42" applyFont="1" applyFill="1" applyBorder="1" applyAlignment="1" applyProtection="1">
      <alignment horizontal="right" vertical="center" wrapText="1"/>
      <protection/>
    </xf>
    <xf numFmtId="4" fontId="4" fillId="8" borderId="47" xfId="66" applyNumberFormat="1" applyFont="1" applyFill="1" applyBorder="1" applyAlignment="1">
      <alignment horizontal="center" vertical="center" wrapText="1"/>
      <protection/>
    </xf>
    <xf numFmtId="4" fontId="4" fillId="8" borderId="47" xfId="66" applyNumberFormat="1" applyFont="1" applyFill="1" applyBorder="1" applyAlignment="1">
      <alignment horizontal="right" vertical="center" wrapText="1"/>
      <protection/>
    </xf>
    <xf numFmtId="4" fontId="4" fillId="8" borderId="47" xfId="0" applyNumberFormat="1" applyFont="1" applyFill="1" applyBorder="1" applyAlignment="1">
      <alignment vertical="center" wrapText="1"/>
    </xf>
    <xf numFmtId="169" fontId="2" fillId="8" borderId="48" xfId="42" applyFont="1" applyFill="1" applyBorder="1" applyAlignment="1" applyProtection="1">
      <alignment vertical="center" wrapText="1"/>
      <protection/>
    </xf>
    <xf numFmtId="0" fontId="2" fillId="0" borderId="46" xfId="66" applyNumberFormat="1" applyFont="1" applyBorder="1" applyAlignment="1">
      <alignment horizontal="right" vertical="center" wrapText="1"/>
      <protection/>
    </xf>
    <xf numFmtId="0" fontId="2" fillId="0" borderId="47" xfId="66" applyNumberFormat="1" applyFont="1" applyBorder="1" applyAlignment="1">
      <alignment vertical="center" wrapText="1"/>
      <protection/>
    </xf>
    <xf numFmtId="169" fontId="4" fillId="0" borderId="47" xfId="42" applyFont="1" applyFill="1" applyBorder="1" applyAlignment="1" applyProtection="1">
      <alignment horizontal="right" vertical="center" wrapText="1"/>
      <protection/>
    </xf>
    <xf numFmtId="4" fontId="4" fillId="0" borderId="47" xfId="66" applyNumberFormat="1" applyFont="1" applyBorder="1" applyAlignment="1">
      <alignment horizontal="center" vertical="center" wrapText="1"/>
      <protection/>
    </xf>
    <xf numFmtId="4" fontId="4" fillId="0" borderId="47" xfId="66" applyNumberFormat="1" applyFont="1" applyBorder="1" applyAlignment="1">
      <alignment horizontal="right" vertical="center" wrapText="1"/>
      <protection/>
    </xf>
    <xf numFmtId="4" fontId="4" fillId="0" borderId="47" xfId="0" applyNumberFormat="1" applyFont="1" applyBorder="1" applyAlignment="1">
      <alignment vertical="center" wrapText="1"/>
    </xf>
    <xf numFmtId="169" fontId="2" fillId="0" borderId="48" xfId="42" applyFont="1" applyFill="1" applyBorder="1" applyAlignment="1" applyProtection="1">
      <alignment vertical="center" wrapText="1"/>
      <protection/>
    </xf>
    <xf numFmtId="169" fontId="4" fillId="0" borderId="47" xfId="42" applyFont="1" applyBorder="1" applyAlignment="1" applyProtection="1">
      <alignment horizontal="right" vertical="center" wrapText="1"/>
      <protection/>
    </xf>
    <xf numFmtId="169" fontId="2" fillId="0" borderId="48" xfId="42" applyFont="1" applyBorder="1" applyAlignment="1" applyProtection="1">
      <alignment vertical="center" wrapText="1"/>
      <protection/>
    </xf>
    <xf numFmtId="177" fontId="54" fillId="0" borderId="46" xfId="0" applyNumberFormat="1" applyFont="1" applyBorder="1" applyAlignment="1">
      <alignment vertical="center" wrapText="1"/>
    </xf>
    <xf numFmtId="39" fontId="4" fillId="0" borderId="47" xfId="0" applyFont="1" applyBorder="1" applyAlignment="1">
      <alignment vertical="center" wrapText="1"/>
    </xf>
    <xf numFmtId="169" fontId="4" fillId="38" borderId="47" xfId="62" applyFont="1" applyFill="1" applyBorder="1" applyAlignment="1" applyProtection="1">
      <alignment horizontal="center" vertical="center" wrapText="1"/>
      <protection/>
    </xf>
    <xf numFmtId="39" fontId="4" fillId="0" borderId="47" xfId="0" applyFont="1" applyBorder="1" applyAlignment="1">
      <alignment horizontal="center" vertical="center" wrapText="1"/>
    </xf>
    <xf numFmtId="169" fontId="4" fillId="0" borderId="47" xfId="62" applyFont="1" applyBorder="1" applyAlignment="1" applyProtection="1">
      <alignment vertical="center" wrapText="1"/>
      <protection/>
    </xf>
    <xf numFmtId="4" fontId="4" fillId="0" borderId="49" xfId="0" applyNumberFormat="1" applyFont="1" applyBorder="1" applyAlignment="1">
      <alignment vertical="center" wrapText="1"/>
    </xf>
    <xf numFmtId="0" fontId="4" fillId="0" borderId="49" xfId="0" applyNumberFormat="1" applyFont="1" applyBorder="1" applyAlignment="1">
      <alignment horizontal="left" vertical="center" wrapText="1"/>
    </xf>
    <xf numFmtId="180" fontId="4" fillId="38" borderId="49" xfId="42" applyNumberFormat="1" applyFont="1" applyFill="1" applyBorder="1" applyAlignment="1" applyProtection="1">
      <alignment horizontal="center" vertical="center"/>
      <protection/>
    </xf>
    <xf numFmtId="180" fontId="2" fillId="0" borderId="49" xfId="42" applyNumberFormat="1" applyFont="1" applyBorder="1" applyAlignment="1" applyProtection="1">
      <alignment vertical="center"/>
      <protection/>
    </xf>
    <xf numFmtId="169" fontId="4" fillId="0" borderId="47" xfId="62" applyFont="1" applyBorder="1" applyAlignment="1" applyProtection="1">
      <alignment horizontal="center" vertical="center" wrapText="1"/>
      <protection/>
    </xf>
    <xf numFmtId="169" fontId="4" fillId="0" borderId="47" xfId="62" applyFont="1" applyBorder="1" applyAlignment="1" applyProtection="1">
      <alignment horizontal="right" vertical="center" wrapText="1"/>
      <protection/>
    </xf>
    <xf numFmtId="181" fontId="2" fillId="0" borderId="48" xfId="0" applyNumberFormat="1" applyFont="1" applyBorder="1" applyAlignment="1">
      <alignment horizontal="right" vertical="center"/>
    </xf>
    <xf numFmtId="1" fontId="2" fillId="0" borderId="46" xfId="66" applyNumberFormat="1" applyFont="1" applyBorder="1" applyAlignment="1">
      <alignment vertical="center" wrapText="1"/>
      <protection/>
    </xf>
    <xf numFmtId="0" fontId="4" fillId="0" borderId="47" xfId="66" applyNumberFormat="1" applyFont="1" applyBorder="1" applyAlignment="1">
      <alignment horizontal="center" vertical="center" wrapText="1"/>
      <protection/>
    </xf>
    <xf numFmtId="177" fontId="2" fillId="0" borderId="46" xfId="66" applyNumberFormat="1" applyFont="1" applyBorder="1" applyAlignment="1">
      <alignment horizontal="right" vertical="center" wrapText="1"/>
      <protection/>
    </xf>
    <xf numFmtId="177" fontId="4" fillId="0" borderId="46" xfId="66" applyNumberFormat="1" applyFont="1" applyBorder="1" applyAlignment="1">
      <alignment horizontal="right" vertical="center" wrapText="1"/>
      <protection/>
    </xf>
    <xf numFmtId="0" fontId="4" fillId="0" borderId="47" xfId="66" applyNumberFormat="1" applyFont="1" applyBorder="1" applyAlignment="1">
      <alignment vertical="center" wrapText="1"/>
      <protection/>
    </xf>
    <xf numFmtId="4" fontId="4" fillId="0" borderId="47" xfId="42" applyNumberFormat="1" applyFont="1" applyBorder="1" applyAlignment="1" applyProtection="1">
      <alignment horizontal="right" vertical="center"/>
      <protection/>
    </xf>
    <xf numFmtId="177" fontId="2" fillId="0" borderId="50" xfId="66" applyNumberFormat="1" applyFont="1" applyBorder="1" applyAlignment="1">
      <alignment horizontal="right" vertical="center" wrapText="1"/>
      <protection/>
    </xf>
    <xf numFmtId="0" fontId="2" fillId="0" borderId="51" xfId="66" applyNumberFormat="1" applyFont="1" applyBorder="1" applyAlignment="1">
      <alignment vertical="center" wrapText="1"/>
      <protection/>
    </xf>
    <xf numFmtId="169" fontId="4" fillId="0" borderId="51" xfId="42" applyFont="1" applyBorder="1" applyAlignment="1" applyProtection="1">
      <alignment horizontal="right" vertical="center" wrapText="1"/>
      <protection/>
    </xf>
    <xf numFmtId="0" fontId="4" fillId="0" borderId="51" xfId="66" applyNumberFormat="1" applyFont="1" applyBorder="1" applyAlignment="1">
      <alignment horizontal="center" vertical="center" wrapText="1"/>
      <protection/>
    </xf>
    <xf numFmtId="4" fontId="4" fillId="0" borderId="51" xfId="66" applyNumberFormat="1" applyFont="1" applyBorder="1" applyAlignment="1">
      <alignment horizontal="right" vertical="center" wrapText="1"/>
      <protection/>
    </xf>
    <xf numFmtId="4" fontId="4" fillId="0" borderId="51" xfId="42" applyNumberFormat="1" applyFont="1" applyBorder="1" applyAlignment="1" applyProtection="1">
      <alignment horizontal="right" vertical="center"/>
      <protection/>
    </xf>
    <xf numFmtId="169" fontId="2" fillId="0" borderId="52" xfId="42" applyFont="1" applyBorder="1" applyAlignment="1" applyProtection="1">
      <alignment vertical="center" wrapText="1"/>
      <protection/>
    </xf>
    <xf numFmtId="4" fontId="2" fillId="0" borderId="53" xfId="42" applyNumberFormat="1" applyFont="1" applyBorder="1" applyAlignment="1" applyProtection="1">
      <alignment horizontal="right" vertical="center"/>
      <protection/>
    </xf>
    <xf numFmtId="1" fontId="2" fillId="0" borderId="46" xfId="66" applyNumberFormat="1" applyFont="1" applyBorder="1" applyAlignment="1">
      <alignment horizontal="right" vertical="center" wrapText="1"/>
      <protection/>
    </xf>
    <xf numFmtId="39" fontId="61" fillId="0" borderId="47" xfId="0" applyFont="1" applyBorder="1" applyAlignment="1">
      <alignment vertical="center" wrapText="1"/>
    </xf>
    <xf numFmtId="182" fontId="4" fillId="0" borderId="47" xfId="0" applyNumberFormat="1" applyFont="1" applyBorder="1" applyAlignment="1">
      <alignment horizontal="right" vertical="center"/>
    </xf>
    <xf numFmtId="182" fontId="4" fillId="0" borderId="47" xfId="0" applyNumberFormat="1" applyFont="1" applyBorder="1" applyAlignment="1">
      <alignment horizontal="center" vertical="center"/>
    </xf>
    <xf numFmtId="182" fontId="2" fillId="0" borderId="53" xfId="0" applyNumberFormat="1" applyFont="1" applyBorder="1" applyAlignment="1">
      <alignment horizontal="right" vertical="center"/>
    </xf>
    <xf numFmtId="39" fontId="4" fillId="0" borderId="47" xfId="0" applyFont="1" applyBorder="1" applyAlignment="1">
      <alignment horizontal="left" vertical="center" wrapText="1"/>
    </xf>
    <xf numFmtId="39" fontId="2" fillId="0" borderId="51" xfId="0" applyFont="1" applyBorder="1" applyAlignment="1">
      <alignment vertical="center" wrapText="1"/>
    </xf>
    <xf numFmtId="182" fontId="2" fillId="0" borderId="54" xfId="0" applyNumberFormat="1" applyFont="1" applyBorder="1" applyAlignment="1">
      <alignment horizontal="right" vertical="center"/>
    </xf>
    <xf numFmtId="39" fontId="4" fillId="38" borderId="47" xfId="0" applyFont="1" applyFill="1" applyBorder="1" applyAlignment="1">
      <alignment vertical="center" wrapText="1"/>
    </xf>
    <xf numFmtId="1" fontId="2" fillId="0" borderId="47" xfId="66" applyNumberFormat="1" applyFont="1" applyBorder="1" applyAlignment="1">
      <alignment vertical="center" wrapText="1"/>
      <protection/>
    </xf>
    <xf numFmtId="177" fontId="4" fillId="0" borderId="55" xfId="0" applyNumberFormat="1" applyFont="1" applyBorder="1" applyAlignment="1">
      <alignment horizontal="right" vertical="center"/>
    </xf>
    <xf numFmtId="39" fontId="4" fillId="0" borderId="47" xfId="0" applyFont="1" applyBorder="1" applyAlignment="1">
      <alignment vertical="center"/>
    </xf>
    <xf numFmtId="177" fontId="4" fillId="0" borderId="50" xfId="66" applyNumberFormat="1" applyFont="1" applyBorder="1" applyAlignment="1">
      <alignment horizontal="right" vertical="center" wrapText="1"/>
      <protection/>
    </xf>
    <xf numFmtId="0" fontId="4" fillId="0" borderId="51" xfId="66" applyNumberFormat="1" applyFont="1" applyBorder="1" applyAlignment="1">
      <alignment vertical="center" wrapText="1"/>
      <protection/>
    </xf>
    <xf numFmtId="4" fontId="4" fillId="0" borderId="51" xfId="0" applyNumberFormat="1" applyFont="1" applyBorder="1" applyAlignment="1">
      <alignment vertical="center" wrapText="1"/>
    </xf>
    <xf numFmtId="178" fontId="61" fillId="0" borderId="55" xfId="0" applyNumberFormat="1" applyFont="1" applyBorder="1" applyAlignment="1">
      <alignment vertical="center" wrapText="1"/>
    </xf>
    <xf numFmtId="4" fontId="2" fillId="0" borderId="53" xfId="42" applyNumberFormat="1" applyFont="1" applyBorder="1" applyAlignment="1" applyProtection="1">
      <alignment horizontal="right" vertical="center" wrapText="1"/>
      <protection/>
    </xf>
    <xf numFmtId="169" fontId="4" fillId="0" borderId="56" xfId="42" applyFont="1" applyBorder="1" applyAlignment="1" applyProtection="1">
      <alignment horizontal="right" vertical="center" wrapText="1"/>
      <protection/>
    </xf>
    <xf numFmtId="0" fontId="4" fillId="0" borderId="57" xfId="66" applyNumberFormat="1" applyFont="1" applyBorder="1" applyAlignment="1">
      <alignment horizontal="center" vertical="center" wrapText="1"/>
      <protection/>
    </xf>
    <xf numFmtId="4" fontId="4" fillId="0" borderId="57" xfId="66" applyNumberFormat="1" applyFont="1" applyBorder="1" applyAlignment="1">
      <alignment horizontal="right" vertical="center" wrapText="1"/>
      <protection/>
    </xf>
    <xf numFmtId="4" fontId="4" fillId="0" borderId="57" xfId="42" applyNumberFormat="1" applyFont="1" applyBorder="1" applyAlignment="1" applyProtection="1">
      <alignment horizontal="right" vertical="center"/>
      <protection/>
    </xf>
    <xf numFmtId="4" fontId="2" fillId="0" borderId="58" xfId="42" applyNumberFormat="1" applyFont="1" applyBorder="1" applyAlignment="1" applyProtection="1">
      <alignment horizontal="right" vertical="center"/>
      <protection/>
    </xf>
    <xf numFmtId="177" fontId="4" fillId="0" borderId="59" xfId="0" applyNumberFormat="1" applyFont="1" applyBorder="1" applyAlignment="1">
      <alignment horizontal="right"/>
    </xf>
    <xf numFmtId="183" fontId="2" fillId="0" borderId="53" xfId="0" applyNumberFormat="1" applyFont="1" applyBorder="1" applyAlignment="1">
      <alignment horizontal="right" vertical="center"/>
    </xf>
    <xf numFmtId="39" fontId="4" fillId="0" borderId="59" xfId="0" applyFont="1" applyBorder="1" applyAlignment="1">
      <alignment/>
    </xf>
    <xf numFmtId="0" fontId="2" fillId="0" borderId="44" xfId="66" applyNumberFormat="1" applyFont="1" applyBorder="1" applyAlignment="1">
      <alignment vertical="center" wrapText="1"/>
      <protection/>
    </xf>
    <xf numFmtId="169" fontId="4" fillId="0" borderId="44" xfId="42" applyFont="1" applyBorder="1" applyAlignment="1">
      <alignment horizontal="right" vertical="center" wrapText="1"/>
    </xf>
    <xf numFmtId="4" fontId="4" fillId="0" borderId="44" xfId="66" applyNumberFormat="1" applyFont="1" applyBorder="1" applyAlignment="1">
      <alignment horizontal="center" vertical="center" wrapText="1"/>
      <protection/>
    </xf>
    <xf numFmtId="4" fontId="4" fillId="0" borderId="44" xfId="66" applyNumberFormat="1" applyFont="1" applyBorder="1" applyAlignment="1">
      <alignment horizontal="right" vertical="center" wrapText="1"/>
      <protection/>
    </xf>
    <xf numFmtId="169" fontId="2" fillId="0" borderId="45" xfId="42" applyFont="1" applyBorder="1" applyAlignment="1">
      <alignment vertical="center" wrapText="1"/>
    </xf>
    <xf numFmtId="169" fontId="4" fillId="0" borderId="56" xfId="42" applyFont="1" applyBorder="1" applyAlignment="1">
      <alignment horizontal="center"/>
    </xf>
    <xf numFmtId="39" fontId="4" fillId="0" borderId="57" xfId="0" applyFont="1" applyBorder="1" applyAlignment="1">
      <alignment horizontal="center"/>
    </xf>
    <xf numFmtId="169" fontId="4" fillId="0" borderId="57" xfId="42" applyFont="1" applyBorder="1" applyAlignment="1">
      <alignment/>
    </xf>
    <xf numFmtId="0" fontId="2" fillId="0" borderId="46" xfId="66" applyNumberFormat="1" applyFont="1" applyBorder="1" applyAlignment="1">
      <alignment vertical="center" wrapText="1"/>
      <protection/>
    </xf>
    <xf numFmtId="49" fontId="3" fillId="37" borderId="0" xfId="0" applyNumberFormat="1" applyFont="1" applyFill="1" applyBorder="1" applyAlignment="1" applyProtection="1">
      <alignment horizontal="center" vertical="center" wrapText="1"/>
      <protection/>
    </xf>
    <xf numFmtId="168" fontId="3" fillId="0" borderId="0" xfId="66" applyNumberFormat="1" applyFont="1" applyAlignment="1" applyProtection="1">
      <alignment horizontal="center" vertical="center"/>
      <protection/>
    </xf>
    <xf numFmtId="174" fontId="3" fillId="0" borderId="0" xfId="66" applyNumberFormat="1" applyFont="1" applyAlignment="1" applyProtection="1">
      <alignment horizontal="center" vertical="center"/>
      <protection/>
    </xf>
    <xf numFmtId="0" fontId="3" fillId="33" borderId="60" xfId="0" applyNumberFormat="1" applyFont="1" applyFill="1" applyBorder="1" applyAlignment="1">
      <alignment horizontal="left" vertical="center" wrapText="1"/>
    </xf>
    <xf numFmtId="175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10 2" xfId="55"/>
    <cellStyle name="Millares 12" xfId="56"/>
    <cellStyle name="Millares 2" xfId="57"/>
    <cellStyle name="Millares 2 2" xfId="58"/>
    <cellStyle name="Millares 2 2 3 3" xfId="59"/>
    <cellStyle name="Millares 2 4" xfId="60"/>
    <cellStyle name="Millares 2 4 2 3" xfId="61"/>
    <cellStyle name="Millares 8" xfId="62"/>
    <cellStyle name="Moneda 14" xfId="63"/>
    <cellStyle name="Neutral" xfId="64"/>
    <cellStyle name="Normal 2" xfId="65"/>
    <cellStyle name="Normal 3" xfId="66"/>
    <cellStyle name="Normal 4" xfId="67"/>
    <cellStyle name="Note" xfId="68"/>
    <cellStyle name="Output" xfId="69"/>
    <cellStyle name="Percent" xfId="70"/>
    <cellStyle name="Porcentaje 2" xfId="71"/>
    <cellStyle name="Porcentual 5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66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80"/>
  <sheetViews>
    <sheetView showGridLines="0" showZeros="0" tabSelected="1" view="pageBreakPreview" zoomScale="70" zoomScaleNormal="70" zoomScaleSheetLayoutView="70" zoomScalePageLayoutView="0" workbookViewId="0" topLeftCell="A1">
      <selection activeCell="I12" sqref="I12"/>
    </sheetView>
  </sheetViews>
  <sheetFormatPr defaultColWidth="10.75390625" defaultRowHeight="13.5"/>
  <cols>
    <col min="1" max="1" width="9.50390625" style="12" customWidth="1"/>
    <col min="2" max="2" width="55.875" style="1" customWidth="1"/>
    <col min="3" max="3" width="13.375" style="1" customWidth="1"/>
    <col min="4" max="4" width="10.375" style="5" customWidth="1"/>
    <col min="5" max="5" width="17.625" style="1" customWidth="1"/>
    <col min="6" max="6" width="18.00390625" style="1" customWidth="1"/>
    <col min="7" max="7" width="19.50390625" style="6" customWidth="1"/>
    <col min="8" max="218" width="9.625" style="1" customWidth="1"/>
    <col min="219" max="16384" width="10.75390625" style="2" customWidth="1"/>
  </cols>
  <sheetData>
    <row r="1" spans="1:7" ht="21.75" customHeight="1">
      <c r="A1" s="263" t="s">
        <v>34</v>
      </c>
      <c r="B1" s="263"/>
      <c r="C1" s="263"/>
      <c r="D1" s="263"/>
      <c r="E1" s="263"/>
      <c r="F1" s="263"/>
      <c r="G1" s="263"/>
    </row>
    <row r="2" spans="1:7" ht="24" customHeight="1">
      <c r="A2" s="263" t="s">
        <v>35</v>
      </c>
      <c r="B2" s="263"/>
      <c r="C2" s="263"/>
      <c r="D2" s="263"/>
      <c r="E2" s="263"/>
      <c r="F2" s="263"/>
      <c r="G2" s="263"/>
    </row>
    <row r="3" spans="1:7" ht="23.25" customHeight="1">
      <c r="A3" s="264" t="s">
        <v>36</v>
      </c>
      <c r="B3" s="264"/>
      <c r="C3" s="264"/>
      <c r="D3" s="264"/>
      <c r="E3" s="264"/>
      <c r="F3" s="264"/>
      <c r="G3" s="264"/>
    </row>
    <row r="4" spans="1:7" ht="17.25" customHeight="1">
      <c r="A4" s="265"/>
      <c r="B4" s="266"/>
      <c r="C4" s="8"/>
      <c r="D4" s="9"/>
      <c r="E4" s="10"/>
      <c r="F4" s="267"/>
      <c r="G4" s="268"/>
    </row>
    <row r="5" spans="1:7" ht="18">
      <c r="A5" s="262" t="s">
        <v>157</v>
      </c>
      <c r="B5" s="262"/>
      <c r="C5" s="262"/>
      <c r="D5" s="262"/>
      <c r="E5" s="262"/>
      <c r="F5" s="262"/>
      <c r="G5" s="262"/>
    </row>
    <row r="6" spans="1:7" ht="21" customHeight="1" thickBot="1">
      <c r="A6" s="11"/>
      <c r="B6" s="4"/>
      <c r="C6" s="4"/>
      <c r="D6" s="4"/>
      <c r="E6" s="4"/>
      <c r="F6" s="4"/>
      <c r="G6" s="3"/>
    </row>
    <row r="7" spans="1:225" s="1" customFormat="1" ht="22.5" customHeight="1" thickBot="1" thickTop="1">
      <c r="A7" s="14" t="s">
        <v>30</v>
      </c>
      <c r="B7" s="15" t="s">
        <v>31</v>
      </c>
      <c r="C7" s="15" t="s">
        <v>0</v>
      </c>
      <c r="D7" s="15" t="s">
        <v>1</v>
      </c>
      <c r="E7" s="16" t="s">
        <v>32</v>
      </c>
      <c r="F7" s="15" t="s">
        <v>49</v>
      </c>
      <c r="G7" s="17" t="s">
        <v>33</v>
      </c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pans="1:7" ht="26.25" customHeight="1" thickTop="1">
      <c r="A8" s="81"/>
      <c r="B8" s="82"/>
      <c r="C8" s="83"/>
      <c r="D8" s="84"/>
      <c r="E8" s="85"/>
      <c r="F8" s="86"/>
      <c r="G8" s="87"/>
    </row>
    <row r="9" spans="1:236" s="1" customFormat="1" ht="26.25" customHeight="1">
      <c r="A9" s="126">
        <v>1</v>
      </c>
      <c r="B9" s="88" t="s">
        <v>2</v>
      </c>
      <c r="C9" s="89"/>
      <c r="D9" s="90"/>
      <c r="E9" s="91"/>
      <c r="F9" s="92"/>
      <c r="G9" s="93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</row>
    <row r="10" spans="1:236" s="1" customFormat="1" ht="24" customHeight="1">
      <c r="A10" s="127">
        <f>+A9+0.1</f>
        <v>1.1</v>
      </c>
      <c r="B10" s="94" t="s">
        <v>58</v>
      </c>
      <c r="C10" s="95">
        <v>6</v>
      </c>
      <c r="D10" s="90" t="s">
        <v>3</v>
      </c>
      <c r="E10" s="91"/>
      <c r="F10" s="92">
        <f aca="true" t="shared" si="0" ref="F10:F28">+C10*E10</f>
        <v>0</v>
      </c>
      <c r="G10" s="93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</row>
    <row r="11" spans="1:236" s="7" customFormat="1" ht="41.25" customHeight="1">
      <c r="A11" s="127">
        <f>+A10+0.1</f>
        <v>1.2000000000000002</v>
      </c>
      <c r="B11" s="94" t="s">
        <v>4</v>
      </c>
      <c r="C11" s="95">
        <v>1</v>
      </c>
      <c r="D11" s="90" t="s">
        <v>5</v>
      </c>
      <c r="E11" s="91"/>
      <c r="F11" s="92">
        <f t="shared" si="0"/>
        <v>0</v>
      </c>
      <c r="G11" s="93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</row>
    <row r="12" spans="1:236" s="7" customFormat="1" ht="21.75" customHeight="1">
      <c r="A12" s="127">
        <f>+A11+0.1</f>
        <v>1.3000000000000003</v>
      </c>
      <c r="B12" s="94" t="s">
        <v>6</v>
      </c>
      <c r="C12" s="89">
        <v>150</v>
      </c>
      <c r="D12" s="90" t="s">
        <v>7</v>
      </c>
      <c r="E12" s="91"/>
      <c r="F12" s="92">
        <f t="shared" si="0"/>
        <v>0</v>
      </c>
      <c r="G12" s="93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</row>
    <row r="13" spans="1:236" s="7" customFormat="1" ht="41.25" customHeight="1">
      <c r="A13" s="127">
        <f>+A12+0.1</f>
        <v>1.4000000000000004</v>
      </c>
      <c r="B13" s="94" t="s">
        <v>8</v>
      </c>
      <c r="C13" s="89">
        <v>1</v>
      </c>
      <c r="D13" s="90" t="s">
        <v>5</v>
      </c>
      <c r="E13" s="91"/>
      <c r="F13" s="92">
        <f t="shared" si="0"/>
        <v>0</v>
      </c>
      <c r="G13" s="93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</row>
    <row r="14" spans="1:236" s="7" customFormat="1" ht="55.5" customHeight="1">
      <c r="A14" s="127">
        <f>+A13+0.1</f>
        <v>1.5000000000000004</v>
      </c>
      <c r="B14" s="94" t="s">
        <v>9</v>
      </c>
      <c r="C14" s="95">
        <v>6</v>
      </c>
      <c r="D14" s="90" t="s">
        <v>3</v>
      </c>
      <c r="E14" s="91"/>
      <c r="F14" s="92">
        <f t="shared" si="0"/>
        <v>0</v>
      </c>
      <c r="G14" s="93">
        <f>SUM(F10:F14)</f>
        <v>0</v>
      </c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</row>
    <row r="15" spans="1:236" s="7" customFormat="1" ht="23.25" customHeight="1">
      <c r="A15" s="96"/>
      <c r="B15" s="94"/>
      <c r="C15" s="89"/>
      <c r="D15" s="90"/>
      <c r="E15" s="91"/>
      <c r="F15" s="92"/>
      <c r="G15" s="93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s="7" customFormat="1" ht="23.25" customHeight="1">
      <c r="A16" s="126">
        <v>2</v>
      </c>
      <c r="B16" s="88" t="s">
        <v>47</v>
      </c>
      <c r="C16" s="89"/>
      <c r="D16" s="90"/>
      <c r="E16" s="91"/>
      <c r="F16" s="92"/>
      <c r="G16" s="93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s="7" customFormat="1" ht="36.75" customHeight="1">
      <c r="A17" s="127">
        <f>+A16+0.1</f>
        <v>2.1</v>
      </c>
      <c r="B17" s="94" t="s">
        <v>10</v>
      </c>
      <c r="C17" s="89">
        <v>1</v>
      </c>
      <c r="D17" s="90" t="s">
        <v>5</v>
      </c>
      <c r="E17" s="91"/>
      <c r="F17" s="92">
        <f t="shared" si="0"/>
        <v>0</v>
      </c>
      <c r="G17" s="93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s="7" customFormat="1" ht="25.5" customHeight="1">
      <c r="A18" s="127">
        <f>+A17+0.1</f>
        <v>2.2</v>
      </c>
      <c r="B18" s="94" t="s">
        <v>11</v>
      </c>
      <c r="C18" s="89">
        <v>1</v>
      </c>
      <c r="D18" s="90" t="s">
        <v>5</v>
      </c>
      <c r="E18" s="91"/>
      <c r="F18" s="92">
        <f>+C18*E18</f>
        <v>0</v>
      </c>
      <c r="G18" s="93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s="7" customFormat="1" ht="37.5" customHeight="1">
      <c r="A19" s="127">
        <f>+A18+0.1</f>
        <v>2.3000000000000003</v>
      </c>
      <c r="B19" s="94" t="s">
        <v>13</v>
      </c>
      <c r="C19" s="89">
        <v>5</v>
      </c>
      <c r="D19" s="90" t="s">
        <v>67</v>
      </c>
      <c r="E19" s="91"/>
      <c r="F19" s="92">
        <f t="shared" si="0"/>
        <v>0</v>
      </c>
      <c r="G19" s="93">
        <f>SUM(F17:F19)</f>
        <v>0</v>
      </c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s="7" customFormat="1" ht="23.25" customHeight="1">
      <c r="A20" s="127"/>
      <c r="B20" s="94"/>
      <c r="C20" s="89"/>
      <c r="D20" s="90"/>
      <c r="E20" s="91"/>
      <c r="F20" s="92"/>
      <c r="G20" s="93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s="7" customFormat="1" ht="23.25" customHeight="1">
      <c r="A21" s="126">
        <v>3</v>
      </c>
      <c r="B21" s="88" t="s">
        <v>14</v>
      </c>
      <c r="C21" s="89"/>
      <c r="D21" s="90"/>
      <c r="E21" s="91"/>
      <c r="F21" s="92"/>
      <c r="G21" s="93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s="7" customFormat="1" ht="39" customHeight="1">
      <c r="A22" s="127">
        <f aca="true" t="shared" si="1" ref="A22:A28">+A21+0.1</f>
        <v>3.1</v>
      </c>
      <c r="B22" s="94" t="s">
        <v>76</v>
      </c>
      <c r="C22" s="89">
        <v>10089.9828242486</v>
      </c>
      <c r="D22" s="89" t="s">
        <v>12</v>
      </c>
      <c r="E22" s="91"/>
      <c r="F22" s="89">
        <f t="shared" si="0"/>
        <v>0</v>
      </c>
      <c r="G22" s="93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s="7" customFormat="1" ht="23.25" customHeight="1">
      <c r="A23" s="127">
        <f t="shared" si="1"/>
        <v>3.2</v>
      </c>
      <c r="B23" s="94" t="s">
        <v>15</v>
      </c>
      <c r="C23" s="89">
        <v>1800</v>
      </c>
      <c r="D23" s="89" t="s">
        <v>12</v>
      </c>
      <c r="E23" s="89"/>
      <c r="F23" s="89">
        <f t="shared" si="0"/>
        <v>0</v>
      </c>
      <c r="G23" s="93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s="7" customFormat="1" ht="23.25" customHeight="1">
      <c r="A24" s="127">
        <f t="shared" si="1"/>
        <v>3.3000000000000003</v>
      </c>
      <c r="B24" s="97" t="s">
        <v>103</v>
      </c>
      <c r="C24" s="89">
        <v>211.78672427321663</v>
      </c>
      <c r="D24" s="98" t="s">
        <v>12</v>
      </c>
      <c r="E24" s="91"/>
      <c r="F24" s="89" t="str">
        <f>IF(E24=0," ",(ROUND(C24*E24,2)))</f>
        <v> </v>
      </c>
      <c r="G24" s="93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s="7" customFormat="1" ht="23.25" customHeight="1">
      <c r="A25" s="127">
        <f t="shared" si="1"/>
        <v>3.4000000000000004</v>
      </c>
      <c r="B25" s="94" t="s">
        <v>105</v>
      </c>
      <c r="C25" s="89">
        <v>120</v>
      </c>
      <c r="D25" s="89" t="s">
        <v>12</v>
      </c>
      <c r="E25" s="89"/>
      <c r="F25" s="89">
        <f>+C25*E25</f>
        <v>0</v>
      </c>
      <c r="G25" s="93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s="7" customFormat="1" ht="29.25" customHeight="1">
      <c r="A26" s="127">
        <f t="shared" si="1"/>
        <v>3.5000000000000004</v>
      </c>
      <c r="B26" s="94" t="s">
        <v>77</v>
      </c>
      <c r="C26" s="89">
        <v>5086.863530833909</v>
      </c>
      <c r="D26" s="89" t="s">
        <v>12</v>
      </c>
      <c r="E26" s="91"/>
      <c r="F26" s="89">
        <f t="shared" si="0"/>
        <v>0</v>
      </c>
      <c r="G26" s="93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s="7" customFormat="1" ht="23.25" customHeight="1">
      <c r="A27" s="127">
        <f t="shared" si="1"/>
        <v>3.6000000000000005</v>
      </c>
      <c r="B27" s="94" t="s">
        <v>16</v>
      </c>
      <c r="C27" s="89">
        <v>5086.863530833909</v>
      </c>
      <c r="D27" s="89" t="s">
        <v>12</v>
      </c>
      <c r="E27" s="91"/>
      <c r="F27" s="89">
        <f t="shared" si="0"/>
        <v>0</v>
      </c>
      <c r="G27" s="93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s="7" customFormat="1" ht="23.25" customHeight="1">
      <c r="A28" s="127">
        <f t="shared" si="1"/>
        <v>3.7000000000000006</v>
      </c>
      <c r="B28" s="94" t="s">
        <v>17</v>
      </c>
      <c r="C28" s="89">
        <v>13116.97767152318</v>
      </c>
      <c r="D28" s="89" t="s">
        <v>12</v>
      </c>
      <c r="E28" s="91"/>
      <c r="F28" s="89">
        <f t="shared" si="0"/>
        <v>0</v>
      </c>
      <c r="G28" s="93">
        <f>SUM(F22:F28)</f>
        <v>0</v>
      </c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s="7" customFormat="1" ht="18" customHeight="1">
      <c r="A29" s="80"/>
      <c r="B29" s="79"/>
      <c r="C29" s="74"/>
      <c r="D29" s="75"/>
      <c r="E29" s="76"/>
      <c r="F29" s="77"/>
      <c r="G29" s="78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s="7" customFormat="1" ht="119.25" customHeight="1">
      <c r="A30" s="126">
        <v>4</v>
      </c>
      <c r="B30" s="99" t="s">
        <v>154</v>
      </c>
      <c r="C30" s="89">
        <v>490</v>
      </c>
      <c r="D30" s="90" t="s">
        <v>7</v>
      </c>
      <c r="E30" s="91"/>
      <c r="F30" s="92"/>
      <c r="G30" s="93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s="7" customFormat="1" ht="37.5" customHeight="1">
      <c r="A31" s="128">
        <f>+A30+0.1</f>
        <v>4.1</v>
      </c>
      <c r="B31" s="94" t="s">
        <v>70</v>
      </c>
      <c r="C31" s="89">
        <v>71.05</v>
      </c>
      <c r="D31" s="90" t="s">
        <v>12</v>
      </c>
      <c r="E31" s="91"/>
      <c r="F31" s="92">
        <f>+E31*C31</f>
        <v>0</v>
      </c>
      <c r="G31" s="93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s="7" customFormat="1" ht="24.75" customHeight="1">
      <c r="A32" s="128">
        <f aca="true" t="shared" si="2" ref="A32:A39">+A31+0.1</f>
        <v>4.199999999999999</v>
      </c>
      <c r="B32" s="94" t="s">
        <v>80</v>
      </c>
      <c r="C32" s="89">
        <v>426.3</v>
      </c>
      <c r="D32" s="90" t="s">
        <v>12</v>
      </c>
      <c r="E32" s="91"/>
      <c r="F32" s="89">
        <f aca="true" t="shared" si="3" ref="F32:F39">+C32*E32</f>
        <v>0</v>
      </c>
      <c r="G32" s="93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s="7" customFormat="1" ht="27" customHeight="1">
      <c r="A33" s="128">
        <f t="shared" si="2"/>
        <v>4.299999999999999</v>
      </c>
      <c r="B33" s="97" t="s">
        <v>106</v>
      </c>
      <c r="C33" s="89">
        <v>1176</v>
      </c>
      <c r="D33" s="90" t="s">
        <v>18</v>
      </c>
      <c r="E33" s="91"/>
      <c r="F33" s="89">
        <f t="shared" si="3"/>
        <v>0</v>
      </c>
      <c r="G33" s="93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s="7" customFormat="1" ht="27" customHeight="1">
      <c r="A34" s="128">
        <f t="shared" si="2"/>
        <v>4.399999999999999</v>
      </c>
      <c r="B34" s="97" t="s">
        <v>107</v>
      </c>
      <c r="C34" s="89">
        <v>39.2</v>
      </c>
      <c r="D34" s="90" t="s">
        <v>12</v>
      </c>
      <c r="E34" s="91"/>
      <c r="F34" s="89">
        <f>+C34*E34</f>
        <v>0</v>
      </c>
      <c r="G34" s="93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236" s="7" customFormat="1" ht="27" customHeight="1">
      <c r="A35" s="128">
        <f t="shared" si="2"/>
        <v>4.499999999999998</v>
      </c>
      <c r="B35" s="94" t="s">
        <v>104</v>
      </c>
      <c r="C35" s="89">
        <v>183.75</v>
      </c>
      <c r="D35" s="90" t="s">
        <v>12</v>
      </c>
      <c r="E35" s="91"/>
      <c r="F35" s="89">
        <f t="shared" si="3"/>
        <v>0</v>
      </c>
      <c r="G35" s="93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</row>
    <row r="36" spans="1:236" s="7" customFormat="1" ht="27" customHeight="1">
      <c r="A36" s="128">
        <f t="shared" si="2"/>
        <v>4.599999999999998</v>
      </c>
      <c r="B36" s="94" t="s">
        <v>56</v>
      </c>
      <c r="C36" s="89">
        <v>1176</v>
      </c>
      <c r="D36" s="90" t="s">
        <v>18</v>
      </c>
      <c r="E36" s="91"/>
      <c r="F36" s="89">
        <f t="shared" si="3"/>
        <v>0</v>
      </c>
      <c r="G36" s="93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</row>
    <row r="37" spans="1:236" s="7" customFormat="1" ht="27" customHeight="1">
      <c r="A37" s="128">
        <f t="shared" si="2"/>
        <v>4.6999999999999975</v>
      </c>
      <c r="B37" s="94" t="s">
        <v>51</v>
      </c>
      <c r="C37" s="89">
        <v>980</v>
      </c>
      <c r="D37" s="90" t="s">
        <v>7</v>
      </c>
      <c r="E37" s="91"/>
      <c r="F37" s="89">
        <f t="shared" si="3"/>
        <v>0</v>
      </c>
      <c r="G37" s="93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</row>
    <row r="38" spans="1:236" s="7" customFormat="1" ht="27" customHeight="1">
      <c r="A38" s="128">
        <f t="shared" si="2"/>
        <v>4.799999999999997</v>
      </c>
      <c r="B38" s="94" t="s">
        <v>52</v>
      </c>
      <c r="C38" s="89">
        <v>980</v>
      </c>
      <c r="D38" s="90" t="s">
        <v>18</v>
      </c>
      <c r="E38" s="91"/>
      <c r="F38" s="89">
        <f t="shared" si="3"/>
        <v>0</v>
      </c>
      <c r="G38" s="93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</row>
    <row r="39" spans="1:236" s="7" customFormat="1" ht="27" customHeight="1">
      <c r="A39" s="128">
        <f t="shared" si="2"/>
        <v>4.899999999999997</v>
      </c>
      <c r="B39" s="94" t="s">
        <v>53</v>
      </c>
      <c r="C39" s="89">
        <v>1176</v>
      </c>
      <c r="D39" s="90" t="s">
        <v>18</v>
      </c>
      <c r="E39" s="91"/>
      <c r="F39" s="89">
        <f t="shared" si="3"/>
        <v>0</v>
      </c>
      <c r="G39" s="93">
        <f>SUM(F31:F39)</f>
        <v>0</v>
      </c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</row>
    <row r="40" spans="1:7" ht="24" customHeight="1" thickBot="1">
      <c r="A40" s="166"/>
      <c r="B40" s="167"/>
      <c r="C40" s="168"/>
      <c r="D40" s="169"/>
      <c r="E40" s="170"/>
      <c r="F40" s="171"/>
      <c r="G40" s="172"/>
    </row>
    <row r="41" spans="1:7" ht="126.75" customHeight="1" thickTop="1">
      <c r="A41" s="165">
        <v>5</v>
      </c>
      <c r="B41" s="107" t="s">
        <v>155</v>
      </c>
      <c r="C41" s="100">
        <v>230</v>
      </c>
      <c r="D41" s="101" t="s">
        <v>7</v>
      </c>
      <c r="E41" s="102"/>
      <c r="F41" s="103"/>
      <c r="G41" s="104"/>
    </row>
    <row r="42" spans="1:7" ht="38.25" customHeight="1">
      <c r="A42" s="128">
        <f>+A41+0.1</f>
        <v>5.1</v>
      </c>
      <c r="B42" s="94" t="s">
        <v>70</v>
      </c>
      <c r="C42" s="89">
        <v>36.225</v>
      </c>
      <c r="D42" s="90" t="s">
        <v>12</v>
      </c>
      <c r="E42" s="91"/>
      <c r="F42" s="92">
        <f>+E42*C42</f>
        <v>0</v>
      </c>
      <c r="G42" s="93"/>
    </row>
    <row r="43" spans="1:7" ht="31.5" customHeight="1">
      <c r="A43" s="128">
        <f aca="true" t="shared" si="4" ref="A43:A50">+A42+0.1</f>
        <v>5.199999999999999</v>
      </c>
      <c r="B43" s="94" t="s">
        <v>80</v>
      </c>
      <c r="C43" s="89">
        <v>181.125</v>
      </c>
      <c r="D43" s="90" t="s">
        <v>12</v>
      </c>
      <c r="E43" s="91"/>
      <c r="F43" s="89">
        <f aca="true" t="shared" si="5" ref="F43:F50">+C43*E43</f>
        <v>0</v>
      </c>
      <c r="G43" s="93"/>
    </row>
    <row r="44" spans="1:7" ht="24.75" customHeight="1">
      <c r="A44" s="128">
        <f t="shared" si="4"/>
        <v>5.299999999999999</v>
      </c>
      <c r="B44" s="97" t="s">
        <v>106</v>
      </c>
      <c r="C44" s="89">
        <v>552</v>
      </c>
      <c r="D44" s="90" t="s">
        <v>18</v>
      </c>
      <c r="E44" s="91"/>
      <c r="F44" s="89">
        <f t="shared" si="5"/>
        <v>0</v>
      </c>
      <c r="G44" s="93"/>
    </row>
    <row r="45" spans="1:7" ht="29.25" customHeight="1">
      <c r="A45" s="128">
        <f t="shared" si="4"/>
        <v>5.399999999999999</v>
      </c>
      <c r="B45" s="97" t="s">
        <v>107</v>
      </c>
      <c r="C45" s="89">
        <v>18.400000000000002</v>
      </c>
      <c r="D45" s="90" t="s">
        <v>12</v>
      </c>
      <c r="E45" s="91"/>
      <c r="F45" s="89">
        <f t="shared" si="5"/>
        <v>0</v>
      </c>
      <c r="G45" s="93"/>
    </row>
    <row r="46" spans="1:7" ht="30.75" customHeight="1">
      <c r="A46" s="128">
        <f t="shared" si="4"/>
        <v>5.499999999999998</v>
      </c>
      <c r="B46" s="94" t="s">
        <v>104</v>
      </c>
      <c r="C46" s="89">
        <v>94.875</v>
      </c>
      <c r="D46" s="90" t="s">
        <v>12</v>
      </c>
      <c r="E46" s="91"/>
      <c r="F46" s="89">
        <f t="shared" si="5"/>
        <v>0</v>
      </c>
      <c r="G46" s="93"/>
    </row>
    <row r="47" spans="1:7" ht="30.75" customHeight="1">
      <c r="A47" s="128">
        <f t="shared" si="4"/>
        <v>5.599999999999998</v>
      </c>
      <c r="B47" s="94" t="s">
        <v>56</v>
      </c>
      <c r="C47" s="89">
        <v>552</v>
      </c>
      <c r="D47" s="90" t="s">
        <v>18</v>
      </c>
      <c r="E47" s="91"/>
      <c r="F47" s="89">
        <f t="shared" si="5"/>
        <v>0</v>
      </c>
      <c r="G47" s="93"/>
    </row>
    <row r="48" spans="1:7" ht="22.5" customHeight="1">
      <c r="A48" s="128">
        <f t="shared" si="4"/>
        <v>5.6999999999999975</v>
      </c>
      <c r="B48" s="94" t="s">
        <v>51</v>
      </c>
      <c r="C48" s="89">
        <v>460</v>
      </c>
      <c r="D48" s="90" t="s">
        <v>7</v>
      </c>
      <c r="E48" s="91"/>
      <c r="F48" s="89">
        <f t="shared" si="5"/>
        <v>0</v>
      </c>
      <c r="G48" s="93"/>
    </row>
    <row r="49" spans="1:7" ht="25.5" customHeight="1">
      <c r="A49" s="128">
        <f t="shared" si="4"/>
        <v>5.799999999999997</v>
      </c>
      <c r="B49" s="94" t="s">
        <v>52</v>
      </c>
      <c r="C49" s="89">
        <v>517.5</v>
      </c>
      <c r="D49" s="90" t="s">
        <v>18</v>
      </c>
      <c r="E49" s="91"/>
      <c r="F49" s="89">
        <f t="shared" si="5"/>
        <v>0</v>
      </c>
      <c r="G49" s="93"/>
    </row>
    <row r="50" spans="1:7" ht="28.5" customHeight="1">
      <c r="A50" s="128">
        <f t="shared" si="4"/>
        <v>5.899999999999997</v>
      </c>
      <c r="B50" s="94" t="s">
        <v>53</v>
      </c>
      <c r="C50" s="89">
        <v>632.5</v>
      </c>
      <c r="D50" s="90" t="s">
        <v>18</v>
      </c>
      <c r="E50" s="91"/>
      <c r="F50" s="89">
        <f t="shared" si="5"/>
        <v>0</v>
      </c>
      <c r="G50" s="93">
        <f>SUM(F42:F50)</f>
        <v>0</v>
      </c>
    </row>
    <row r="51" spans="1:7" ht="15.75" customHeight="1">
      <c r="A51" s="80"/>
      <c r="B51" s="79"/>
      <c r="C51" s="74"/>
      <c r="D51" s="75"/>
      <c r="E51" s="76"/>
      <c r="F51" s="77"/>
      <c r="G51" s="78"/>
    </row>
    <row r="52" spans="1:7" ht="18">
      <c r="A52" s="126">
        <v>6</v>
      </c>
      <c r="B52" s="88" t="s">
        <v>68</v>
      </c>
      <c r="C52" s="89"/>
      <c r="D52" s="90"/>
      <c r="E52" s="91"/>
      <c r="F52" s="92" t="str">
        <f>IF(E52=0," ",(ROUND(C52*E52,2)))</f>
        <v> </v>
      </c>
      <c r="G52" s="93"/>
    </row>
    <row r="53" spans="1:7" ht="26.25" customHeight="1">
      <c r="A53" s="129">
        <f>+A52+0.1</f>
        <v>6.1</v>
      </c>
      <c r="B53" s="88" t="s">
        <v>156</v>
      </c>
      <c r="C53" s="89"/>
      <c r="D53" s="90"/>
      <c r="E53" s="91"/>
      <c r="F53" s="92"/>
      <c r="G53" s="93"/>
    </row>
    <row r="54" spans="1:218" ht="21" customHeight="1">
      <c r="A54" s="130" t="s">
        <v>102</v>
      </c>
      <c r="B54" s="88" t="s">
        <v>50</v>
      </c>
      <c r="C54" s="89"/>
      <c r="D54" s="90"/>
      <c r="E54" s="91"/>
      <c r="F54" s="92"/>
      <c r="G54" s="9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</row>
    <row r="55" spans="1:7" ht="41.25" customHeight="1">
      <c r="A55" s="128" t="s">
        <v>110</v>
      </c>
      <c r="B55" s="94" t="s">
        <v>76</v>
      </c>
      <c r="C55" s="89">
        <v>373.91999999999996</v>
      </c>
      <c r="D55" s="90" t="s">
        <v>12</v>
      </c>
      <c r="E55" s="91"/>
      <c r="F55" s="92" t="str">
        <f>IF(E55=0," ",(ROUND(C55*E55,2)))</f>
        <v> </v>
      </c>
      <c r="G55" s="93"/>
    </row>
    <row r="56" spans="1:7" ht="27" customHeight="1">
      <c r="A56" s="128" t="s">
        <v>111</v>
      </c>
      <c r="B56" s="94" t="s">
        <v>72</v>
      </c>
      <c r="C56" s="89">
        <v>74.78399999999999</v>
      </c>
      <c r="D56" s="90" t="s">
        <v>12</v>
      </c>
      <c r="E56" s="91"/>
      <c r="F56" s="92" t="str">
        <f>IF(E56=0," ",(ROUND(C56*E56,2)))</f>
        <v> </v>
      </c>
      <c r="G56" s="93"/>
    </row>
    <row r="57" spans="1:7" ht="27" customHeight="1">
      <c r="A57" s="128" t="s">
        <v>112</v>
      </c>
      <c r="B57" s="94" t="s">
        <v>15</v>
      </c>
      <c r="C57" s="89">
        <v>45.6</v>
      </c>
      <c r="D57" s="90" t="s">
        <v>12</v>
      </c>
      <c r="E57" s="91"/>
      <c r="F57" s="92">
        <f>+C57*E57</f>
        <v>0</v>
      </c>
      <c r="G57" s="93"/>
    </row>
    <row r="58" spans="1:7" ht="27" customHeight="1">
      <c r="A58" s="128" t="s">
        <v>113</v>
      </c>
      <c r="B58" s="94" t="s">
        <v>69</v>
      </c>
      <c r="C58" s="89">
        <v>74.78399999999999</v>
      </c>
      <c r="D58" s="90" t="s">
        <v>12</v>
      </c>
      <c r="E58" s="91"/>
      <c r="F58" s="92" t="str">
        <f>IF(E58=0," ",(ROUND(C58*E58,2)))</f>
        <v> </v>
      </c>
      <c r="G58" s="93"/>
    </row>
    <row r="59" spans="1:236" s="7" customFormat="1" ht="23.25" customHeight="1">
      <c r="A59" s="128" t="s">
        <v>159</v>
      </c>
      <c r="B59" s="94" t="s">
        <v>17</v>
      </c>
      <c r="C59" s="89">
        <v>375.5</v>
      </c>
      <c r="D59" s="89" t="s">
        <v>12</v>
      </c>
      <c r="E59" s="91"/>
      <c r="F59" s="89">
        <f>+C59*E59</f>
        <v>0</v>
      </c>
      <c r="G59" s="93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</row>
    <row r="60" spans="1:7" ht="26.25" customHeight="1">
      <c r="A60" s="130" t="s">
        <v>114</v>
      </c>
      <c r="B60" s="88" t="s">
        <v>62</v>
      </c>
      <c r="C60" s="89"/>
      <c r="D60" s="90"/>
      <c r="E60" s="91"/>
      <c r="F60" s="92"/>
      <c r="G60" s="93"/>
    </row>
    <row r="61" spans="1:7" ht="38.25" customHeight="1">
      <c r="A61" s="128" t="s">
        <v>115</v>
      </c>
      <c r="B61" s="94" t="s">
        <v>70</v>
      </c>
      <c r="C61" s="89">
        <v>4.4525999999999994</v>
      </c>
      <c r="D61" s="90" t="s">
        <v>12</v>
      </c>
      <c r="E61" s="91"/>
      <c r="F61" s="92">
        <f>+E61*C61</f>
        <v>0</v>
      </c>
      <c r="G61" s="93"/>
    </row>
    <row r="62" spans="1:7" ht="22.5" customHeight="1">
      <c r="A62" s="128" t="s">
        <v>116</v>
      </c>
      <c r="B62" s="94" t="s">
        <v>82</v>
      </c>
      <c r="C62" s="89">
        <v>17.2691172</v>
      </c>
      <c r="D62" s="90" t="s">
        <v>12</v>
      </c>
      <c r="E62" s="91"/>
      <c r="F62" s="92">
        <f>+E62*C62</f>
        <v>0</v>
      </c>
      <c r="G62" s="93"/>
    </row>
    <row r="63" spans="1:7" ht="26.25" customHeight="1">
      <c r="A63" s="128" t="s">
        <v>117</v>
      </c>
      <c r="B63" s="94" t="s">
        <v>71</v>
      </c>
      <c r="C63" s="89">
        <v>10.086125000000001</v>
      </c>
      <c r="D63" s="90" t="s">
        <v>12</v>
      </c>
      <c r="E63" s="91"/>
      <c r="F63" s="92">
        <f>+E63*C63</f>
        <v>0</v>
      </c>
      <c r="G63" s="93"/>
    </row>
    <row r="64" spans="1:7" ht="29.25" customHeight="1">
      <c r="A64" s="128" t="s">
        <v>118</v>
      </c>
      <c r="B64" s="94" t="s">
        <v>79</v>
      </c>
      <c r="C64" s="89">
        <v>2.975</v>
      </c>
      <c r="D64" s="90" t="s">
        <v>12</v>
      </c>
      <c r="E64" s="91"/>
      <c r="F64" s="92">
        <f>+E64*C64</f>
        <v>0</v>
      </c>
      <c r="G64" s="93"/>
    </row>
    <row r="65" spans="1:7" ht="29.25" customHeight="1">
      <c r="A65" s="128" t="s">
        <v>119</v>
      </c>
      <c r="B65" s="94" t="s">
        <v>78</v>
      </c>
      <c r="C65" s="89">
        <v>3.705</v>
      </c>
      <c r="D65" s="90" t="s">
        <v>12</v>
      </c>
      <c r="E65" s="91"/>
      <c r="F65" s="92">
        <f>+E65*C65</f>
        <v>0</v>
      </c>
      <c r="G65" s="93"/>
    </row>
    <row r="66" spans="1:7" ht="18" customHeight="1">
      <c r="A66" s="131"/>
      <c r="B66" s="132"/>
      <c r="C66" s="133"/>
      <c r="D66" s="134"/>
      <c r="E66" s="135"/>
      <c r="F66" s="136"/>
      <c r="G66" s="137"/>
    </row>
    <row r="67" spans="1:7" ht="24.75" customHeight="1">
      <c r="A67" s="129">
        <f>+A53+0.1</f>
        <v>6.199999999999999</v>
      </c>
      <c r="B67" s="99" t="s">
        <v>120</v>
      </c>
      <c r="C67" s="89"/>
      <c r="D67" s="98"/>
      <c r="E67" s="91"/>
      <c r="F67" s="92"/>
      <c r="G67" s="106"/>
    </row>
    <row r="68" spans="1:7" ht="24.75" customHeight="1">
      <c r="A68" s="129" t="s">
        <v>101</v>
      </c>
      <c r="B68" s="88" t="s">
        <v>50</v>
      </c>
      <c r="C68" s="89"/>
      <c r="D68" s="90"/>
      <c r="E68" s="91"/>
      <c r="F68" s="92"/>
      <c r="G68" s="93"/>
    </row>
    <row r="69" spans="1:7" ht="49.5" customHeight="1">
      <c r="A69" s="138" t="s">
        <v>124</v>
      </c>
      <c r="B69" s="94" t="s">
        <v>76</v>
      </c>
      <c r="C69" s="89">
        <v>170.56</v>
      </c>
      <c r="D69" s="90" t="s">
        <v>12</v>
      </c>
      <c r="E69" s="91"/>
      <c r="F69" s="92" t="str">
        <f>IF(E69=0," ",(ROUND(C69*E69,2)))</f>
        <v> </v>
      </c>
      <c r="G69" s="93"/>
    </row>
    <row r="70" spans="1:7" ht="25.5" customHeight="1">
      <c r="A70" s="128" t="s">
        <v>125</v>
      </c>
      <c r="B70" s="94" t="s">
        <v>72</v>
      </c>
      <c r="C70" s="89">
        <v>27.15734999999998</v>
      </c>
      <c r="D70" s="90" t="s">
        <v>12</v>
      </c>
      <c r="E70" s="91"/>
      <c r="F70" s="92" t="str">
        <f>IF(E70=0," ",(ROUND(C70*E70,2)))</f>
        <v> </v>
      </c>
      <c r="G70" s="93"/>
    </row>
    <row r="71" spans="1:7" ht="25.5" customHeight="1">
      <c r="A71" s="128" t="s">
        <v>126</v>
      </c>
      <c r="B71" s="94" t="s">
        <v>15</v>
      </c>
      <c r="C71" s="89">
        <v>20.8</v>
      </c>
      <c r="D71" s="90" t="s">
        <v>12</v>
      </c>
      <c r="E71" s="91"/>
      <c r="F71" s="92">
        <f>+C71*E71</f>
        <v>0</v>
      </c>
      <c r="G71" s="93"/>
    </row>
    <row r="72" spans="1:7" ht="25.5" customHeight="1" thickBot="1">
      <c r="A72" s="174" t="s">
        <v>127</v>
      </c>
      <c r="B72" s="112" t="s">
        <v>69</v>
      </c>
      <c r="C72" s="113">
        <v>27.15734999999998</v>
      </c>
      <c r="D72" s="114" t="s">
        <v>12</v>
      </c>
      <c r="E72" s="115"/>
      <c r="F72" s="116" t="str">
        <f>IF(E72=0," ",(ROUND(C72*E72,2)))</f>
        <v> </v>
      </c>
      <c r="G72" s="117"/>
    </row>
    <row r="73" spans="1:7" ht="25.5" customHeight="1" thickTop="1">
      <c r="A73" s="173" t="s">
        <v>123</v>
      </c>
      <c r="B73" s="105" t="s">
        <v>62</v>
      </c>
      <c r="C73" s="100"/>
      <c r="D73" s="101"/>
      <c r="E73" s="102"/>
      <c r="F73" s="103"/>
      <c r="G73" s="104"/>
    </row>
    <row r="74" spans="1:7" ht="50.25" customHeight="1">
      <c r="A74" s="128" t="s">
        <v>128</v>
      </c>
      <c r="B74" s="94" t="s">
        <v>70</v>
      </c>
      <c r="C74" s="89">
        <v>2.132</v>
      </c>
      <c r="D74" s="90" t="s">
        <v>12</v>
      </c>
      <c r="E74" s="91"/>
      <c r="F74" s="92">
        <f>+E74*C74</f>
        <v>0</v>
      </c>
      <c r="G74" s="93"/>
    </row>
    <row r="75" spans="1:7" ht="18">
      <c r="A75" s="128" t="s">
        <v>129</v>
      </c>
      <c r="B75" s="162" t="s">
        <v>161</v>
      </c>
      <c r="C75" s="89">
        <v>7.9890186</v>
      </c>
      <c r="D75" s="90" t="s">
        <v>12</v>
      </c>
      <c r="E75" s="91"/>
      <c r="F75" s="92">
        <f>+E75*C75</f>
        <v>0</v>
      </c>
      <c r="G75" s="93"/>
    </row>
    <row r="76" spans="1:7" ht="18">
      <c r="A76" s="128" t="s">
        <v>130</v>
      </c>
      <c r="B76" s="94" t="s">
        <v>71</v>
      </c>
      <c r="C76" s="89">
        <v>5.0088125</v>
      </c>
      <c r="D76" s="90" t="s">
        <v>12</v>
      </c>
      <c r="E76" s="91"/>
      <c r="F76" s="92">
        <f>+E76*C76</f>
        <v>0</v>
      </c>
      <c r="G76" s="93"/>
    </row>
    <row r="77" spans="1:7" ht="18">
      <c r="A77" s="128" t="s">
        <v>131</v>
      </c>
      <c r="B77" s="162" t="s">
        <v>121</v>
      </c>
      <c r="C77" s="89">
        <v>1.275</v>
      </c>
      <c r="D77" s="90" t="s">
        <v>12</v>
      </c>
      <c r="E77" s="91"/>
      <c r="F77" s="92">
        <f>+E77*C77</f>
        <v>0</v>
      </c>
      <c r="G77" s="93"/>
    </row>
    <row r="78" spans="1:7" ht="18">
      <c r="A78" s="128" t="s">
        <v>132</v>
      </c>
      <c r="B78" s="94" t="s">
        <v>122</v>
      </c>
      <c r="C78" s="89">
        <v>1.04</v>
      </c>
      <c r="D78" s="90" t="s">
        <v>12</v>
      </c>
      <c r="E78" s="91"/>
      <c r="F78" s="92">
        <f>+E78*C78</f>
        <v>0</v>
      </c>
      <c r="G78" s="93">
        <f>SUM(F53:F78)</f>
        <v>0</v>
      </c>
    </row>
    <row r="79" spans="1:7" ht="18">
      <c r="A79" s="128"/>
      <c r="B79" s="132"/>
      <c r="C79" s="133"/>
      <c r="D79" s="134"/>
      <c r="E79" s="135"/>
      <c r="F79" s="136"/>
      <c r="G79" s="137"/>
    </row>
    <row r="80" spans="1:7" ht="18">
      <c r="A80" s="126">
        <v>7</v>
      </c>
      <c r="B80" s="99" t="s">
        <v>133</v>
      </c>
      <c r="C80" s="133"/>
      <c r="D80" s="134"/>
      <c r="E80" s="135"/>
      <c r="F80" s="136"/>
      <c r="G80" s="137"/>
    </row>
    <row r="81" spans="1:218" ht="24.75" customHeight="1">
      <c r="A81" s="118">
        <f aca="true" t="shared" si="6" ref="A81:A87">+A80+0.1</f>
        <v>7.1</v>
      </c>
      <c r="B81" s="119" t="s">
        <v>59</v>
      </c>
      <c r="C81" s="120">
        <v>1593.433554720278</v>
      </c>
      <c r="D81" s="121" t="s">
        <v>7</v>
      </c>
      <c r="E81" s="122"/>
      <c r="F81" s="123">
        <f aca="true" t="shared" si="7" ref="F81:F86">ROUNDUP(C81*E81,2)</f>
        <v>0</v>
      </c>
      <c r="G81" s="124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</row>
    <row r="82" spans="1:218" ht="24.75" customHeight="1">
      <c r="A82" s="118">
        <f t="shared" si="6"/>
        <v>7.199999999999999</v>
      </c>
      <c r="B82" s="163" t="s">
        <v>142</v>
      </c>
      <c r="C82" s="120">
        <v>1147.2721593986</v>
      </c>
      <c r="D82" s="121" t="s">
        <v>12</v>
      </c>
      <c r="E82" s="122"/>
      <c r="F82" s="123">
        <f t="shared" si="7"/>
        <v>0</v>
      </c>
      <c r="G82" s="124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</row>
    <row r="83" spans="1:218" ht="24.75" customHeight="1">
      <c r="A83" s="118">
        <f t="shared" si="6"/>
        <v>7.299999999999999</v>
      </c>
      <c r="B83" s="97" t="s">
        <v>72</v>
      </c>
      <c r="C83" s="89">
        <v>422.88823626339257</v>
      </c>
      <c r="D83" s="98" t="s">
        <v>12</v>
      </c>
      <c r="E83" s="91"/>
      <c r="F83" s="92" t="str">
        <f>IF(E83=0," ",(ROUND(C83*E83,2)))</f>
        <v> </v>
      </c>
      <c r="G83" s="106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</row>
    <row r="84" spans="1:218" ht="24.75" customHeight="1">
      <c r="A84" s="118">
        <f t="shared" si="6"/>
        <v>7.399999999999999</v>
      </c>
      <c r="B84" s="119" t="s">
        <v>143</v>
      </c>
      <c r="C84" s="120">
        <v>95.60601328321667</v>
      </c>
      <c r="D84" s="121" t="s">
        <v>12</v>
      </c>
      <c r="E84" s="122"/>
      <c r="F84" s="123">
        <f t="shared" si="7"/>
        <v>0</v>
      </c>
      <c r="G84" s="124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</row>
    <row r="85" spans="1:218" ht="24.75" customHeight="1">
      <c r="A85" s="118">
        <f t="shared" si="6"/>
        <v>7.499999999999998</v>
      </c>
      <c r="B85" s="119" t="s">
        <v>69</v>
      </c>
      <c r="C85" s="120">
        <v>1044.4031876967495</v>
      </c>
      <c r="D85" s="121" t="s">
        <v>12</v>
      </c>
      <c r="E85" s="122"/>
      <c r="F85" s="123">
        <f t="shared" si="7"/>
        <v>0</v>
      </c>
      <c r="G85" s="124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</row>
    <row r="86" spans="1:218" ht="24.75" customHeight="1">
      <c r="A86" s="118">
        <f t="shared" si="6"/>
        <v>7.599999999999998</v>
      </c>
      <c r="B86" s="119" t="s">
        <v>147</v>
      </c>
      <c r="C86" s="120">
        <v>591.8585858310811</v>
      </c>
      <c r="D86" s="121" t="s">
        <v>12</v>
      </c>
      <c r="E86" s="122"/>
      <c r="F86" s="123">
        <f t="shared" si="7"/>
        <v>0</v>
      </c>
      <c r="G86" s="124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</row>
    <row r="87" spans="1:7" ht="24" customHeight="1">
      <c r="A87" s="125">
        <f t="shared" si="6"/>
        <v>7.6999999999999975</v>
      </c>
      <c r="B87" s="99" t="s">
        <v>85</v>
      </c>
      <c r="C87" s="120"/>
      <c r="D87" s="121"/>
      <c r="E87" s="122"/>
      <c r="F87" s="123"/>
      <c r="G87" s="124"/>
    </row>
    <row r="88" spans="1:7" ht="24" customHeight="1">
      <c r="A88" s="158" t="s">
        <v>149</v>
      </c>
      <c r="B88" s="139" t="s">
        <v>160</v>
      </c>
      <c r="C88" s="120">
        <v>1593.433554720278</v>
      </c>
      <c r="D88" s="121" t="s">
        <v>7</v>
      </c>
      <c r="E88" s="122"/>
      <c r="F88" s="123">
        <f>ROUNDUP(C88*E88,2)</f>
        <v>0</v>
      </c>
      <c r="G88" s="124"/>
    </row>
    <row r="89" spans="1:7" ht="24" customHeight="1">
      <c r="A89" s="159">
        <f>+A87+0.1</f>
        <v>7.799999999999997</v>
      </c>
      <c r="B89" s="140" t="s">
        <v>148</v>
      </c>
      <c r="C89" s="120"/>
      <c r="D89" s="121"/>
      <c r="E89" s="122"/>
      <c r="F89" s="123"/>
      <c r="G89" s="124"/>
    </row>
    <row r="90" spans="1:7" ht="24" customHeight="1">
      <c r="A90" s="158" t="s">
        <v>151</v>
      </c>
      <c r="B90" s="119" t="s">
        <v>160</v>
      </c>
      <c r="C90" s="120">
        <v>1593.433554720278</v>
      </c>
      <c r="D90" s="121" t="s">
        <v>7</v>
      </c>
      <c r="E90" s="122"/>
      <c r="F90" s="123">
        <f>ROUNDUP(C90*E90,2)</f>
        <v>0</v>
      </c>
      <c r="G90" s="124"/>
    </row>
    <row r="91" spans="1:7" ht="24" customHeight="1">
      <c r="A91" s="159">
        <f>+A89+0.1</f>
        <v>7.899999999999997</v>
      </c>
      <c r="B91" s="140" t="s">
        <v>150</v>
      </c>
      <c r="C91" s="120"/>
      <c r="D91" s="121"/>
      <c r="E91" s="122"/>
      <c r="F91" s="123"/>
      <c r="G91" s="124"/>
    </row>
    <row r="92" spans="1:7" ht="24" customHeight="1">
      <c r="A92" s="158" t="s">
        <v>153</v>
      </c>
      <c r="B92" s="119" t="s">
        <v>160</v>
      </c>
      <c r="C92" s="120">
        <v>1593.433554720278</v>
      </c>
      <c r="D92" s="121" t="s">
        <v>7</v>
      </c>
      <c r="E92" s="122"/>
      <c r="F92" s="123">
        <f>ROUNDUP(C92*E92,2)</f>
        <v>0</v>
      </c>
      <c r="G92" s="124"/>
    </row>
    <row r="93" spans="1:7" ht="24" customHeight="1">
      <c r="A93" s="160">
        <v>7.1</v>
      </c>
      <c r="B93" s="141" t="s">
        <v>152</v>
      </c>
      <c r="C93" s="120"/>
      <c r="D93" s="121"/>
      <c r="E93" s="122"/>
      <c r="F93" s="123"/>
      <c r="G93" s="124"/>
    </row>
    <row r="94" spans="1:7" ht="24" customHeight="1">
      <c r="A94" s="158" t="s">
        <v>158</v>
      </c>
      <c r="B94" s="119" t="str">
        <f>B92</f>
        <v>Ø3" PVC SDR-21 C/JG</v>
      </c>
      <c r="C94" s="120">
        <v>1593.433554720278</v>
      </c>
      <c r="D94" s="121" t="s">
        <v>7</v>
      </c>
      <c r="E94" s="122"/>
      <c r="F94" s="123">
        <f>ROUNDUP(C94*E94,2)</f>
        <v>0</v>
      </c>
      <c r="G94" s="124"/>
    </row>
    <row r="95" spans="1:7" ht="43.5" customHeight="1">
      <c r="A95" s="161">
        <v>7.11</v>
      </c>
      <c r="B95" s="142" t="s">
        <v>144</v>
      </c>
      <c r="C95" s="120">
        <v>1</v>
      </c>
      <c r="D95" s="143" t="s">
        <v>145</v>
      </c>
      <c r="E95" s="142"/>
      <c r="F95" s="123">
        <f>ROUNDUP(C95*E95,2)</f>
        <v>0</v>
      </c>
      <c r="G95" s="124"/>
    </row>
    <row r="96" spans="1:7" ht="42" customHeight="1">
      <c r="A96" s="161">
        <v>7.12</v>
      </c>
      <c r="B96" s="142" t="s">
        <v>146</v>
      </c>
      <c r="C96" s="120">
        <v>50</v>
      </c>
      <c r="D96" s="143" t="s">
        <v>1</v>
      </c>
      <c r="E96" s="142"/>
      <c r="F96" s="123">
        <f>ROUNDUP(C96*E96,2)</f>
        <v>0</v>
      </c>
      <c r="G96" s="124">
        <f>SUM(F81:F96)</f>
        <v>0</v>
      </c>
    </row>
    <row r="97" spans="1:7" ht="21.75" customHeight="1">
      <c r="A97" s="128"/>
      <c r="B97" s="97"/>
      <c r="C97" s="89"/>
      <c r="D97" s="98"/>
      <c r="E97" s="91"/>
      <c r="F97" s="89"/>
      <c r="G97" s="106"/>
    </row>
    <row r="98" spans="1:7" ht="23.25" customHeight="1">
      <c r="A98" s="126">
        <v>8</v>
      </c>
      <c r="B98" s="99" t="s">
        <v>84</v>
      </c>
      <c r="C98" s="89"/>
      <c r="D98" s="98"/>
      <c r="E98" s="91"/>
      <c r="F98" s="89"/>
      <c r="G98" s="106"/>
    </row>
    <row r="99" spans="1:7" ht="23.25" customHeight="1">
      <c r="A99" s="129">
        <f>+A98+0.1</f>
        <v>8.1</v>
      </c>
      <c r="B99" s="99" t="s">
        <v>85</v>
      </c>
      <c r="C99" s="89"/>
      <c r="D99" s="98"/>
      <c r="E99" s="91"/>
      <c r="F99" s="89" t="str">
        <f aca="true" t="shared" si="8" ref="F99:F108">IF(E99=0," ",(ROUND(C99*E99,2)))</f>
        <v> </v>
      </c>
      <c r="G99" s="106"/>
    </row>
    <row r="100" spans="1:7" ht="23.25" customHeight="1">
      <c r="A100" s="128" t="s">
        <v>134</v>
      </c>
      <c r="B100" s="97" t="s">
        <v>108</v>
      </c>
      <c r="C100" s="89">
        <v>1421.5051697599995</v>
      </c>
      <c r="D100" s="98" t="s">
        <v>7</v>
      </c>
      <c r="E100" s="91"/>
      <c r="F100" s="89" t="str">
        <f>IF(E100=0," ",(ROUND(C100*E100,2)))</f>
        <v> </v>
      </c>
      <c r="G100" s="106"/>
    </row>
    <row r="101" spans="1:7" ht="23.25" customHeight="1">
      <c r="A101" s="129">
        <f>+A99+0.1</f>
        <v>8.2</v>
      </c>
      <c r="B101" s="99" t="s">
        <v>86</v>
      </c>
      <c r="C101" s="89"/>
      <c r="D101" s="98"/>
      <c r="E101" s="91"/>
      <c r="F101" s="89" t="str">
        <f>IF(E101=0," ",(ROUND(C101*E101,2)))</f>
        <v> </v>
      </c>
      <c r="G101" s="106"/>
    </row>
    <row r="102" spans="1:7" ht="23.25" customHeight="1">
      <c r="A102" s="128" t="s">
        <v>135</v>
      </c>
      <c r="B102" s="97" t="s">
        <v>108</v>
      </c>
      <c r="C102" s="89">
        <v>1421.5051697599995</v>
      </c>
      <c r="D102" s="98" t="s">
        <v>7</v>
      </c>
      <c r="E102" s="91"/>
      <c r="F102" s="89" t="str">
        <f>IF(E102=0," ",(ROUND(C102*E102,2)))</f>
        <v> </v>
      </c>
      <c r="G102" s="106"/>
    </row>
    <row r="103" spans="1:7" ht="23.25" customHeight="1">
      <c r="A103" s="129">
        <f>+A101+0.1</f>
        <v>8.299999999999999</v>
      </c>
      <c r="B103" s="99" t="s">
        <v>87</v>
      </c>
      <c r="C103" s="89"/>
      <c r="D103" s="98"/>
      <c r="E103" s="91"/>
      <c r="F103" s="89" t="str">
        <f t="shared" si="8"/>
        <v> </v>
      </c>
      <c r="G103" s="106"/>
    </row>
    <row r="104" spans="1:7" ht="23.25" customHeight="1">
      <c r="A104" s="128" t="s">
        <v>136</v>
      </c>
      <c r="B104" s="97" t="s">
        <v>88</v>
      </c>
      <c r="C104" s="89">
        <v>33</v>
      </c>
      <c r="D104" s="98" t="s">
        <v>1</v>
      </c>
      <c r="E104" s="91"/>
      <c r="F104" s="89" t="str">
        <f>IF(E104=0," ",(ROUND(C104*E104,2)))</f>
        <v> </v>
      </c>
      <c r="G104" s="106"/>
    </row>
    <row r="105" spans="1:7" ht="23.25" customHeight="1">
      <c r="A105" s="128" t="s">
        <v>137</v>
      </c>
      <c r="B105" s="97" t="s">
        <v>89</v>
      </c>
      <c r="C105" s="89">
        <v>34</v>
      </c>
      <c r="D105" s="98" t="s">
        <v>1</v>
      </c>
      <c r="E105" s="91"/>
      <c r="F105" s="89" t="str">
        <f>IF(E105=0," ",(ROUND(C105*E105,2)))</f>
        <v> </v>
      </c>
      <c r="G105" s="106"/>
    </row>
    <row r="106" spans="1:7" ht="23.25" customHeight="1">
      <c r="A106" s="129">
        <f>+A103+0.1</f>
        <v>8.399999999999999</v>
      </c>
      <c r="B106" s="99" t="s">
        <v>90</v>
      </c>
      <c r="C106" s="89">
        <v>1</v>
      </c>
      <c r="D106" s="98" t="s">
        <v>5</v>
      </c>
      <c r="E106" s="91"/>
      <c r="F106" s="89" t="str">
        <f t="shared" si="8"/>
        <v> </v>
      </c>
      <c r="G106" s="106"/>
    </row>
    <row r="107" spans="1:7" ht="23.25" customHeight="1">
      <c r="A107" s="129">
        <f>+A106+0.1</f>
        <v>8.499999999999998</v>
      </c>
      <c r="B107" s="99" t="s">
        <v>91</v>
      </c>
      <c r="C107" s="89"/>
      <c r="D107" s="98"/>
      <c r="E107" s="91"/>
      <c r="F107" s="89" t="str">
        <f t="shared" si="8"/>
        <v> </v>
      </c>
      <c r="G107" s="106"/>
    </row>
    <row r="108" spans="1:7" ht="23.25" customHeight="1">
      <c r="A108" s="128" t="s">
        <v>138</v>
      </c>
      <c r="B108" s="97" t="s">
        <v>109</v>
      </c>
      <c r="C108" s="89">
        <v>50</v>
      </c>
      <c r="D108" s="98" t="s">
        <v>1</v>
      </c>
      <c r="E108" s="91"/>
      <c r="F108" s="89" t="str">
        <f t="shared" si="8"/>
        <v> </v>
      </c>
      <c r="G108" s="106"/>
    </row>
    <row r="109" spans="1:7" ht="23.25" customHeight="1">
      <c r="A109" s="129">
        <f>+A107+0.1</f>
        <v>8.599999999999998</v>
      </c>
      <c r="B109" s="99" t="s">
        <v>92</v>
      </c>
      <c r="C109" s="89"/>
      <c r="D109" s="98"/>
      <c r="E109" s="91"/>
      <c r="F109" s="89" t="str">
        <f>IF(E109=0," ",(ROUND(C109*E109,2)))</f>
        <v> </v>
      </c>
      <c r="G109" s="106"/>
    </row>
    <row r="110" spans="1:7" ht="23.25" customHeight="1">
      <c r="A110" s="128" t="s">
        <v>139</v>
      </c>
      <c r="B110" s="97" t="s">
        <v>108</v>
      </c>
      <c r="C110" s="89">
        <v>1421.5051697599995</v>
      </c>
      <c r="D110" s="98" t="s">
        <v>7</v>
      </c>
      <c r="E110" s="91"/>
      <c r="F110" s="89" t="str">
        <f>IF(E110=0," ",(ROUND(C110*E110,2)))</f>
        <v> </v>
      </c>
      <c r="G110" s="106">
        <f>SUM(F99:F110)</f>
        <v>0</v>
      </c>
    </row>
    <row r="111" spans="1:7" ht="23.25" customHeight="1" thickBot="1">
      <c r="A111" s="175"/>
      <c r="B111" s="176"/>
      <c r="C111" s="113"/>
      <c r="D111" s="177"/>
      <c r="E111" s="115"/>
      <c r="F111" s="116"/>
      <c r="G111" s="178"/>
    </row>
    <row r="112" spans="1:7" ht="23.25" customHeight="1" thickTop="1">
      <c r="A112" s="165">
        <v>9</v>
      </c>
      <c r="B112" s="107" t="s">
        <v>75</v>
      </c>
      <c r="C112" s="100"/>
      <c r="D112" s="108"/>
      <c r="E112" s="102"/>
      <c r="F112" s="103"/>
      <c r="G112" s="109"/>
    </row>
    <row r="113" spans="1:7" ht="40.5" customHeight="1">
      <c r="A113" s="127">
        <f>+A112+0.1</f>
        <v>9.1</v>
      </c>
      <c r="B113" s="97" t="s">
        <v>19</v>
      </c>
      <c r="C113" s="89">
        <v>50</v>
      </c>
      <c r="D113" s="98" t="s">
        <v>20</v>
      </c>
      <c r="E113" s="91"/>
      <c r="F113" s="92">
        <f>+C113*E113</f>
        <v>0</v>
      </c>
      <c r="G113" s="106"/>
    </row>
    <row r="114" spans="1:7" ht="22.5" customHeight="1">
      <c r="A114" s="127">
        <f>+A113+0.1</f>
        <v>9.2</v>
      </c>
      <c r="B114" s="97" t="s">
        <v>93</v>
      </c>
      <c r="C114" s="89">
        <v>1440</v>
      </c>
      <c r="D114" s="98" t="s">
        <v>18</v>
      </c>
      <c r="E114" s="91"/>
      <c r="F114" s="92">
        <f>+C114*E114</f>
        <v>0</v>
      </c>
      <c r="G114" s="106"/>
    </row>
    <row r="115" spans="1:7" ht="22.5" customHeight="1">
      <c r="A115" s="127">
        <f>+A114+0.1</f>
        <v>9.299999999999999</v>
      </c>
      <c r="B115" s="97" t="s">
        <v>94</v>
      </c>
      <c r="C115" s="89">
        <v>1440</v>
      </c>
      <c r="D115" s="98" t="s">
        <v>7</v>
      </c>
      <c r="E115" s="91"/>
      <c r="F115" s="92">
        <f>+C115*E115</f>
        <v>0</v>
      </c>
      <c r="G115" s="106"/>
    </row>
    <row r="116" spans="1:7" ht="22.5" customHeight="1">
      <c r="A116" s="127">
        <f>+A115+0.1</f>
        <v>9.399999999999999</v>
      </c>
      <c r="B116" s="97" t="s">
        <v>95</v>
      </c>
      <c r="C116" s="89">
        <v>16</v>
      </c>
      <c r="D116" s="98" t="s">
        <v>7</v>
      </c>
      <c r="E116" s="91"/>
      <c r="F116" s="92">
        <f>+C116*E116</f>
        <v>0</v>
      </c>
      <c r="G116" s="106"/>
    </row>
    <row r="117" spans="1:7" ht="22.5" customHeight="1">
      <c r="A117" s="127">
        <f>+A116+0.1</f>
        <v>9.499999999999998</v>
      </c>
      <c r="B117" s="97" t="s">
        <v>57</v>
      </c>
      <c r="C117" s="89">
        <v>125</v>
      </c>
      <c r="D117" s="98" t="s">
        <v>7</v>
      </c>
      <c r="E117" s="91"/>
      <c r="F117" s="92">
        <f>+C117*E117</f>
        <v>0</v>
      </c>
      <c r="G117" s="106"/>
    </row>
    <row r="118" spans="1:7" ht="22.5" customHeight="1">
      <c r="A118" s="127">
        <f>A117+0.1</f>
        <v>9.599999999999998</v>
      </c>
      <c r="B118" s="97" t="s">
        <v>96</v>
      </c>
      <c r="C118" s="89">
        <v>4320</v>
      </c>
      <c r="D118" s="98" t="s">
        <v>18</v>
      </c>
      <c r="E118" s="91"/>
      <c r="F118" s="92" t="str">
        <f>IF(E118=0," ",(ROUND(C118*E118,2)))</f>
        <v> </v>
      </c>
      <c r="G118" s="106"/>
    </row>
    <row r="119" spans="1:7" ht="22.5" customHeight="1">
      <c r="A119" s="145">
        <f>+A117+0.1</f>
        <v>9.599999999999998</v>
      </c>
      <c r="B119" s="99" t="s">
        <v>97</v>
      </c>
      <c r="C119" s="89"/>
      <c r="D119" s="98"/>
      <c r="E119" s="91"/>
      <c r="F119" s="92"/>
      <c r="G119" s="106"/>
    </row>
    <row r="120" spans="1:7" ht="22.5" customHeight="1">
      <c r="A120" s="128" t="s">
        <v>140</v>
      </c>
      <c r="B120" s="97" t="s">
        <v>98</v>
      </c>
      <c r="C120" s="89">
        <v>1</v>
      </c>
      <c r="D120" s="98" t="s">
        <v>5</v>
      </c>
      <c r="E120" s="91"/>
      <c r="F120" s="92">
        <f>+C120*E120</f>
        <v>0</v>
      </c>
      <c r="G120" s="106"/>
    </row>
    <row r="121" spans="1:7" ht="22.5" customHeight="1">
      <c r="A121" s="128" t="s">
        <v>141</v>
      </c>
      <c r="B121" s="164" t="s">
        <v>99</v>
      </c>
      <c r="C121" s="89">
        <v>24</v>
      </c>
      <c r="D121" s="98" t="s">
        <v>1</v>
      </c>
      <c r="E121" s="91"/>
      <c r="F121" s="92">
        <f>+C121*E121</f>
        <v>0</v>
      </c>
      <c r="G121" s="106">
        <f>SUM(F113:F121)</f>
        <v>0</v>
      </c>
    </row>
    <row r="122" spans="1:7" ht="21.75" customHeight="1">
      <c r="A122" s="127"/>
      <c r="B122" s="97"/>
      <c r="C122" s="89"/>
      <c r="D122" s="98"/>
      <c r="E122" s="91"/>
      <c r="F122" s="92"/>
      <c r="G122" s="106"/>
    </row>
    <row r="123" spans="1:7" ht="24" customHeight="1">
      <c r="A123" s="126">
        <v>10</v>
      </c>
      <c r="B123" s="99" t="s">
        <v>21</v>
      </c>
      <c r="C123" s="89"/>
      <c r="D123" s="98"/>
      <c r="E123" s="91"/>
      <c r="F123" s="92"/>
      <c r="G123" s="106"/>
    </row>
    <row r="124" spans="1:7" ht="24" customHeight="1">
      <c r="A124" s="127">
        <f>+A123+0.1</f>
        <v>10.1</v>
      </c>
      <c r="B124" s="97" t="s">
        <v>22</v>
      </c>
      <c r="C124" s="89">
        <v>50</v>
      </c>
      <c r="D124" s="98" t="s">
        <v>23</v>
      </c>
      <c r="E124" s="91"/>
      <c r="F124" s="92">
        <f>+C124*E124</f>
        <v>0</v>
      </c>
      <c r="G124" s="106"/>
    </row>
    <row r="125" spans="1:7" ht="24" customHeight="1">
      <c r="A125" s="127">
        <f>+A124+0.1</f>
        <v>10.2</v>
      </c>
      <c r="B125" s="97" t="s">
        <v>24</v>
      </c>
      <c r="C125" s="89">
        <v>50</v>
      </c>
      <c r="D125" s="98" t="s">
        <v>23</v>
      </c>
      <c r="E125" s="91"/>
      <c r="F125" s="92">
        <f>+C125*E125</f>
        <v>0</v>
      </c>
      <c r="G125" s="106"/>
    </row>
    <row r="126" spans="1:7" ht="24" customHeight="1">
      <c r="A126" s="127">
        <f>+A125+0.1</f>
        <v>10.299999999999999</v>
      </c>
      <c r="B126" s="97" t="s">
        <v>25</v>
      </c>
      <c r="C126" s="89">
        <v>50</v>
      </c>
      <c r="D126" s="98" t="s">
        <v>23</v>
      </c>
      <c r="E126" s="91"/>
      <c r="F126" s="92">
        <f>+C126*E126</f>
        <v>0</v>
      </c>
      <c r="G126" s="106"/>
    </row>
    <row r="127" spans="1:7" ht="24" customHeight="1">
      <c r="A127" s="127">
        <f>+A126+0.1</f>
        <v>10.399999999999999</v>
      </c>
      <c r="B127" s="97" t="s">
        <v>26</v>
      </c>
      <c r="C127" s="89">
        <v>50</v>
      </c>
      <c r="D127" s="98" t="s">
        <v>23</v>
      </c>
      <c r="E127" s="91"/>
      <c r="F127" s="92">
        <f>+C127*E127</f>
        <v>0</v>
      </c>
      <c r="G127" s="106"/>
    </row>
    <row r="128" spans="1:7" ht="64.5" customHeight="1">
      <c r="A128" s="127">
        <f>+A127+0.1</f>
        <v>10.499999999999998</v>
      </c>
      <c r="B128" s="97" t="s">
        <v>74</v>
      </c>
      <c r="C128" s="89">
        <v>6</v>
      </c>
      <c r="D128" s="98" t="s">
        <v>27</v>
      </c>
      <c r="E128" s="91"/>
      <c r="F128" s="92">
        <f>+C128*E128</f>
        <v>0</v>
      </c>
      <c r="G128" s="106">
        <f>SUM(F124:F128)</f>
        <v>0</v>
      </c>
    </row>
    <row r="129" spans="1:7" ht="18">
      <c r="A129" s="146"/>
      <c r="B129" s="147"/>
      <c r="C129" s="74"/>
      <c r="D129" s="148"/>
      <c r="E129" s="76"/>
      <c r="F129" s="77"/>
      <c r="G129" s="149"/>
    </row>
    <row r="130" spans="1:7" ht="38.25" customHeight="1">
      <c r="A130" s="126">
        <v>9</v>
      </c>
      <c r="B130" s="88" t="s">
        <v>83</v>
      </c>
      <c r="C130" s="89">
        <v>12</v>
      </c>
      <c r="D130" s="90" t="s">
        <v>1</v>
      </c>
      <c r="E130" s="91"/>
      <c r="F130" s="92">
        <f>C130*E130</f>
        <v>0</v>
      </c>
      <c r="G130" s="93">
        <f>F130</f>
        <v>0</v>
      </c>
    </row>
    <row r="131" spans="1:7" ht="18.75" customHeight="1">
      <c r="A131" s="144"/>
      <c r="B131" s="97"/>
      <c r="C131" s="89"/>
      <c r="D131" s="98"/>
      <c r="E131" s="91"/>
      <c r="F131" s="92"/>
      <c r="G131" s="106"/>
    </row>
    <row r="132" spans="1:7" ht="18">
      <c r="A132" s="126">
        <v>10</v>
      </c>
      <c r="B132" s="99" t="s">
        <v>54</v>
      </c>
      <c r="C132" s="89"/>
      <c r="D132" s="98"/>
      <c r="E132" s="91"/>
      <c r="F132" s="92"/>
      <c r="G132" s="106"/>
    </row>
    <row r="133" spans="1:7" ht="30.75" customHeight="1">
      <c r="A133" s="127">
        <f>+A132+0.1</f>
        <v>10.1</v>
      </c>
      <c r="B133" s="97" t="s">
        <v>55</v>
      </c>
      <c r="C133" s="89">
        <v>1</v>
      </c>
      <c r="D133" s="98" t="s">
        <v>5</v>
      </c>
      <c r="E133" s="91"/>
      <c r="F133" s="92">
        <f>+C133*E133</f>
        <v>0</v>
      </c>
      <c r="G133" s="106"/>
    </row>
    <row r="134" spans="1:7" ht="45.75" customHeight="1">
      <c r="A134" s="127">
        <f>+A133+0.1</f>
        <v>10.2</v>
      </c>
      <c r="B134" s="97" t="s">
        <v>162</v>
      </c>
      <c r="C134" s="89">
        <v>1</v>
      </c>
      <c r="D134" s="98" t="s">
        <v>5</v>
      </c>
      <c r="E134" s="91"/>
      <c r="F134" s="150" t="str">
        <f>IF(E134=0," ",(ROUND(C134*E134,2)))</f>
        <v> </v>
      </c>
      <c r="G134" s="106">
        <f>SUM(F133:F134)</f>
        <v>0</v>
      </c>
    </row>
    <row r="135" spans="1:7" ht="21.75" customHeight="1">
      <c r="A135" s="151"/>
      <c r="B135" s="152"/>
      <c r="C135" s="153"/>
      <c r="D135" s="154"/>
      <c r="E135" s="155"/>
      <c r="F135" s="156"/>
      <c r="G135" s="157"/>
    </row>
    <row r="136" spans="1:7" ht="42.75" customHeight="1">
      <c r="A136" s="110" t="s">
        <v>100</v>
      </c>
      <c r="B136" s="99" t="s">
        <v>81</v>
      </c>
      <c r="C136" s="89">
        <v>6</v>
      </c>
      <c r="D136" s="90" t="s">
        <v>27</v>
      </c>
      <c r="E136" s="91"/>
      <c r="F136" s="92">
        <f>+C136*E136</f>
        <v>0</v>
      </c>
      <c r="G136" s="93">
        <f>SUM(F136)</f>
        <v>0</v>
      </c>
    </row>
    <row r="137" spans="1:7" ht="21" customHeight="1">
      <c r="A137" s="179"/>
      <c r="B137" s="180"/>
      <c r="C137" s="181"/>
      <c r="D137" s="182"/>
      <c r="E137" s="183"/>
      <c r="F137" s="184"/>
      <c r="G137" s="185"/>
    </row>
    <row r="138" spans="1:7" ht="36">
      <c r="A138" s="186" t="s">
        <v>163</v>
      </c>
      <c r="B138" s="187" t="s">
        <v>164</v>
      </c>
      <c r="C138" s="188"/>
      <c r="D138" s="189"/>
      <c r="E138" s="190"/>
      <c r="F138" s="191"/>
      <c r="G138" s="192"/>
    </row>
    <row r="139" spans="1:7" ht="18">
      <c r="A139" s="193"/>
      <c r="B139" s="194"/>
      <c r="C139" s="195"/>
      <c r="D139" s="196"/>
      <c r="E139" s="197"/>
      <c r="F139" s="198"/>
      <c r="G139" s="199"/>
    </row>
    <row r="140" spans="1:7" ht="18">
      <c r="A140" s="193">
        <v>1</v>
      </c>
      <c r="B140" s="194" t="s">
        <v>14</v>
      </c>
      <c r="C140" s="200"/>
      <c r="D140" s="196"/>
      <c r="E140" s="197"/>
      <c r="F140" s="198"/>
      <c r="G140" s="201"/>
    </row>
    <row r="141" spans="1:7" ht="18">
      <c r="A141" s="202">
        <v>1.1</v>
      </c>
      <c r="B141" s="203" t="s">
        <v>165</v>
      </c>
      <c r="C141" s="204">
        <v>1000</v>
      </c>
      <c r="D141" s="205" t="s">
        <v>12</v>
      </c>
      <c r="E141" s="206"/>
      <c r="F141" s="207">
        <f>+C141*E141</f>
        <v>0</v>
      </c>
      <c r="G141" s="201"/>
    </row>
    <row r="142" spans="1:7" ht="36">
      <c r="A142" s="202">
        <v>1.2</v>
      </c>
      <c r="B142" s="208" t="s">
        <v>166</v>
      </c>
      <c r="C142" s="204">
        <v>5000</v>
      </c>
      <c r="D142" s="209" t="s">
        <v>18</v>
      </c>
      <c r="E142" s="206"/>
      <c r="F142" s="207">
        <f>+C142*E142</f>
        <v>0</v>
      </c>
      <c r="G142" s="210"/>
    </row>
    <row r="143" spans="1:7" ht="22.5" customHeight="1">
      <c r="A143" s="202">
        <v>1.4</v>
      </c>
      <c r="B143" s="203" t="s">
        <v>167</v>
      </c>
      <c r="C143" s="211">
        <v>1</v>
      </c>
      <c r="D143" s="205" t="s">
        <v>5</v>
      </c>
      <c r="E143" s="206"/>
      <c r="F143" s="212">
        <f>+C143*E143</f>
        <v>0</v>
      </c>
      <c r="G143" s="213">
        <f>SUM(F141:F143)</f>
        <v>0</v>
      </c>
    </row>
    <row r="144" spans="1:7" ht="22.5" customHeight="1">
      <c r="A144" s="193"/>
      <c r="B144" s="194"/>
      <c r="C144" s="200"/>
      <c r="D144" s="196"/>
      <c r="E144" s="197"/>
      <c r="F144" s="198"/>
      <c r="G144" s="201"/>
    </row>
    <row r="145" spans="1:7" ht="22.5" customHeight="1">
      <c r="A145" s="214">
        <v>2</v>
      </c>
      <c r="B145" s="194" t="s">
        <v>168</v>
      </c>
      <c r="C145" s="200"/>
      <c r="D145" s="215"/>
      <c r="E145" s="197"/>
      <c r="F145" s="198"/>
      <c r="G145" s="201"/>
    </row>
    <row r="146" spans="1:7" ht="22.5" customHeight="1">
      <c r="A146" s="216">
        <v>2.1</v>
      </c>
      <c r="B146" s="194" t="s">
        <v>169</v>
      </c>
      <c r="C146" s="200"/>
      <c r="D146" s="215"/>
      <c r="E146" s="197"/>
      <c r="F146" s="198"/>
      <c r="G146" s="201"/>
    </row>
    <row r="147" spans="1:7" ht="22.5" customHeight="1">
      <c r="A147" s="217" t="s">
        <v>170</v>
      </c>
      <c r="B147" s="218" t="s">
        <v>171</v>
      </c>
      <c r="C147" s="200">
        <v>1</v>
      </c>
      <c r="D147" s="215" t="s">
        <v>5</v>
      </c>
      <c r="E147" s="197"/>
      <c r="F147" s="219">
        <f>+E147*C147</f>
        <v>0</v>
      </c>
      <c r="G147" s="201"/>
    </row>
    <row r="148" spans="1:7" ht="22.5" customHeight="1">
      <c r="A148" s="216">
        <v>2.2</v>
      </c>
      <c r="B148" s="194" t="s">
        <v>50</v>
      </c>
      <c r="C148" s="200"/>
      <c r="D148" s="215"/>
      <c r="E148" s="197"/>
      <c r="F148" s="219"/>
      <c r="G148" s="201"/>
    </row>
    <row r="149" spans="1:7" ht="22.5" customHeight="1">
      <c r="A149" s="217" t="s">
        <v>170</v>
      </c>
      <c r="B149" s="218" t="s">
        <v>172</v>
      </c>
      <c r="C149" s="200">
        <v>3.06</v>
      </c>
      <c r="D149" s="215" t="s">
        <v>12</v>
      </c>
      <c r="E149" s="197"/>
      <c r="F149" s="219">
        <f>+E149*C149</f>
        <v>0</v>
      </c>
      <c r="G149" s="201"/>
    </row>
    <row r="150" spans="1:7" ht="22.5" customHeight="1">
      <c r="A150" s="217" t="s">
        <v>173</v>
      </c>
      <c r="B150" s="218" t="s">
        <v>61</v>
      </c>
      <c r="C150" s="200">
        <v>1.71</v>
      </c>
      <c r="D150" s="215" t="s">
        <v>12</v>
      </c>
      <c r="E150" s="197"/>
      <c r="F150" s="219">
        <f>+E150*C150</f>
        <v>0</v>
      </c>
      <c r="G150" s="201"/>
    </row>
    <row r="151" spans="1:7" ht="22.5" customHeight="1">
      <c r="A151" s="217" t="s">
        <v>174</v>
      </c>
      <c r="B151" s="218" t="s">
        <v>175</v>
      </c>
      <c r="C151" s="200">
        <v>1</v>
      </c>
      <c r="D151" s="215" t="s">
        <v>67</v>
      </c>
      <c r="E151" s="197"/>
      <c r="F151" s="219">
        <f>+E151*C151</f>
        <v>0</v>
      </c>
      <c r="G151" s="201"/>
    </row>
    <row r="152" spans="1:7" ht="22.5" customHeight="1">
      <c r="A152" s="216">
        <v>2.3</v>
      </c>
      <c r="B152" s="194" t="s">
        <v>176</v>
      </c>
      <c r="C152" s="200"/>
      <c r="D152" s="215"/>
      <c r="E152" s="197"/>
      <c r="F152" s="219"/>
      <c r="G152" s="201"/>
    </row>
    <row r="153" spans="1:7" ht="22.5" customHeight="1">
      <c r="A153" s="217" t="s">
        <v>177</v>
      </c>
      <c r="B153" s="218" t="s">
        <v>178</v>
      </c>
      <c r="C153" s="200">
        <v>1.53</v>
      </c>
      <c r="D153" s="215" t="s">
        <v>12</v>
      </c>
      <c r="E153" s="197"/>
      <c r="F153" s="219">
        <f>+E153*C153</f>
        <v>0</v>
      </c>
      <c r="G153" s="201"/>
    </row>
    <row r="154" spans="1:7" ht="22.5" customHeight="1">
      <c r="A154" s="217" t="s">
        <v>179</v>
      </c>
      <c r="B154" s="218" t="s">
        <v>180</v>
      </c>
      <c r="C154" s="200">
        <v>96</v>
      </c>
      <c r="D154" s="215" t="s">
        <v>7</v>
      </c>
      <c r="E154" s="197"/>
      <c r="F154" s="219">
        <f>+E154*C154</f>
        <v>0</v>
      </c>
      <c r="G154" s="201"/>
    </row>
    <row r="155" spans="1:7" ht="36">
      <c r="A155" s="217" t="s">
        <v>181</v>
      </c>
      <c r="B155" s="218" t="s">
        <v>182</v>
      </c>
      <c r="C155" s="200">
        <v>540</v>
      </c>
      <c r="D155" s="215" t="s">
        <v>18</v>
      </c>
      <c r="E155" s="197"/>
      <c r="F155" s="219">
        <f>+E155*C155</f>
        <v>0</v>
      </c>
      <c r="G155" s="201"/>
    </row>
    <row r="156" spans="1:7" ht="22.5" customHeight="1">
      <c r="A156" s="217" t="s">
        <v>183</v>
      </c>
      <c r="B156" s="218" t="s">
        <v>184</v>
      </c>
      <c r="C156" s="200">
        <v>2.55</v>
      </c>
      <c r="D156" s="215" t="s">
        <v>12</v>
      </c>
      <c r="E156" s="197"/>
      <c r="F156" s="219">
        <f>+E156*C156</f>
        <v>0</v>
      </c>
      <c r="G156" s="201"/>
    </row>
    <row r="157" spans="1:7" ht="22.5" customHeight="1">
      <c r="A157" s="216">
        <v>2.4</v>
      </c>
      <c r="B157" s="194" t="s">
        <v>185</v>
      </c>
      <c r="C157" s="200"/>
      <c r="D157" s="215"/>
      <c r="E157" s="197"/>
      <c r="F157" s="219"/>
      <c r="G157" s="201"/>
    </row>
    <row r="158" spans="1:7" ht="22.5" customHeight="1">
      <c r="A158" s="217" t="s">
        <v>186</v>
      </c>
      <c r="B158" s="218" t="s">
        <v>187</v>
      </c>
      <c r="C158" s="200">
        <v>19.12</v>
      </c>
      <c r="D158" s="215" t="s">
        <v>18</v>
      </c>
      <c r="E158" s="197"/>
      <c r="F158" s="219">
        <f>+E158*C158</f>
        <v>0</v>
      </c>
      <c r="G158" s="201"/>
    </row>
    <row r="159" spans="1:7" ht="22.5" customHeight="1">
      <c r="A159" s="217" t="s">
        <v>188</v>
      </c>
      <c r="B159" s="218" t="s">
        <v>189</v>
      </c>
      <c r="C159" s="200">
        <v>19.12</v>
      </c>
      <c r="D159" s="215" t="s">
        <v>18</v>
      </c>
      <c r="E159" s="197"/>
      <c r="F159" s="219">
        <f>+E159*C159</f>
        <v>0</v>
      </c>
      <c r="G159" s="201"/>
    </row>
    <row r="160" spans="1:7" ht="22.5" customHeight="1">
      <c r="A160" s="217" t="s">
        <v>190</v>
      </c>
      <c r="B160" s="218" t="s">
        <v>191</v>
      </c>
      <c r="C160" s="200">
        <v>47.2</v>
      </c>
      <c r="D160" s="215" t="s">
        <v>7</v>
      </c>
      <c r="E160" s="197"/>
      <c r="F160" s="219">
        <f>+E160*C160</f>
        <v>0</v>
      </c>
      <c r="G160" s="201"/>
    </row>
    <row r="161" spans="1:7" ht="22.5" customHeight="1">
      <c r="A161" s="220">
        <v>2.5</v>
      </c>
      <c r="B161" s="221" t="s">
        <v>192</v>
      </c>
      <c r="C161" s="222"/>
      <c r="D161" s="223"/>
      <c r="E161" s="224"/>
      <c r="F161" s="225"/>
      <c r="G161" s="226"/>
    </row>
    <row r="162" spans="1:7" ht="22.5" customHeight="1">
      <c r="A162" s="217" t="s">
        <v>193</v>
      </c>
      <c r="B162" s="218" t="s">
        <v>194</v>
      </c>
      <c r="C162" s="200">
        <v>4</v>
      </c>
      <c r="D162" s="215" t="s">
        <v>195</v>
      </c>
      <c r="E162" s="197"/>
      <c r="F162" s="219">
        <f aca="true" t="shared" si="9" ref="F162:F173">+E162*C162</f>
        <v>0</v>
      </c>
      <c r="G162" s="201"/>
    </row>
    <row r="163" spans="1:7" ht="72">
      <c r="A163" s="217" t="s">
        <v>196</v>
      </c>
      <c r="B163" s="218" t="s">
        <v>197</v>
      </c>
      <c r="C163" s="200">
        <v>193.5</v>
      </c>
      <c r="D163" s="215" t="s">
        <v>198</v>
      </c>
      <c r="E163" s="197"/>
      <c r="F163" s="219">
        <f t="shared" si="9"/>
        <v>0</v>
      </c>
      <c r="G163" s="201"/>
    </row>
    <row r="164" spans="1:7" ht="54">
      <c r="A164" s="217" t="s">
        <v>199</v>
      </c>
      <c r="B164" s="218" t="s">
        <v>200</v>
      </c>
      <c r="C164" s="200">
        <v>264</v>
      </c>
      <c r="D164" s="215" t="s">
        <v>198</v>
      </c>
      <c r="E164" s="197"/>
      <c r="F164" s="219">
        <f t="shared" si="9"/>
        <v>0</v>
      </c>
      <c r="G164" s="201"/>
    </row>
    <row r="165" spans="1:7" ht="22.5" customHeight="1">
      <c r="A165" s="217" t="s">
        <v>201</v>
      </c>
      <c r="B165" s="218" t="s">
        <v>202</v>
      </c>
      <c r="C165" s="200">
        <v>188</v>
      </c>
      <c r="D165" s="215" t="s">
        <v>198</v>
      </c>
      <c r="E165" s="197"/>
      <c r="F165" s="219">
        <f t="shared" si="9"/>
        <v>0</v>
      </c>
      <c r="G165" s="201"/>
    </row>
    <row r="166" spans="1:7" ht="22.5" customHeight="1">
      <c r="A166" s="217" t="s">
        <v>203</v>
      </c>
      <c r="B166" s="218" t="s">
        <v>204</v>
      </c>
      <c r="C166" s="200">
        <v>8</v>
      </c>
      <c r="D166" s="215" t="s">
        <v>195</v>
      </c>
      <c r="E166" s="197"/>
      <c r="F166" s="219">
        <f t="shared" si="9"/>
        <v>0</v>
      </c>
      <c r="G166" s="201"/>
    </row>
    <row r="167" spans="1:7" ht="54">
      <c r="A167" s="217" t="s">
        <v>205</v>
      </c>
      <c r="B167" s="218" t="s">
        <v>206</v>
      </c>
      <c r="C167" s="200">
        <v>5</v>
      </c>
      <c r="D167" s="215" t="s">
        <v>195</v>
      </c>
      <c r="E167" s="197"/>
      <c r="F167" s="219">
        <f t="shared" si="9"/>
        <v>0</v>
      </c>
      <c r="G167" s="201"/>
    </row>
    <row r="168" spans="1:7" ht="22.5" customHeight="1">
      <c r="A168" s="217" t="s">
        <v>207</v>
      </c>
      <c r="B168" s="218" t="s">
        <v>208</v>
      </c>
      <c r="C168" s="200">
        <v>1</v>
      </c>
      <c r="D168" s="215" t="s">
        <v>195</v>
      </c>
      <c r="E168" s="197"/>
      <c r="F168" s="219">
        <f t="shared" si="9"/>
        <v>0</v>
      </c>
      <c r="G168" s="201"/>
    </row>
    <row r="169" spans="1:7" ht="18">
      <c r="A169" s="217" t="s">
        <v>209</v>
      </c>
      <c r="B169" s="218" t="s">
        <v>210</v>
      </c>
      <c r="C169" s="200">
        <v>4</v>
      </c>
      <c r="D169" s="215" t="s">
        <v>195</v>
      </c>
      <c r="E169" s="197"/>
      <c r="F169" s="219">
        <f t="shared" si="9"/>
        <v>0</v>
      </c>
      <c r="G169" s="201"/>
    </row>
    <row r="170" spans="1:7" ht="36">
      <c r="A170" s="217" t="s">
        <v>211</v>
      </c>
      <c r="B170" s="218" t="s">
        <v>212</v>
      </c>
      <c r="C170" s="200">
        <v>12.31</v>
      </c>
      <c r="D170" s="215" t="s">
        <v>12</v>
      </c>
      <c r="E170" s="197"/>
      <c r="F170" s="219">
        <f t="shared" si="9"/>
        <v>0</v>
      </c>
      <c r="G170" s="201"/>
    </row>
    <row r="171" spans="1:7" ht="36">
      <c r="A171" s="217" t="s">
        <v>213</v>
      </c>
      <c r="B171" s="218" t="s">
        <v>214</v>
      </c>
      <c r="C171" s="200">
        <v>3</v>
      </c>
      <c r="D171" s="215" t="s">
        <v>195</v>
      </c>
      <c r="E171" s="197"/>
      <c r="F171" s="219">
        <f t="shared" si="9"/>
        <v>0</v>
      </c>
      <c r="G171" s="201"/>
    </row>
    <row r="172" spans="1:7" ht="18">
      <c r="A172" s="217" t="s">
        <v>215</v>
      </c>
      <c r="B172" s="218" t="s">
        <v>216</v>
      </c>
      <c r="C172" s="200">
        <v>4</v>
      </c>
      <c r="D172" s="215" t="s">
        <v>195</v>
      </c>
      <c r="E172" s="197"/>
      <c r="F172" s="219">
        <f t="shared" si="9"/>
        <v>0</v>
      </c>
      <c r="G172" s="201"/>
    </row>
    <row r="173" spans="1:7" ht="18">
      <c r="A173" s="217" t="s">
        <v>217</v>
      </c>
      <c r="B173" s="218" t="s">
        <v>218</v>
      </c>
      <c r="C173" s="200">
        <v>1</v>
      </c>
      <c r="D173" s="215" t="s">
        <v>60</v>
      </c>
      <c r="E173" s="197"/>
      <c r="F173" s="219">
        <f t="shared" si="9"/>
        <v>0</v>
      </c>
      <c r="G173" s="201"/>
    </row>
    <row r="174" spans="1:7" ht="18">
      <c r="A174" s="216">
        <v>2.6</v>
      </c>
      <c r="B174" s="194" t="s">
        <v>219</v>
      </c>
      <c r="C174" s="200"/>
      <c r="D174" s="215"/>
      <c r="E174" s="197"/>
      <c r="F174" s="219"/>
      <c r="G174" s="201"/>
    </row>
    <row r="175" spans="1:7" ht="36">
      <c r="A175" s="217" t="s">
        <v>220</v>
      </c>
      <c r="B175" s="218" t="s">
        <v>221</v>
      </c>
      <c r="C175" s="200">
        <v>2</v>
      </c>
      <c r="D175" s="215" t="s">
        <v>1</v>
      </c>
      <c r="E175" s="197"/>
      <c r="F175" s="219">
        <f>+E175*C175</f>
        <v>0</v>
      </c>
      <c r="G175" s="201"/>
    </row>
    <row r="176" spans="1:7" ht="18">
      <c r="A176" s="216">
        <v>2.7</v>
      </c>
      <c r="B176" s="194" t="s">
        <v>222</v>
      </c>
      <c r="C176" s="200"/>
      <c r="D176" s="215"/>
      <c r="E176" s="197"/>
      <c r="F176" s="219"/>
      <c r="G176" s="201"/>
    </row>
    <row r="177" spans="1:7" ht="18">
      <c r="A177" s="217" t="s">
        <v>223</v>
      </c>
      <c r="B177" s="218" t="s">
        <v>224</v>
      </c>
      <c r="C177" s="200">
        <v>19.12</v>
      </c>
      <c r="D177" s="215" t="s">
        <v>18</v>
      </c>
      <c r="E177" s="197"/>
      <c r="F177" s="219">
        <f>+E177*C177</f>
        <v>0</v>
      </c>
      <c r="G177" s="201"/>
    </row>
    <row r="178" spans="1:7" ht="36">
      <c r="A178" s="217" t="s">
        <v>225</v>
      </c>
      <c r="B178" s="218" t="s">
        <v>226</v>
      </c>
      <c r="C178" s="200">
        <v>1</v>
      </c>
      <c r="D178" s="215" t="s">
        <v>5</v>
      </c>
      <c r="E178" s="197"/>
      <c r="F178" s="219">
        <f>+E178*C178</f>
        <v>0</v>
      </c>
      <c r="G178" s="201"/>
    </row>
    <row r="179" spans="1:7" ht="18">
      <c r="A179" s="216">
        <v>2.8</v>
      </c>
      <c r="B179" s="194" t="s">
        <v>227</v>
      </c>
      <c r="C179" s="200"/>
      <c r="D179" s="215"/>
      <c r="E179" s="197"/>
      <c r="F179" s="219"/>
      <c r="G179" s="201"/>
    </row>
    <row r="180" spans="1:7" ht="54">
      <c r="A180" s="217" t="s">
        <v>228</v>
      </c>
      <c r="B180" s="218" t="s">
        <v>229</v>
      </c>
      <c r="C180" s="200">
        <v>1</v>
      </c>
      <c r="D180" s="215" t="s">
        <v>5</v>
      </c>
      <c r="E180" s="197"/>
      <c r="F180" s="219">
        <f>+E180*C180</f>
        <v>0</v>
      </c>
      <c r="G180" s="227">
        <f>SUM(F147:F180)</f>
        <v>0</v>
      </c>
    </row>
    <row r="181" spans="1:7" ht="18">
      <c r="A181" s="217"/>
      <c r="B181" s="218"/>
      <c r="C181" s="200"/>
      <c r="D181" s="215"/>
      <c r="E181" s="197"/>
      <c r="F181" s="219"/>
      <c r="G181" s="201"/>
    </row>
    <row r="182" spans="1:7" ht="18">
      <c r="A182" s="228">
        <v>3</v>
      </c>
      <c r="B182" s="229" t="s">
        <v>230</v>
      </c>
      <c r="C182" s="230"/>
      <c r="D182" s="231"/>
      <c r="E182" s="230"/>
      <c r="F182" s="230"/>
      <c r="G182" s="232"/>
    </row>
    <row r="183" spans="1:7" ht="36">
      <c r="A183" s="217">
        <v>3.1</v>
      </c>
      <c r="B183" s="233" t="s">
        <v>231</v>
      </c>
      <c r="C183" s="200">
        <v>1866.67</v>
      </c>
      <c r="D183" s="215" t="s">
        <v>18</v>
      </c>
      <c r="E183" s="197"/>
      <c r="F183" s="219">
        <f>+E183*C183</f>
        <v>0</v>
      </c>
      <c r="G183" s="227">
        <f>SUM(F183)</f>
        <v>0</v>
      </c>
    </row>
    <row r="184" spans="1:7" ht="18">
      <c r="A184" s="217"/>
      <c r="B184" s="218"/>
      <c r="C184" s="200"/>
      <c r="D184" s="215"/>
      <c r="E184" s="197"/>
      <c r="F184" s="219"/>
      <c r="G184" s="201"/>
    </row>
    <row r="185" spans="1:7" ht="18">
      <c r="A185" s="228">
        <v>4</v>
      </c>
      <c r="B185" s="229" t="s">
        <v>232</v>
      </c>
      <c r="C185" s="200"/>
      <c r="D185" s="215"/>
      <c r="E185" s="197"/>
      <c r="F185" s="219"/>
      <c r="G185" s="201"/>
    </row>
    <row r="186" spans="1:7" ht="18">
      <c r="A186" s="217">
        <v>4.1</v>
      </c>
      <c r="B186" s="233" t="s">
        <v>233</v>
      </c>
      <c r="C186" s="200">
        <v>1250</v>
      </c>
      <c r="D186" s="215" t="s">
        <v>7</v>
      </c>
      <c r="E186" s="197"/>
      <c r="F186" s="219">
        <f>+E186*C186</f>
        <v>0</v>
      </c>
      <c r="G186" s="227">
        <f>SUM(F186)</f>
        <v>0</v>
      </c>
    </row>
    <row r="187" spans="1:7" ht="18">
      <c r="A187" s="217"/>
      <c r="B187" s="218"/>
      <c r="C187" s="200"/>
      <c r="D187" s="215"/>
      <c r="E187" s="197"/>
      <c r="F187" s="219"/>
      <c r="G187" s="201"/>
    </row>
    <row r="188" spans="1:7" ht="18">
      <c r="A188" s="228">
        <v>5</v>
      </c>
      <c r="B188" s="234" t="s">
        <v>234</v>
      </c>
      <c r="C188" s="200"/>
      <c r="D188" s="215"/>
      <c r="E188" s="197"/>
      <c r="F188" s="219"/>
      <c r="G188" s="235"/>
    </row>
    <row r="189" spans="1:7" ht="54">
      <c r="A189" s="217">
        <v>5.1</v>
      </c>
      <c r="B189" s="236" t="s">
        <v>235</v>
      </c>
      <c r="C189" s="200">
        <v>1</v>
      </c>
      <c r="D189" s="215" t="s">
        <v>5</v>
      </c>
      <c r="E189" s="197"/>
      <c r="F189" s="219">
        <f>+E189*C189</f>
        <v>0</v>
      </c>
      <c r="G189" s="227">
        <f>SUM(F189)</f>
        <v>0</v>
      </c>
    </row>
    <row r="190" spans="1:7" ht="18">
      <c r="A190" s="217"/>
      <c r="B190" s="218"/>
      <c r="C190" s="200"/>
      <c r="D190" s="215"/>
      <c r="E190" s="197"/>
      <c r="F190" s="219"/>
      <c r="G190" s="201"/>
    </row>
    <row r="191" spans="1:7" ht="18">
      <c r="A191" s="228">
        <v>6</v>
      </c>
      <c r="B191" s="237" t="s">
        <v>236</v>
      </c>
      <c r="C191" s="200"/>
      <c r="D191" s="215"/>
      <c r="E191" s="197"/>
      <c r="F191" s="219"/>
      <c r="G191" s="201"/>
    </row>
    <row r="192" spans="1:7" ht="18">
      <c r="A192" s="217">
        <v>6.1</v>
      </c>
      <c r="B192" s="218" t="s">
        <v>237</v>
      </c>
      <c r="C192" s="200">
        <v>20</v>
      </c>
      <c r="D192" s="215" t="s">
        <v>1</v>
      </c>
      <c r="E192" s="197"/>
      <c r="F192" s="219">
        <f>C192*E192</f>
        <v>0</v>
      </c>
      <c r="G192" s="201"/>
    </row>
    <row r="193" spans="1:7" ht="18">
      <c r="A193" s="217">
        <v>6.2</v>
      </c>
      <c r="B193" s="218" t="s">
        <v>238</v>
      </c>
      <c r="C193" s="200">
        <v>8</v>
      </c>
      <c r="D193" s="215" t="s">
        <v>1</v>
      </c>
      <c r="E193" s="197"/>
      <c r="F193" s="219">
        <f>+E193*C193</f>
        <v>0</v>
      </c>
      <c r="G193" s="227">
        <f>SUM(F192:F193)</f>
        <v>0</v>
      </c>
    </row>
    <row r="194" spans="1:7" ht="18">
      <c r="A194" s="217"/>
      <c r="B194" s="218"/>
      <c r="C194" s="200"/>
      <c r="D194" s="215"/>
      <c r="E194" s="197"/>
      <c r="F194" s="219"/>
      <c r="G194" s="201"/>
    </row>
    <row r="195" spans="1:7" ht="18">
      <c r="A195" s="228">
        <v>7</v>
      </c>
      <c r="B195" s="237" t="s">
        <v>239</v>
      </c>
      <c r="C195" s="200"/>
      <c r="D195" s="215"/>
      <c r="E195" s="197"/>
      <c r="F195" s="219"/>
      <c r="G195" s="201"/>
    </row>
    <row r="196" spans="1:7" ht="54">
      <c r="A196" s="238">
        <v>7.1</v>
      </c>
      <c r="B196" s="233" t="s">
        <v>240</v>
      </c>
      <c r="C196" s="200">
        <v>1</v>
      </c>
      <c r="D196" s="215" t="s">
        <v>5</v>
      </c>
      <c r="E196" s="197"/>
      <c r="F196" s="219">
        <f>+E196*C196</f>
        <v>0</v>
      </c>
      <c r="G196" s="227"/>
    </row>
    <row r="197" spans="1:7" ht="18">
      <c r="A197" s="238">
        <v>7.2</v>
      </c>
      <c r="B197" s="239" t="s">
        <v>241</v>
      </c>
      <c r="C197" s="200">
        <v>1</v>
      </c>
      <c r="D197" s="215" t="s">
        <v>5</v>
      </c>
      <c r="E197" s="197"/>
      <c r="F197" s="219">
        <f>+E197*C197</f>
        <v>0</v>
      </c>
      <c r="G197" s="227">
        <f>SUM(F196:F197)</f>
        <v>0</v>
      </c>
    </row>
    <row r="198" spans="1:7" ht="18">
      <c r="A198" s="240"/>
      <c r="B198" s="241"/>
      <c r="C198" s="222"/>
      <c r="D198" s="223"/>
      <c r="E198" s="224"/>
      <c r="F198" s="242"/>
      <c r="G198" s="226"/>
    </row>
    <row r="199" spans="1:7" ht="18">
      <c r="A199" s="243">
        <v>8</v>
      </c>
      <c r="B199" s="229" t="s">
        <v>242</v>
      </c>
      <c r="C199" s="230"/>
      <c r="D199" s="231"/>
      <c r="E199" s="230"/>
      <c r="F199" s="230"/>
      <c r="G199" s="232"/>
    </row>
    <row r="200" spans="1:7" ht="18">
      <c r="A200" s="238">
        <v>8.1</v>
      </c>
      <c r="B200" s="233" t="s">
        <v>243</v>
      </c>
      <c r="C200" s="200">
        <v>1400</v>
      </c>
      <c r="D200" s="215" t="s">
        <v>18</v>
      </c>
      <c r="E200" s="197"/>
      <c r="F200" s="219">
        <f>+E200*C200</f>
        <v>0</v>
      </c>
      <c r="G200" s="244"/>
    </row>
    <row r="201" spans="1:7" ht="18">
      <c r="A201" s="238">
        <v>8.2</v>
      </c>
      <c r="B201" s="239" t="s">
        <v>244</v>
      </c>
      <c r="C201" s="200">
        <v>1400</v>
      </c>
      <c r="D201" s="215" t="s">
        <v>18</v>
      </c>
      <c r="E201" s="197"/>
      <c r="F201" s="219">
        <f>+E201*C201</f>
        <v>0</v>
      </c>
      <c r="G201" s="232"/>
    </row>
    <row r="202" spans="1:7" ht="36">
      <c r="A202" s="238">
        <v>8.3</v>
      </c>
      <c r="B202" s="233" t="s">
        <v>245</v>
      </c>
      <c r="C202" s="200">
        <v>1</v>
      </c>
      <c r="D202" s="215" t="s">
        <v>5</v>
      </c>
      <c r="E202" s="197"/>
      <c r="F202" s="219">
        <f>+E202*C202</f>
        <v>0</v>
      </c>
      <c r="G202" s="227">
        <f>SUM(F200:F202)</f>
        <v>0</v>
      </c>
    </row>
    <row r="203" spans="1:7" ht="18">
      <c r="A203" s="217"/>
      <c r="B203" s="218"/>
      <c r="C203" s="200"/>
      <c r="D203" s="215"/>
      <c r="E203" s="197"/>
      <c r="F203" s="219"/>
      <c r="G203" s="201"/>
    </row>
    <row r="204" spans="1:7" ht="18">
      <c r="A204" s="243">
        <v>9</v>
      </c>
      <c r="B204" s="229" t="s">
        <v>246</v>
      </c>
      <c r="C204" s="200"/>
      <c r="D204" s="215"/>
      <c r="E204" s="197"/>
      <c r="F204" s="219"/>
      <c r="G204" s="232"/>
    </row>
    <row r="205" spans="1:7" ht="18">
      <c r="A205" s="238">
        <f>A204+0.1</f>
        <v>9.1</v>
      </c>
      <c r="B205" s="239" t="s">
        <v>247</v>
      </c>
      <c r="C205" s="200">
        <v>1240</v>
      </c>
      <c r="D205" s="215" t="s">
        <v>18</v>
      </c>
      <c r="E205" s="197"/>
      <c r="F205" s="219">
        <f>+E205*C205</f>
        <v>0</v>
      </c>
      <c r="G205" s="227">
        <f>SUM(F205)</f>
        <v>0</v>
      </c>
    </row>
    <row r="206" spans="1:7" ht="18">
      <c r="A206" s="238"/>
      <c r="B206" s="239"/>
      <c r="C206" s="200"/>
      <c r="D206" s="215"/>
      <c r="E206" s="197"/>
      <c r="F206" s="219"/>
      <c r="G206" s="232"/>
    </row>
    <row r="207" spans="1:7" ht="18">
      <c r="A207" s="243">
        <v>10</v>
      </c>
      <c r="B207" s="229" t="s">
        <v>248</v>
      </c>
      <c r="C207" s="200"/>
      <c r="D207" s="215"/>
      <c r="E207" s="197"/>
      <c r="F207" s="219"/>
      <c r="G207" s="232"/>
    </row>
    <row r="208" spans="1:7" ht="18">
      <c r="A208" s="238">
        <f>A207+0.1</f>
        <v>10.1</v>
      </c>
      <c r="B208" s="239" t="s">
        <v>249</v>
      </c>
      <c r="C208" s="200">
        <v>1240</v>
      </c>
      <c r="D208" s="215" t="s">
        <v>7</v>
      </c>
      <c r="E208" s="197"/>
      <c r="F208" s="219">
        <f>+E208*C208</f>
        <v>0</v>
      </c>
      <c r="G208" s="227">
        <f>SUM(F208)</f>
        <v>0</v>
      </c>
    </row>
    <row r="209" spans="1:7" ht="18">
      <c r="A209" s="238"/>
      <c r="B209" s="239"/>
      <c r="C209" s="245"/>
      <c r="D209" s="246"/>
      <c r="E209" s="247"/>
      <c r="F209" s="248"/>
      <c r="G209" s="249"/>
    </row>
    <row r="210" spans="1:7" ht="18">
      <c r="A210" s="238">
        <v>11</v>
      </c>
      <c r="B210" s="229" t="s">
        <v>250</v>
      </c>
      <c r="C210" s="200"/>
      <c r="D210" s="215"/>
      <c r="E210" s="197"/>
      <c r="F210" s="219"/>
      <c r="G210" s="232"/>
    </row>
    <row r="211" spans="1:7" ht="18">
      <c r="A211" s="250" t="s">
        <v>251</v>
      </c>
      <c r="B211" s="239" t="s">
        <v>252</v>
      </c>
      <c r="C211" s="200">
        <v>1516.36</v>
      </c>
      <c r="D211" s="215" t="s">
        <v>12</v>
      </c>
      <c r="E211" s="197"/>
      <c r="F211" s="219">
        <f>+C211*E211</f>
        <v>0</v>
      </c>
      <c r="G211" s="232"/>
    </row>
    <row r="212" spans="1:7" ht="18">
      <c r="A212" s="250" t="s">
        <v>253</v>
      </c>
      <c r="B212" s="239" t="s">
        <v>254</v>
      </c>
      <c r="C212" s="200"/>
      <c r="D212" s="215"/>
      <c r="E212" s="197"/>
      <c r="F212" s="219"/>
      <c r="G212" s="232"/>
    </row>
    <row r="213" spans="1:7" ht="18">
      <c r="A213" s="250" t="s">
        <v>255</v>
      </c>
      <c r="B213" s="239" t="s">
        <v>256</v>
      </c>
      <c r="C213" s="200">
        <v>13185.73</v>
      </c>
      <c r="D213" s="215" t="s">
        <v>18</v>
      </c>
      <c r="E213" s="197"/>
      <c r="F213" s="219">
        <f>+C213*E213</f>
        <v>0</v>
      </c>
      <c r="G213" s="232"/>
    </row>
    <row r="214" spans="1:7" ht="18">
      <c r="A214" s="250" t="s">
        <v>257</v>
      </c>
      <c r="B214" s="239" t="s">
        <v>258</v>
      </c>
      <c r="C214" s="200">
        <v>13185.73</v>
      </c>
      <c r="D214" s="215" t="s">
        <v>18</v>
      </c>
      <c r="E214" s="197"/>
      <c r="F214" s="219">
        <f>+C214*E214</f>
        <v>0</v>
      </c>
      <c r="G214" s="232"/>
    </row>
    <row r="215" spans="1:7" ht="18">
      <c r="A215" s="250" t="s">
        <v>259</v>
      </c>
      <c r="B215" s="239" t="s">
        <v>260</v>
      </c>
      <c r="C215" s="200"/>
      <c r="D215" s="215"/>
      <c r="E215" s="197"/>
      <c r="F215" s="219"/>
      <c r="G215" s="232"/>
    </row>
    <row r="216" spans="1:7" ht="18">
      <c r="A216" s="250" t="s">
        <v>261</v>
      </c>
      <c r="B216" s="239" t="s">
        <v>262</v>
      </c>
      <c r="C216" s="200">
        <v>8</v>
      </c>
      <c r="D216" s="215" t="s">
        <v>1</v>
      </c>
      <c r="E216" s="197"/>
      <c r="F216" s="219">
        <f>C216*E216</f>
        <v>0</v>
      </c>
      <c r="G216" s="232"/>
    </row>
    <row r="217" spans="1:7" ht="18">
      <c r="A217" s="250" t="s">
        <v>263</v>
      </c>
      <c r="B217" s="239" t="s">
        <v>264</v>
      </c>
      <c r="C217" s="200">
        <v>16</v>
      </c>
      <c r="D217" s="215" t="s">
        <v>1</v>
      </c>
      <c r="E217" s="197"/>
      <c r="F217" s="219">
        <f aca="true" t="shared" si="10" ref="F217:F225">C217*E217</f>
        <v>0</v>
      </c>
      <c r="G217" s="232"/>
    </row>
    <row r="218" spans="1:7" ht="18">
      <c r="A218" s="250" t="s">
        <v>265</v>
      </c>
      <c r="B218" s="239" t="s">
        <v>266</v>
      </c>
      <c r="C218" s="200">
        <v>8</v>
      </c>
      <c r="D218" s="215" t="s">
        <v>1</v>
      </c>
      <c r="E218" s="197"/>
      <c r="F218" s="219">
        <f t="shared" si="10"/>
        <v>0</v>
      </c>
      <c r="G218" s="232"/>
    </row>
    <row r="219" spans="1:7" ht="18">
      <c r="A219" s="250" t="s">
        <v>267</v>
      </c>
      <c r="B219" s="239" t="s">
        <v>268</v>
      </c>
      <c r="C219" s="200">
        <v>22</v>
      </c>
      <c r="D219" s="215" t="s">
        <v>1</v>
      </c>
      <c r="E219" s="197"/>
      <c r="F219" s="219">
        <f t="shared" si="10"/>
        <v>0</v>
      </c>
      <c r="G219" s="232"/>
    </row>
    <row r="220" spans="1:7" ht="18">
      <c r="A220" s="250" t="s">
        <v>269</v>
      </c>
      <c r="B220" s="239" t="s">
        <v>270</v>
      </c>
      <c r="C220" s="200">
        <v>4</v>
      </c>
      <c r="D220" s="215" t="s">
        <v>1</v>
      </c>
      <c r="E220" s="197"/>
      <c r="F220" s="219">
        <f t="shared" si="10"/>
        <v>0</v>
      </c>
      <c r="G220" s="232"/>
    </row>
    <row r="221" spans="1:7" ht="18">
      <c r="A221" s="250" t="s">
        <v>271</v>
      </c>
      <c r="B221" s="239" t="s">
        <v>272</v>
      </c>
      <c r="C221" s="200">
        <v>0</v>
      </c>
      <c r="D221" s="215" t="s">
        <v>1</v>
      </c>
      <c r="E221" s="197"/>
      <c r="F221" s="219">
        <f t="shared" si="10"/>
        <v>0</v>
      </c>
      <c r="G221" s="232"/>
    </row>
    <row r="222" spans="1:7" ht="18">
      <c r="A222" s="250" t="s">
        <v>273</v>
      </c>
      <c r="B222" s="239" t="s">
        <v>274</v>
      </c>
      <c r="C222" s="200">
        <v>12</v>
      </c>
      <c r="D222" s="215" t="s">
        <v>1</v>
      </c>
      <c r="E222" s="197"/>
      <c r="F222" s="219">
        <f t="shared" si="10"/>
        <v>0</v>
      </c>
      <c r="G222" s="232"/>
    </row>
    <row r="223" spans="1:7" ht="18">
      <c r="A223" s="250" t="s">
        <v>275</v>
      </c>
      <c r="B223" s="239" t="s">
        <v>276</v>
      </c>
      <c r="C223" s="200">
        <v>24</v>
      </c>
      <c r="D223" s="215" t="s">
        <v>1</v>
      </c>
      <c r="E223" s="197"/>
      <c r="F223" s="219">
        <f t="shared" si="10"/>
        <v>0</v>
      </c>
      <c r="G223" s="232"/>
    </row>
    <row r="224" spans="1:7" ht="18">
      <c r="A224" s="250" t="s">
        <v>277</v>
      </c>
      <c r="B224" s="239" t="s">
        <v>278</v>
      </c>
      <c r="C224" s="200">
        <v>2</v>
      </c>
      <c r="D224" s="215" t="s">
        <v>1</v>
      </c>
      <c r="E224" s="197"/>
      <c r="F224" s="219">
        <f t="shared" si="10"/>
        <v>0</v>
      </c>
      <c r="G224" s="232"/>
    </row>
    <row r="225" spans="1:7" ht="18">
      <c r="A225" s="250" t="s">
        <v>279</v>
      </c>
      <c r="B225" s="239" t="s">
        <v>280</v>
      </c>
      <c r="C225" s="200">
        <v>24</v>
      </c>
      <c r="D225" s="215" t="s">
        <v>1</v>
      </c>
      <c r="E225" s="197"/>
      <c r="F225" s="219">
        <f t="shared" si="10"/>
        <v>0</v>
      </c>
      <c r="G225" s="232"/>
    </row>
    <row r="226" spans="1:7" ht="18">
      <c r="A226" s="250" t="s">
        <v>281</v>
      </c>
      <c r="B226" s="239" t="s">
        <v>282</v>
      </c>
      <c r="C226" s="200">
        <v>87</v>
      </c>
      <c r="D226" s="215" t="s">
        <v>1</v>
      </c>
      <c r="E226" s="197"/>
      <c r="F226" s="219">
        <f aca="true" t="shared" si="11" ref="F226:F240">+C226*E226</f>
        <v>0</v>
      </c>
      <c r="G226" s="232"/>
    </row>
    <row r="227" spans="1:7" ht="18">
      <c r="A227" s="250" t="s">
        <v>283</v>
      </c>
      <c r="B227" s="239" t="s">
        <v>284</v>
      </c>
      <c r="C227" s="200">
        <v>14</v>
      </c>
      <c r="D227" s="215" t="s">
        <v>1</v>
      </c>
      <c r="E227" s="197"/>
      <c r="F227" s="219">
        <f t="shared" si="11"/>
        <v>0</v>
      </c>
      <c r="G227" s="232"/>
    </row>
    <row r="228" spans="1:7" ht="18">
      <c r="A228" s="250" t="s">
        <v>285</v>
      </c>
      <c r="B228" s="239" t="s">
        <v>286</v>
      </c>
      <c r="C228" s="200">
        <v>132</v>
      </c>
      <c r="D228" s="215" t="s">
        <v>1</v>
      </c>
      <c r="E228" s="197"/>
      <c r="F228" s="219">
        <f t="shared" si="11"/>
        <v>0</v>
      </c>
      <c r="G228" s="232"/>
    </row>
    <row r="229" spans="1:7" ht="18">
      <c r="A229" s="250" t="s">
        <v>287</v>
      </c>
      <c r="B229" s="239" t="s">
        <v>288</v>
      </c>
      <c r="C229" s="200">
        <v>145</v>
      </c>
      <c r="D229" s="215" t="s">
        <v>1</v>
      </c>
      <c r="E229" s="197"/>
      <c r="F229" s="219">
        <f t="shared" si="11"/>
        <v>0</v>
      </c>
      <c r="G229" s="232"/>
    </row>
    <row r="230" spans="1:7" ht="18">
      <c r="A230" s="250" t="s">
        <v>289</v>
      </c>
      <c r="B230" s="239" t="s">
        <v>290</v>
      </c>
      <c r="C230" s="200">
        <v>41.25</v>
      </c>
      <c r="D230" s="215" t="s">
        <v>1</v>
      </c>
      <c r="E230" s="197"/>
      <c r="F230" s="219">
        <f t="shared" si="11"/>
        <v>0</v>
      </c>
      <c r="G230" s="232"/>
    </row>
    <row r="231" spans="1:7" ht="18">
      <c r="A231" s="250" t="s">
        <v>291</v>
      </c>
      <c r="B231" s="239" t="s">
        <v>292</v>
      </c>
      <c r="C231" s="200">
        <v>9</v>
      </c>
      <c r="D231" s="215" t="s">
        <v>1</v>
      </c>
      <c r="E231" s="197"/>
      <c r="F231" s="219">
        <f t="shared" si="11"/>
        <v>0</v>
      </c>
      <c r="G231" s="232"/>
    </row>
    <row r="232" spans="1:7" ht="18">
      <c r="A232" s="250" t="s">
        <v>293</v>
      </c>
      <c r="B232" s="239" t="s">
        <v>294</v>
      </c>
      <c r="C232" s="200">
        <v>86</v>
      </c>
      <c r="D232" s="215" t="s">
        <v>1</v>
      </c>
      <c r="E232" s="197"/>
      <c r="F232" s="219">
        <f t="shared" si="11"/>
        <v>0</v>
      </c>
      <c r="G232" s="232"/>
    </row>
    <row r="233" spans="1:7" ht="18">
      <c r="A233" s="250" t="s">
        <v>295</v>
      </c>
      <c r="B233" s="239" t="s">
        <v>296</v>
      </c>
      <c r="C233" s="200">
        <v>46</v>
      </c>
      <c r="D233" s="215" t="s">
        <v>1</v>
      </c>
      <c r="E233" s="197"/>
      <c r="F233" s="219">
        <f t="shared" si="11"/>
        <v>0</v>
      </c>
      <c r="G233" s="232"/>
    </row>
    <row r="234" spans="1:7" ht="18">
      <c r="A234" s="250" t="s">
        <v>297</v>
      </c>
      <c r="B234" s="239" t="s">
        <v>298</v>
      </c>
      <c r="C234" s="200">
        <v>164</v>
      </c>
      <c r="D234" s="215" t="s">
        <v>1</v>
      </c>
      <c r="E234" s="197"/>
      <c r="F234" s="219">
        <f t="shared" si="11"/>
        <v>0</v>
      </c>
      <c r="G234" s="232"/>
    </row>
    <row r="235" spans="1:7" ht="18">
      <c r="A235" s="250" t="s">
        <v>299</v>
      </c>
      <c r="B235" s="239" t="s">
        <v>300</v>
      </c>
      <c r="C235" s="200">
        <v>144</v>
      </c>
      <c r="D235" s="215" t="s">
        <v>1</v>
      </c>
      <c r="E235" s="197"/>
      <c r="F235" s="219">
        <f t="shared" si="11"/>
        <v>0</v>
      </c>
      <c r="G235" s="232"/>
    </row>
    <row r="236" spans="1:7" ht="18">
      <c r="A236" s="250" t="s">
        <v>301</v>
      </c>
      <c r="B236" s="239" t="s">
        <v>302</v>
      </c>
      <c r="C236" s="200">
        <v>314</v>
      </c>
      <c r="D236" s="215" t="s">
        <v>1</v>
      </c>
      <c r="E236" s="197"/>
      <c r="F236" s="219">
        <f t="shared" si="11"/>
        <v>0</v>
      </c>
      <c r="G236" s="232"/>
    </row>
    <row r="237" spans="1:7" ht="18">
      <c r="A237" s="250" t="s">
        <v>303</v>
      </c>
      <c r="B237" s="239" t="s">
        <v>304</v>
      </c>
      <c r="C237" s="200">
        <v>36</v>
      </c>
      <c r="D237" s="215" t="s">
        <v>1</v>
      </c>
      <c r="E237" s="197"/>
      <c r="F237" s="219">
        <f t="shared" si="11"/>
        <v>0</v>
      </c>
      <c r="G237" s="232"/>
    </row>
    <row r="238" spans="1:7" ht="18">
      <c r="A238" s="250" t="s">
        <v>305</v>
      </c>
      <c r="B238" s="239" t="s">
        <v>306</v>
      </c>
      <c r="C238" s="200">
        <v>45</v>
      </c>
      <c r="D238" s="215" t="s">
        <v>1</v>
      </c>
      <c r="E238" s="197"/>
      <c r="F238" s="219">
        <f t="shared" si="11"/>
        <v>0</v>
      </c>
      <c r="G238" s="232"/>
    </row>
    <row r="239" spans="1:7" ht="18">
      <c r="A239" s="250" t="s">
        <v>307</v>
      </c>
      <c r="B239" s="239" t="s">
        <v>308</v>
      </c>
      <c r="C239" s="200">
        <v>34</v>
      </c>
      <c r="D239" s="215" t="s">
        <v>1</v>
      </c>
      <c r="E239" s="197"/>
      <c r="F239" s="219">
        <f t="shared" si="11"/>
        <v>0</v>
      </c>
      <c r="G239" s="232"/>
    </row>
    <row r="240" spans="1:7" ht="18">
      <c r="A240" s="250" t="s">
        <v>309</v>
      </c>
      <c r="B240" s="239" t="s">
        <v>310</v>
      </c>
      <c r="C240" s="200">
        <v>1</v>
      </c>
      <c r="D240" s="215" t="s">
        <v>5</v>
      </c>
      <c r="E240" s="197"/>
      <c r="F240" s="219">
        <f t="shared" si="11"/>
        <v>0</v>
      </c>
      <c r="G240" s="251">
        <f>SUM(F211:F240)</f>
        <v>0</v>
      </c>
    </row>
    <row r="241" spans="1:7" ht="18">
      <c r="A241" s="252"/>
      <c r="B241" s="253"/>
      <c r="C241" s="254"/>
      <c r="D241" s="255"/>
      <c r="E241" s="256"/>
      <c r="F241" s="256"/>
      <c r="G241" s="257"/>
    </row>
    <row r="242" spans="1:7" ht="18">
      <c r="A242" s="250">
        <v>12</v>
      </c>
      <c r="B242" s="253" t="s">
        <v>311</v>
      </c>
      <c r="C242" s="254"/>
      <c r="D242" s="255"/>
      <c r="E242" s="256"/>
      <c r="F242" s="256"/>
      <c r="G242" s="257"/>
    </row>
    <row r="243" spans="1:7" ht="18">
      <c r="A243" s="250">
        <v>12.1</v>
      </c>
      <c r="B243" s="239" t="s">
        <v>312</v>
      </c>
      <c r="C243" s="258">
        <v>1</v>
      </c>
      <c r="D243" s="259" t="s">
        <v>5</v>
      </c>
      <c r="E243" s="260"/>
      <c r="F243" s="260">
        <f>+C243*E243</f>
        <v>0</v>
      </c>
      <c r="G243" s="201">
        <f>SUM(F243:F243)</f>
        <v>0</v>
      </c>
    </row>
    <row r="244" spans="1:7" ht="18">
      <c r="A244" s="217"/>
      <c r="B244" s="218"/>
      <c r="C244" s="200"/>
      <c r="D244" s="215"/>
      <c r="E244" s="197"/>
      <c r="F244" s="219"/>
      <c r="G244" s="201"/>
    </row>
    <row r="245" spans="1:7" ht="36">
      <c r="A245" s="217">
        <v>13</v>
      </c>
      <c r="B245" s="218" t="s">
        <v>314</v>
      </c>
      <c r="C245" s="200">
        <v>1</v>
      </c>
      <c r="D245" s="215" t="s">
        <v>5</v>
      </c>
      <c r="E245" s="197"/>
      <c r="F245" s="219">
        <f>+C245*E245</f>
        <v>0</v>
      </c>
      <c r="G245" s="201">
        <f>+F245</f>
        <v>0</v>
      </c>
    </row>
    <row r="246" spans="1:7" ht="18">
      <c r="A246" s="217"/>
      <c r="B246" s="218"/>
      <c r="C246" s="200"/>
      <c r="D246" s="215"/>
      <c r="E246" s="197"/>
      <c r="F246" s="219"/>
      <c r="G246" s="201"/>
    </row>
    <row r="247" spans="1:7" ht="18">
      <c r="A247" s="261">
        <v>14</v>
      </c>
      <c r="B247" s="194" t="s">
        <v>313</v>
      </c>
      <c r="C247" s="200">
        <v>1</v>
      </c>
      <c r="D247" s="215" t="s">
        <v>5</v>
      </c>
      <c r="E247" s="197"/>
      <c r="F247" s="219" t="str">
        <f>IF(E247=0," ",(ROUND(C247*E247,2)))</f>
        <v> </v>
      </c>
      <c r="G247" s="201" t="str">
        <f>+F247</f>
        <v> </v>
      </c>
    </row>
    <row r="248" spans="1:7" ht="18">
      <c r="A248" s="179"/>
      <c r="B248" s="180"/>
      <c r="C248" s="181"/>
      <c r="D248" s="182"/>
      <c r="E248" s="183"/>
      <c r="F248" s="184"/>
      <c r="G248" s="185"/>
    </row>
    <row r="249" spans="1:7" ht="18.75" thickBot="1">
      <c r="A249" s="111"/>
      <c r="B249" s="112"/>
      <c r="C249" s="113"/>
      <c r="D249" s="114"/>
      <c r="E249" s="115"/>
      <c r="F249" s="116"/>
      <c r="G249" s="117"/>
    </row>
    <row r="250" spans="1:7" ht="19.5" thickBot="1" thickTop="1">
      <c r="A250" s="60"/>
      <c r="B250" s="61" t="s">
        <v>48</v>
      </c>
      <c r="C250" s="62"/>
      <c r="D250" s="63"/>
      <c r="E250" s="64"/>
      <c r="F250" s="65"/>
      <c r="G250" s="66">
        <f>SUM(G10:G247)</f>
        <v>0</v>
      </c>
    </row>
    <row r="251" spans="1:7" ht="19.5" thickBot="1" thickTop="1">
      <c r="A251" s="55"/>
      <c r="B251" s="56" t="s">
        <v>37</v>
      </c>
      <c r="C251" s="57"/>
      <c r="D251" s="58"/>
      <c r="E251" s="56"/>
      <c r="F251" s="59"/>
      <c r="G251" s="13">
        <f>SUM(F10:F247)</f>
        <v>0</v>
      </c>
    </row>
    <row r="252" spans="1:7" ht="18.75" thickTop="1">
      <c r="A252" s="67"/>
      <c r="B252" s="68"/>
      <c r="C252" s="69"/>
      <c r="D252" s="69"/>
      <c r="E252" s="69"/>
      <c r="F252" s="69"/>
      <c r="G252" s="70"/>
    </row>
    <row r="253" spans="1:7" ht="18">
      <c r="A253" s="71"/>
      <c r="B253" s="72" t="s">
        <v>63</v>
      </c>
      <c r="C253" s="21">
        <v>0.1</v>
      </c>
      <c r="D253" s="22"/>
      <c r="E253" s="22"/>
      <c r="F253" s="22">
        <f>C253*G251</f>
        <v>0</v>
      </c>
      <c r="G253" s="73"/>
    </row>
    <row r="254" spans="1:7" ht="18">
      <c r="A254" s="71"/>
      <c r="B254" s="72" t="s">
        <v>38</v>
      </c>
      <c r="C254" s="21">
        <v>0.025</v>
      </c>
      <c r="D254" s="22"/>
      <c r="E254" s="22"/>
      <c r="F254" s="22">
        <f>C254*G251</f>
        <v>0</v>
      </c>
      <c r="G254" s="73"/>
    </row>
    <row r="255" spans="1:7" ht="18">
      <c r="A255" s="71"/>
      <c r="B255" s="72" t="s">
        <v>39</v>
      </c>
      <c r="C255" s="21">
        <v>0.0535</v>
      </c>
      <c r="D255" s="22"/>
      <c r="E255" s="22"/>
      <c r="F255" s="22">
        <f>C255*G251</f>
        <v>0</v>
      </c>
      <c r="G255" s="73"/>
    </row>
    <row r="256" spans="1:7" ht="18">
      <c r="A256" s="71"/>
      <c r="B256" s="72" t="s">
        <v>40</v>
      </c>
      <c r="C256" s="21">
        <v>0.02</v>
      </c>
      <c r="D256" s="22"/>
      <c r="E256" s="22"/>
      <c r="F256" s="22">
        <f>C256*G251</f>
        <v>0</v>
      </c>
      <c r="G256" s="73"/>
    </row>
    <row r="257" spans="1:7" ht="18">
      <c r="A257" s="71"/>
      <c r="B257" s="72" t="s">
        <v>41</v>
      </c>
      <c r="C257" s="21">
        <v>0.01</v>
      </c>
      <c r="D257" s="22"/>
      <c r="E257" s="22"/>
      <c r="F257" s="22">
        <f>C257*G251</f>
        <v>0</v>
      </c>
      <c r="G257" s="73"/>
    </row>
    <row r="258" spans="1:7" ht="18">
      <c r="A258" s="71"/>
      <c r="B258" s="72" t="s">
        <v>64</v>
      </c>
      <c r="C258" s="21">
        <v>0.05</v>
      </c>
      <c r="D258" s="22"/>
      <c r="E258" s="22"/>
      <c r="F258" s="22">
        <f>C258*G251</f>
        <v>0</v>
      </c>
      <c r="G258" s="73"/>
    </row>
    <row r="259" spans="1:7" ht="18.75" thickBot="1">
      <c r="A259" s="20"/>
      <c r="B259" s="19"/>
      <c r="C259" s="21"/>
      <c r="D259" s="22"/>
      <c r="E259" s="22"/>
      <c r="F259" s="22"/>
      <c r="G259" s="23"/>
    </row>
    <row r="260" spans="1:7" ht="19.5" thickBot="1" thickTop="1">
      <c r="A260" s="24"/>
      <c r="B260" s="25" t="s">
        <v>28</v>
      </c>
      <c r="C260" s="26"/>
      <c r="D260" s="27"/>
      <c r="E260" s="25"/>
      <c r="F260" s="28"/>
      <c r="G260" s="29">
        <f>SUM(F253:F258)</f>
        <v>0</v>
      </c>
    </row>
    <row r="261" spans="1:7" ht="19.5" thickBot="1" thickTop="1">
      <c r="A261" s="30"/>
      <c r="B261" s="31"/>
      <c r="C261" s="32"/>
      <c r="D261" s="32"/>
      <c r="E261" s="32"/>
      <c r="F261" s="32"/>
      <c r="G261" s="33"/>
    </row>
    <row r="262" spans="1:7" ht="19.5" thickBot="1" thickTop="1">
      <c r="A262" s="24"/>
      <c r="B262" s="25" t="s">
        <v>43</v>
      </c>
      <c r="C262" s="34">
        <v>0.03</v>
      </c>
      <c r="D262" s="27"/>
      <c r="E262" s="25"/>
      <c r="F262" s="28"/>
      <c r="G262" s="29">
        <f>+G260*C262</f>
        <v>0</v>
      </c>
    </row>
    <row r="263" spans="1:7" ht="19.5" thickBot="1" thickTop="1">
      <c r="A263" s="30"/>
      <c r="B263" s="31"/>
      <c r="C263" s="35"/>
      <c r="D263" s="32"/>
      <c r="E263" s="32"/>
      <c r="F263" s="32"/>
      <c r="G263" s="33"/>
    </row>
    <row r="264" spans="1:7" ht="19.5" thickBot="1" thickTop="1">
      <c r="A264" s="24"/>
      <c r="B264" s="25" t="s">
        <v>42</v>
      </c>
      <c r="C264" s="36"/>
      <c r="D264" s="27"/>
      <c r="E264" s="25"/>
      <c r="F264" s="28"/>
      <c r="G264" s="29">
        <f>G251+G260</f>
        <v>0</v>
      </c>
    </row>
    <row r="265" spans="1:7" ht="19.5" thickBot="1" thickTop="1">
      <c r="A265" s="30"/>
      <c r="B265" s="31"/>
      <c r="C265" s="35"/>
      <c r="D265" s="32"/>
      <c r="E265" s="32"/>
      <c r="F265" s="32"/>
      <c r="G265" s="33"/>
    </row>
    <row r="266" spans="1:7" ht="19.5" thickBot="1" thickTop="1">
      <c r="A266" s="24"/>
      <c r="B266" s="25" t="s">
        <v>29</v>
      </c>
      <c r="C266" s="34">
        <v>0.06</v>
      </c>
      <c r="D266" s="27"/>
      <c r="E266" s="25"/>
      <c r="F266" s="28"/>
      <c r="G266" s="29">
        <f>(+C266*G251)</f>
        <v>0</v>
      </c>
    </row>
    <row r="267" spans="1:7" ht="19.5" thickBot="1" thickTop="1">
      <c r="A267" s="30"/>
      <c r="B267" s="31"/>
      <c r="C267" s="35"/>
      <c r="D267" s="32"/>
      <c r="E267" s="32"/>
      <c r="F267" s="32"/>
      <c r="G267" s="33"/>
    </row>
    <row r="268" spans="1:7" ht="19.5" thickBot="1" thickTop="1">
      <c r="A268" s="24"/>
      <c r="B268" s="25" t="s">
        <v>44</v>
      </c>
      <c r="C268" s="34">
        <v>0.001</v>
      </c>
      <c r="D268" s="27"/>
      <c r="E268" s="25"/>
      <c r="F268" s="28"/>
      <c r="G268" s="29">
        <f>G251*C268</f>
        <v>0</v>
      </c>
    </row>
    <row r="269" spans="1:7" ht="19.5" thickBot="1" thickTop="1">
      <c r="A269" s="37"/>
      <c r="B269" s="38"/>
      <c r="C269" s="39"/>
      <c r="D269" s="40"/>
      <c r="E269" s="38"/>
      <c r="F269" s="41"/>
      <c r="G269" s="42"/>
    </row>
    <row r="270" spans="1:7" ht="19.5" thickBot="1" thickTop="1">
      <c r="A270" s="24"/>
      <c r="B270" s="25" t="s">
        <v>65</v>
      </c>
      <c r="C270" s="34">
        <v>0.18</v>
      </c>
      <c r="D270" s="27"/>
      <c r="E270" s="25"/>
      <c r="F270" s="28"/>
      <c r="G270" s="29">
        <f>F253*C270</f>
        <v>0</v>
      </c>
    </row>
    <row r="271" spans="1:7" ht="19.5" thickBot="1" thickTop="1">
      <c r="A271" s="37"/>
      <c r="B271" s="38"/>
      <c r="C271" s="39"/>
      <c r="D271" s="40"/>
      <c r="E271" s="38"/>
      <c r="F271" s="41"/>
      <c r="G271" s="42"/>
    </row>
    <row r="272" spans="1:7" ht="19.5" thickBot="1" thickTop="1">
      <c r="A272" s="43"/>
      <c r="B272" s="44" t="s">
        <v>66</v>
      </c>
      <c r="C272" s="45">
        <v>1</v>
      </c>
      <c r="D272" s="46" t="s">
        <v>5</v>
      </c>
      <c r="E272" s="47"/>
      <c r="F272" s="48"/>
      <c r="G272" s="49">
        <f>+C272*F272</f>
        <v>0</v>
      </c>
    </row>
    <row r="273" spans="1:7" ht="19.5" thickBot="1" thickTop="1">
      <c r="A273" s="37"/>
      <c r="B273" s="38"/>
      <c r="C273" s="39"/>
      <c r="D273" s="40"/>
      <c r="E273" s="38"/>
      <c r="F273" s="41"/>
      <c r="G273" s="42"/>
    </row>
    <row r="274" spans="1:7" ht="19.5" thickBot="1" thickTop="1">
      <c r="A274" s="43"/>
      <c r="B274" s="44" t="s">
        <v>73</v>
      </c>
      <c r="C274" s="45">
        <v>1</v>
      </c>
      <c r="D274" s="46" t="s">
        <v>5</v>
      </c>
      <c r="E274" s="47"/>
      <c r="F274" s="48"/>
      <c r="G274" s="49">
        <f>+C274*F274</f>
        <v>0</v>
      </c>
    </row>
    <row r="275" spans="1:7" ht="19.5" thickBot="1" thickTop="1">
      <c r="A275" s="30"/>
      <c r="B275" s="31"/>
      <c r="C275" s="35"/>
      <c r="D275" s="32"/>
      <c r="E275" s="50"/>
      <c r="F275" s="32"/>
      <c r="G275" s="33"/>
    </row>
    <row r="276" spans="1:7" ht="19.5" thickBot="1" thickTop="1">
      <c r="A276" s="24"/>
      <c r="B276" s="25" t="s">
        <v>45</v>
      </c>
      <c r="C276" s="34">
        <v>0.05</v>
      </c>
      <c r="D276" s="27"/>
      <c r="E276" s="25"/>
      <c r="F276" s="28"/>
      <c r="G276" s="29">
        <f>+G251*C276</f>
        <v>0</v>
      </c>
    </row>
    <row r="277" spans="1:7" ht="19.5" thickBot="1" thickTop="1">
      <c r="A277" s="30"/>
      <c r="B277" s="31"/>
      <c r="C277" s="32"/>
      <c r="D277" s="32"/>
      <c r="E277" s="32"/>
      <c r="F277" s="32"/>
      <c r="G277" s="33"/>
    </row>
    <row r="278" spans="1:7" ht="19.5" thickBot="1" thickTop="1">
      <c r="A278" s="24"/>
      <c r="B278" s="25" t="s">
        <v>46</v>
      </c>
      <c r="C278" s="26"/>
      <c r="D278" s="27"/>
      <c r="E278" s="25"/>
      <c r="F278" s="28"/>
      <c r="G278" s="29">
        <f>+G276+G274+G270+G272+G268+G266+G264+G262</f>
        <v>0</v>
      </c>
    </row>
    <row r="279" spans="1:7" ht="18.75" thickTop="1">
      <c r="A279" s="51"/>
      <c r="B279" s="52"/>
      <c r="C279" s="53"/>
      <c r="D279" s="53"/>
      <c r="E279" s="53"/>
      <c r="F279" s="53"/>
      <c r="G279" s="53"/>
    </row>
    <row r="280" spans="1:7" ht="18">
      <c r="A280" s="51"/>
      <c r="B280" s="52"/>
      <c r="C280" s="53"/>
      <c r="D280" s="53"/>
      <c r="E280" s="53"/>
      <c r="F280" s="54"/>
      <c r="G280" s="53"/>
    </row>
  </sheetData>
  <sheetProtection selectLockedCells="1" selectUnlockedCells="1"/>
  <mergeCells count="6">
    <mergeCell ref="A5:G5"/>
    <mergeCell ref="A1:G1"/>
    <mergeCell ref="A2:G2"/>
    <mergeCell ref="A3:G3"/>
    <mergeCell ref="A4:B4"/>
    <mergeCell ref="F4:G4"/>
  </mergeCells>
  <printOptions horizontalCentered="1"/>
  <pageMargins left="0.6692913385826772" right="0.7086614173228347" top="0.6299212598425197" bottom="1.0236220472440944" header="0.5118110236220472" footer="0.8267716535433072"/>
  <pageSetup horizontalDpi="600" verticalDpi="600" orientation="portrait" scale="56" r:id="rId1"/>
  <headerFooter alignWithMargins="0">
    <oddFooter>&amp;L&amp;"Arial,Normal"&amp;8&amp;F&amp;Z&amp;R&amp;"Arial,Normal"&amp;P de &amp;N</oddFooter>
  </headerFooter>
  <rowBreaks count="4" manualBreakCount="4">
    <brk id="40" max="6" man="1"/>
    <brk id="72" max="6" man="1"/>
    <brk id="111" max="6" man="1"/>
    <brk id="250" max="6" man="1"/>
  </rowBreaks>
  <ignoredErrors>
    <ignoredError sqref="F57 F24" formula="1"/>
    <ignoredError sqref="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Rosario</dc:creator>
  <cp:keywords/>
  <dc:description/>
  <cp:lastModifiedBy>Marcelle Rios Diaz</cp:lastModifiedBy>
  <cp:lastPrinted>2021-12-16T16:53:56Z</cp:lastPrinted>
  <dcterms:created xsi:type="dcterms:W3CDTF">2020-07-31T13:19:51Z</dcterms:created>
  <dcterms:modified xsi:type="dcterms:W3CDTF">2022-02-11T12:59:41Z</dcterms:modified>
  <cp:category/>
  <cp:version/>
  <cp:contentType/>
  <cp:contentStatus/>
</cp:coreProperties>
</file>