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Cañadas\"/>
    </mc:Choice>
  </mc:AlternateContent>
  <xr:revisionPtr revIDLastSave="0" documentId="13_ncr:1_{5B001ABC-30DD-4C4F-88F8-D8D473F35817}" xr6:coauthVersionLast="47" xr6:coauthVersionMax="47" xr10:uidLastSave="{00000000-0000-0000-0000-000000000000}"/>
  <bookViews>
    <workbookView xWindow="-120" yWindow="-120" windowWidth="20730" windowHeight="11160" tabRatio="641" activeTab="1" xr2:uid="{00000000-000D-0000-FFFF-FFFF00000000}"/>
  </bookViews>
  <sheets>
    <sheet name="PRESUPUESTO I" sheetId="8" r:id="rId1"/>
    <sheet name="PRESUPUESTO II" sheetId="9" r:id="rId2"/>
  </sheets>
  <externalReferences>
    <externalReference r:id="rId3"/>
  </externalReferences>
  <definedNames>
    <definedName name="GASOLINA">[1]Ins!$E$582</definedName>
    <definedName name="Imprimir_área_IM" localSheetId="0">'PRESUPUESTO I'!#REF!</definedName>
    <definedName name="Imprimir_títulos_IM" localSheetId="0">'PRESUPUESTO I'!$1:$5</definedName>
    <definedName name="PLIGADORA2">[1]Ins!$E$584</definedName>
    <definedName name="_xlnm.Print_Area" localSheetId="0">'PRESUPUESTO I'!$A$1:$G$230</definedName>
    <definedName name="_xlnm.Print_Titles" localSheetId="0">'PRESUPUESTO I'!$1:$7</definedName>
    <definedName name="PWINCHE2000K">[1]Ins!$E$592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5" i="8" l="1"/>
  <c r="F195" i="8"/>
  <c r="G122" i="9"/>
  <c r="G121" i="9"/>
  <c r="G119" i="9"/>
  <c r="F119" i="9"/>
  <c r="G224" i="8"/>
  <c r="G222" i="8"/>
  <c r="G145" i="9"/>
  <c r="G143" i="9"/>
  <c r="F117" i="9"/>
  <c r="G117" i="9" s="1"/>
  <c r="F115" i="9"/>
  <c r="F114" i="9"/>
  <c r="A114" i="9"/>
  <c r="A115" i="9" s="1"/>
  <c r="F111" i="9"/>
  <c r="G111" i="9" s="1"/>
  <c r="F109" i="9"/>
  <c r="F108" i="9"/>
  <c r="F107" i="9"/>
  <c r="F106" i="9"/>
  <c r="F105" i="9"/>
  <c r="A105" i="9"/>
  <c r="A106" i="9" s="1"/>
  <c r="A107" i="9" s="1"/>
  <c r="A108" i="9" s="1"/>
  <c r="A109" i="9" s="1"/>
  <c r="F102" i="9"/>
  <c r="F101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1" i="9"/>
  <c r="A81" i="9"/>
  <c r="A82" i="9" s="1"/>
  <c r="A95" i="9" s="1"/>
  <c r="A96" i="9" s="1"/>
  <c r="A97" i="9" s="1"/>
  <c r="A98" i="9" s="1"/>
  <c r="F78" i="9"/>
  <c r="F77" i="9"/>
  <c r="F76" i="9"/>
  <c r="F75" i="9"/>
  <c r="F74" i="9"/>
  <c r="F73" i="9"/>
  <c r="F72" i="9"/>
  <c r="F71" i="9"/>
  <c r="F70" i="9"/>
  <c r="F69" i="9"/>
  <c r="F68" i="9"/>
  <c r="F67" i="9"/>
  <c r="A67" i="9"/>
  <c r="A69" i="9" s="1"/>
  <c r="A71" i="9" s="1"/>
  <c r="A74" i="9" s="1"/>
  <c r="A75" i="9" s="1"/>
  <c r="A77" i="9" s="1"/>
  <c r="F64" i="9"/>
  <c r="F63" i="9"/>
  <c r="F62" i="9"/>
  <c r="F61" i="9"/>
  <c r="F60" i="9"/>
  <c r="F58" i="9"/>
  <c r="F57" i="9"/>
  <c r="F56" i="9"/>
  <c r="F55" i="9"/>
  <c r="F52" i="9"/>
  <c r="F51" i="9"/>
  <c r="F50" i="9"/>
  <c r="F49" i="9"/>
  <c r="F48" i="9"/>
  <c r="F46" i="9"/>
  <c r="F45" i="9"/>
  <c r="F44" i="9"/>
  <c r="F43" i="9"/>
  <c r="A41" i="9"/>
  <c r="A53" i="9" s="1"/>
  <c r="F40" i="9"/>
  <c r="F38" i="9"/>
  <c r="F37" i="9"/>
  <c r="F36" i="9"/>
  <c r="F35" i="9"/>
  <c r="F34" i="9"/>
  <c r="F33" i="9"/>
  <c r="F32" i="9"/>
  <c r="F31" i="9"/>
  <c r="F30" i="9"/>
  <c r="A30" i="9"/>
  <c r="A31" i="9" s="1"/>
  <c r="A32" i="9" s="1"/>
  <c r="A33" i="9" s="1"/>
  <c r="A34" i="9" s="1"/>
  <c r="A35" i="9" s="1"/>
  <c r="A36" i="9" s="1"/>
  <c r="A37" i="9" s="1"/>
  <c r="A38" i="9" s="1"/>
  <c r="F27" i="9"/>
  <c r="F26" i="9"/>
  <c r="F25" i="9"/>
  <c r="F24" i="9"/>
  <c r="F23" i="9"/>
  <c r="F22" i="9"/>
  <c r="A22" i="9"/>
  <c r="A23" i="9" s="1"/>
  <c r="A24" i="9" s="1"/>
  <c r="A25" i="9" s="1"/>
  <c r="A26" i="9" s="1"/>
  <c r="A27" i="9" s="1"/>
  <c r="F19" i="9"/>
  <c r="F18" i="9"/>
  <c r="F17" i="9"/>
  <c r="A17" i="9"/>
  <c r="A18" i="9" s="1"/>
  <c r="A19" i="9" s="1"/>
  <c r="F14" i="9"/>
  <c r="F13" i="9"/>
  <c r="F12" i="9"/>
  <c r="F11" i="9"/>
  <c r="F10" i="9"/>
  <c r="A10" i="9"/>
  <c r="A11" i="9" s="1"/>
  <c r="A12" i="9" s="1"/>
  <c r="A13" i="9" s="1"/>
  <c r="A14" i="9" s="1"/>
  <c r="F197" i="8"/>
  <c r="G197" i="8" s="1"/>
  <c r="F193" i="8"/>
  <c r="G193" i="8" s="1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4" i="8"/>
  <c r="F163" i="8"/>
  <c r="F161" i="8"/>
  <c r="F158" i="8"/>
  <c r="G158" i="8" s="1"/>
  <c r="A158" i="8"/>
  <c r="F155" i="8"/>
  <c r="G155" i="8" s="1"/>
  <c r="A155" i="8"/>
  <c r="F152" i="8"/>
  <c r="F151" i="8"/>
  <c r="F150" i="8"/>
  <c r="F147" i="8"/>
  <c r="F146" i="8"/>
  <c r="F143" i="8"/>
  <c r="F142" i="8"/>
  <c r="F139" i="8"/>
  <c r="G139" i="8" s="1"/>
  <c r="F136" i="8"/>
  <c r="G136" i="8" s="1"/>
  <c r="F133" i="8"/>
  <c r="G133" i="8" s="1"/>
  <c r="F130" i="8"/>
  <c r="F128" i="8"/>
  <c r="F127" i="8"/>
  <c r="F125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0" i="8"/>
  <c r="F109" i="8"/>
  <c r="F108" i="8"/>
  <c r="F106" i="8"/>
  <c r="F105" i="8"/>
  <c r="F104" i="8"/>
  <c r="F103" i="8"/>
  <c r="F101" i="8"/>
  <c r="F100" i="8"/>
  <c r="F99" i="8"/>
  <c r="F97" i="8"/>
  <c r="F93" i="8"/>
  <c r="F92" i="8"/>
  <c r="F91" i="8"/>
  <c r="G147" i="8" l="1"/>
  <c r="G190" i="8"/>
  <c r="G19" i="9"/>
  <c r="G115" i="9"/>
  <c r="G14" i="9"/>
  <c r="G102" i="9"/>
  <c r="G130" i="8"/>
  <c r="G152" i="8"/>
  <c r="G93" i="8"/>
  <c r="G27" i="9"/>
  <c r="G38" i="9"/>
  <c r="G78" i="9"/>
  <c r="G64" i="9"/>
  <c r="G109" i="9"/>
  <c r="A100" i="9"/>
  <c r="A99" i="9"/>
  <c r="G143" i="8"/>
  <c r="F67" i="8"/>
  <c r="F53" i="8"/>
  <c r="B65" i="8"/>
  <c r="A53" i="8"/>
  <c r="A54" i="8" s="1"/>
  <c r="A55" i="8" s="1"/>
  <c r="A56" i="8" s="1"/>
  <c r="A57" i="8" s="1"/>
  <c r="A58" i="8" s="1"/>
  <c r="G147" i="9" l="1"/>
  <c r="F129" i="9"/>
  <c r="F128" i="9"/>
  <c r="F127" i="9"/>
  <c r="G139" i="9"/>
  <c r="F126" i="9"/>
  <c r="G137" i="9"/>
  <c r="F125" i="9"/>
  <c r="F124" i="9"/>
  <c r="F59" i="8"/>
  <c r="F66" i="8" s="1"/>
  <c r="G131" i="9" l="1"/>
  <c r="G141" i="9"/>
  <c r="F54" i="8"/>
  <c r="F57" i="8"/>
  <c r="F56" i="8"/>
  <c r="G133" i="9" l="1"/>
  <c r="G135" i="9"/>
  <c r="F61" i="8"/>
  <c r="F63" i="8"/>
  <c r="F65" i="8"/>
  <c r="G149" i="9" l="1"/>
  <c r="A84" i="8"/>
  <c r="A86" i="8" s="1"/>
  <c r="F81" i="8" l="1"/>
  <c r="F82" i="8"/>
  <c r="F84" i="8"/>
  <c r="F55" i="8" l="1"/>
  <c r="G67" i="8" s="1"/>
  <c r="F77" i="8"/>
  <c r="B73" i="8" l="1"/>
  <c r="F50" i="8" l="1"/>
  <c r="F49" i="8"/>
  <c r="F19" i="8" l="1"/>
  <c r="F18" i="8"/>
  <c r="F17" i="8"/>
  <c r="A17" i="8"/>
  <c r="A18" i="8" s="1"/>
  <c r="A19" i="8" s="1"/>
  <c r="F14" i="8"/>
  <c r="F13" i="8"/>
  <c r="F12" i="8"/>
  <c r="F11" i="8"/>
  <c r="F10" i="8"/>
  <c r="A10" i="8"/>
  <c r="A11" i="8" s="1"/>
  <c r="A12" i="8" s="1"/>
  <c r="A13" i="8" s="1"/>
  <c r="A14" i="8" s="1"/>
  <c r="G19" i="8" l="1"/>
  <c r="G14" i="8"/>
  <c r="F72" i="8" l="1"/>
  <c r="A70" i="8"/>
  <c r="F69" i="8"/>
  <c r="F70" i="8" l="1"/>
  <c r="G70" i="8" s="1"/>
  <c r="A73" i="8"/>
  <c r="A74" i="8" s="1"/>
  <c r="F47" i="8"/>
  <c r="F46" i="8"/>
  <c r="A39" i="8" l="1"/>
  <c r="A45" i="8" s="1"/>
  <c r="A48" i="8" l="1"/>
  <c r="A49" i="8" s="1"/>
  <c r="A50" i="8" s="1"/>
  <c r="F79" i="8" l="1"/>
  <c r="A35" i="8" l="1"/>
  <c r="A36" i="8" s="1"/>
  <c r="A31" i="8"/>
  <c r="F31" i="8"/>
  <c r="A32" i="8" l="1"/>
  <c r="F73" i="8"/>
  <c r="F74" i="8"/>
  <c r="F35" i="8"/>
  <c r="G74" i="8" l="1"/>
  <c r="F78" i="8" l="1"/>
  <c r="F26" i="8" l="1"/>
  <c r="F86" i="8" l="1"/>
  <c r="G86" i="8" s="1"/>
  <c r="A77" i="8"/>
  <c r="A78" i="8" s="1"/>
  <c r="F76" i="8"/>
  <c r="F38" i="8"/>
  <c r="F34" i="8"/>
  <c r="F30" i="8"/>
  <c r="F29" i="8"/>
  <c r="A22" i="8"/>
  <c r="A23" i="8" s="1"/>
  <c r="A24" i="8" s="1"/>
  <c r="A25" i="8" s="1"/>
  <c r="A26" i="8" s="1"/>
  <c r="A27" i="8" s="1"/>
  <c r="A28" i="8" s="1"/>
  <c r="F21" i="8"/>
  <c r="A79" i="8" l="1"/>
  <c r="A80" i="8" s="1"/>
  <c r="A81" i="8" s="1"/>
  <c r="A82" i="8" s="1"/>
  <c r="F41" i="8" l="1"/>
  <c r="F48" i="8" l="1"/>
  <c r="F40" i="8"/>
  <c r="F42" i="8" l="1"/>
  <c r="F24" i="8"/>
  <c r="F43" i="8"/>
  <c r="G84" i="8"/>
  <c r="F23" i="8" l="1"/>
  <c r="F32" i="8"/>
  <c r="G32" i="8" s="1"/>
  <c r="F36" i="8"/>
  <c r="G36" i="8" s="1"/>
  <c r="F80" i="8"/>
  <c r="G82" i="8" s="1"/>
  <c r="F25" i="8" l="1"/>
  <c r="F27" i="8"/>
  <c r="F22" i="8"/>
  <c r="F28" i="8" l="1"/>
  <c r="G28" i="8" s="1"/>
  <c r="G201" i="8" l="1"/>
  <c r="G226" i="8" s="1"/>
  <c r="G50" i="8"/>
  <c r="G200" i="8" s="1"/>
  <c r="G216" i="8" l="1"/>
  <c r="F206" i="8"/>
  <c r="G218" i="8"/>
  <c r="F208" i="8"/>
  <c r="F203" i="8"/>
  <c r="F205" i="8"/>
  <c r="F207" i="8"/>
  <c r="F204" i="8"/>
  <c r="G210" i="8" l="1"/>
  <c r="G220" i="8"/>
  <c r="G214" i="8" l="1"/>
  <c r="G212" i="8"/>
  <c r="G228" i="8" l="1"/>
</calcChain>
</file>

<file path=xl/sharedStrings.xml><?xml version="1.0" encoding="utf-8"?>
<sst xmlns="http://schemas.openxmlformats.org/spreadsheetml/2006/main" count="636" uniqueCount="372">
  <si>
    <t>No.</t>
  </si>
  <si>
    <t>DESCRIPCION</t>
  </si>
  <si>
    <t>UD</t>
  </si>
  <si>
    <t>CANTIDAD</t>
  </si>
  <si>
    <t>COSTO RD$</t>
  </si>
  <si>
    <t>ML</t>
  </si>
  <si>
    <t>M3</t>
  </si>
  <si>
    <t>GASTOS ADMINISTRATIVOS</t>
  </si>
  <si>
    <t>SEGURO Y FIANZAS</t>
  </si>
  <si>
    <t>TRANSPORTE</t>
  </si>
  <si>
    <t>LEY # 6/86</t>
  </si>
  <si>
    <t>Unidad Ejecutora de Proyectos</t>
  </si>
  <si>
    <t>IMPREVISTOS</t>
  </si>
  <si>
    <t>PA</t>
  </si>
  <si>
    <t>M2</t>
  </si>
  <si>
    <t>SUB-TOTAL</t>
  </si>
  <si>
    <t>TOTAL DE GASTOS INDIRECTOS</t>
  </si>
  <si>
    <t>CUENCA HIDROGRAFICA</t>
  </si>
  <si>
    <t>TOTAL GENERAL A CONTRATAR</t>
  </si>
  <si>
    <t xml:space="preserve">CORPORACION DEL ACUEDUCTO Y ALCANTARILLADO DE SANTO DOMINGO </t>
  </si>
  <si>
    <t>***C.A.A.S.D.***</t>
  </si>
  <si>
    <t>P.U. RD$</t>
  </si>
  <si>
    <t>Replanteo y control topográfico</t>
  </si>
  <si>
    <t>SUB-TOTAL GENERAL</t>
  </si>
  <si>
    <t>SUB-TOTAL GENERAL EN RD$</t>
  </si>
  <si>
    <t>EQUIPAMIENTO CAASD</t>
  </si>
  <si>
    <t>Asiento de Arena tuberías</t>
  </si>
  <si>
    <t>Replanteo</t>
  </si>
  <si>
    <t>P.A</t>
  </si>
  <si>
    <t>Movimiento de Tierra:</t>
  </si>
  <si>
    <t>UDS</t>
  </si>
  <si>
    <t>Relleno compactado</t>
  </si>
  <si>
    <t>MOVIMIENTO DE TIERRA:</t>
  </si>
  <si>
    <t>Excavación con Retro Excavadora</t>
  </si>
  <si>
    <t>DIRECCION TECNICA</t>
  </si>
  <si>
    <t>SUPERVISION</t>
  </si>
  <si>
    <t>ITBIS (18% DE DIRECCION TECNICA)</t>
  </si>
  <si>
    <t>SUMINISTRO DE TUBERIAS Y PIEZAS:</t>
  </si>
  <si>
    <t>COLOCACION DE TUBERIAS:</t>
  </si>
  <si>
    <t>TRANSPORTE INTERNO DE TUBERIAS:</t>
  </si>
  <si>
    <t>REPOSICION DE:</t>
  </si>
  <si>
    <t xml:space="preserve">Acera </t>
  </si>
  <si>
    <t>CODIA</t>
  </si>
  <si>
    <t>Ø12" PVC - SDR - 32.5</t>
  </si>
  <si>
    <t xml:space="preserve">Relleno compactado </t>
  </si>
  <si>
    <t xml:space="preserve">CONSTRUCCION DE: </t>
  </si>
  <si>
    <t>Registros de Ladrillos de:</t>
  </si>
  <si>
    <t xml:space="preserve">SEÑALIZACION Y MANEJO DE TRANSITO (Letrero, cintas)  </t>
  </si>
  <si>
    <t>Contén</t>
  </si>
  <si>
    <t>3.01 mts a 4.00mts</t>
  </si>
  <si>
    <t>4.01 mts a 5.00mts</t>
  </si>
  <si>
    <t>LIMPIEZA FINAL (Cubicar desglosado)</t>
  </si>
  <si>
    <t>Bote de sobrantes (a 15 Km)</t>
  </si>
  <si>
    <t>Registros de Hormigón Armado de:</t>
  </si>
  <si>
    <t>Suministro de material de relleno (Caliche)</t>
  </si>
  <si>
    <t>Suministro y colocación de Piedraplen</t>
  </si>
  <si>
    <t>ACOMETIDAS SANITARIAS DE:</t>
  </si>
  <si>
    <t>Ø12" X 4" PVC</t>
  </si>
  <si>
    <t>DISEÑO URBANISTICO</t>
  </si>
  <si>
    <t>TRABAJOS GENERALES:</t>
  </si>
  <si>
    <t>Meses</t>
  </si>
  <si>
    <t>Control de tránsito en vías existentes de acceso a la obra (cubicar desglosado).</t>
  </si>
  <si>
    <t>Construcción de accesos temporales.</t>
  </si>
  <si>
    <t>Oficina de campo / campamento obra (cubicar desglosado).</t>
  </si>
  <si>
    <t>Control de calidad (densidad de campo del relleno, y toma de muestras y rotura de probetas de hormigón).</t>
  </si>
  <si>
    <t>DEMOLICIONES:</t>
  </si>
  <si>
    <t>Limpieza, desmonte y destronque (cubicar desglosado).</t>
  </si>
  <si>
    <t>Estructuras existentes (cubicar desglosado).</t>
  </si>
  <si>
    <t>Bote de material (con equipo; cubicar desglosado).</t>
  </si>
  <si>
    <t>Viaje</t>
  </si>
  <si>
    <t xml:space="preserve">Imbornal de Tres Parrillas </t>
  </si>
  <si>
    <t>Tragantes para drenaje pluvial (cada 30 mts a cada lado. Incluye interconexión).</t>
  </si>
  <si>
    <t>Protección con Gravilla de1/4" sobre lomo tub ( Hasta e=0.30 Mts después lomo Tubería)</t>
  </si>
  <si>
    <t xml:space="preserve">Asfalto  </t>
  </si>
  <si>
    <t>5.1.1</t>
  </si>
  <si>
    <t>5.2.1</t>
  </si>
  <si>
    <t>5.2.2</t>
  </si>
  <si>
    <t>TRANSPORTE DE EQUIPOS PESADOS Y TUBERIAS DE GAME LOCK</t>
  </si>
  <si>
    <t>Alimentación Primaria (Cubicar Desglosado)</t>
  </si>
  <si>
    <t>Suministro y Colocación de Postes Para Iluminación</t>
  </si>
  <si>
    <t>5.1.2</t>
  </si>
  <si>
    <t>Ø30" Game Lok  (Cub. Contra factura)</t>
  </si>
  <si>
    <t>RED DE DISTRIBUCION DE AGUA POTABLE:</t>
  </si>
  <si>
    <t>Excavación en material no Clasificada con Retro pala</t>
  </si>
  <si>
    <t>Suministro y colocación Asiento de Arena</t>
  </si>
  <si>
    <t>Suministro y Compactación Material de Relleno Granular (Granzote)</t>
  </si>
  <si>
    <t>Bote de Material Sobrante A 15 kms</t>
  </si>
  <si>
    <t>Suministro de Tuberías:</t>
  </si>
  <si>
    <t>Colocacion de Tuberias:</t>
  </si>
  <si>
    <t>Transporte Interno:</t>
  </si>
  <si>
    <t>Prueba Hiodrostatica:</t>
  </si>
  <si>
    <t>Suministro y colocación de piezas (cubicar desglosado)</t>
  </si>
  <si>
    <t>P.A.</t>
  </si>
  <si>
    <t>Suministro y colocación de acometidas de 3" X 3/4" PE</t>
  </si>
  <si>
    <t>5.1.3</t>
  </si>
  <si>
    <t>5.1.4</t>
  </si>
  <si>
    <t>1.40 x 1.40 x 2.07 (R6)</t>
  </si>
  <si>
    <t>1.40 x 1.40 x 1.74 (R15)</t>
  </si>
  <si>
    <t>1.40 x 1.40 x 2.55 (R16)</t>
  </si>
  <si>
    <t>6.6.1</t>
  </si>
  <si>
    <t>6.7.1</t>
  </si>
  <si>
    <t>6.8.1</t>
  </si>
  <si>
    <t>6.9.1</t>
  </si>
  <si>
    <t>Viviendas, Tipo Económica (30 Uds) (Cubicar desglosado)</t>
  </si>
  <si>
    <t>PRESUPUESTO: SANEAMIENTO PLUVIAL Y SANITARIO  CAÑADA MARAÑON APORTE 8, SABANA PERDIDA, SANTO DOMINGO NORTE</t>
  </si>
  <si>
    <t>Ø30" GAM-LOCK</t>
  </si>
  <si>
    <t>1.40 x 1.40 x 1.25 (R1,R2,R3,R4,R5,R7,R8,R9,R10,R11,R12,
R13,R14)</t>
  </si>
  <si>
    <t>Ataguías (Incl. Uso de Bombas de Achiques y Equipos Pesado) (cubicar desglosado).</t>
  </si>
  <si>
    <t>Ø3" PVC SDR-21 C/JG</t>
  </si>
  <si>
    <t xml:space="preserve"> Ø3''  PVC SDR-21 C/JG</t>
  </si>
  <si>
    <t>FASE B:</t>
  </si>
  <si>
    <t>ESTIMADO CONSTRUCCIÓN DE PARQUE (Aprox=5000M2)</t>
  </si>
  <si>
    <t>Suministro  de Caliche para explanada</t>
  </si>
  <si>
    <t>Preparación y Nivelación del Terreno con Equipos</t>
  </si>
  <si>
    <t>Bote de Escombros (Cubicar desglosado).</t>
  </si>
  <si>
    <t>CANCHA DE BALONCESTO:</t>
  </si>
  <si>
    <t>Preliminares:</t>
  </si>
  <si>
    <t>2.1.1</t>
  </si>
  <si>
    <t>Replanteo Área de Cancha</t>
  </si>
  <si>
    <t>Excavación Para Zapatas de pedestal a mano</t>
  </si>
  <si>
    <t>2.2.2</t>
  </si>
  <si>
    <t>2.2.3</t>
  </si>
  <si>
    <t>Bote con Camión de (6M3)</t>
  </si>
  <si>
    <t>Hormigón Armado:</t>
  </si>
  <si>
    <t>2.3.1</t>
  </si>
  <si>
    <t>Zapata de Pedestal</t>
  </si>
  <si>
    <t>2.3.2</t>
  </si>
  <si>
    <t>Bordillo Perimetral</t>
  </si>
  <si>
    <t>2.3.3</t>
  </si>
  <si>
    <t>Losa e 0.10 Mts con malla electrosoldada (incluye el Pulido)</t>
  </si>
  <si>
    <t>2.3.4</t>
  </si>
  <si>
    <t>Pedestal Completo ( Incluye brazo de tablero)</t>
  </si>
  <si>
    <t>Terminación de Superficies:</t>
  </si>
  <si>
    <t>2.4.1</t>
  </si>
  <si>
    <t xml:space="preserve">Pañete </t>
  </si>
  <si>
    <t>2.4.2</t>
  </si>
  <si>
    <t>Fraguache en H.A</t>
  </si>
  <si>
    <t>2.4.3</t>
  </si>
  <si>
    <t xml:space="preserve">Cantos </t>
  </si>
  <si>
    <t>Electrificacion y Iluminación:</t>
  </si>
  <si>
    <t>2.5.1</t>
  </si>
  <si>
    <t>Poste metálico cónico 10m(32'), dos (2) brazo</t>
  </si>
  <si>
    <t>U.D</t>
  </si>
  <si>
    <t>2.5.2</t>
  </si>
  <si>
    <t>Alimentador secundario principal 220V, compuesto Por: 2 THW #2 fase, 1 THW # 4 neutro, desde el transformador, en tubería  PVC Ø 76mm (3'') SDR-26, soterrado</t>
  </si>
  <si>
    <t>PL</t>
  </si>
  <si>
    <t>2.5.3</t>
  </si>
  <si>
    <t>Alimentador, derivado del secundario principal 220V, compuesto Por: 2 THW # 8 fase, en tubería  PVC Ø 25mm (1'') SDR-26, soterrado</t>
  </si>
  <si>
    <t>2.5.4</t>
  </si>
  <si>
    <t>Alambre de vinyl #12/3, bajante</t>
  </si>
  <si>
    <t>2.5.5</t>
  </si>
  <si>
    <t>Reflector LED de 400 Watts, 240 V</t>
  </si>
  <si>
    <t>2.5.6</t>
  </si>
  <si>
    <t>Sistema de tierra compuesto por: varilla d/conexión a tierra 5/8'' x 4', conector para varilla de 5/8'', alambre trenzado desnudo #8 awg</t>
  </si>
  <si>
    <t>2.5.7</t>
  </si>
  <si>
    <t>Panel board de 80A/2p, 2f, 120/240V</t>
  </si>
  <si>
    <t>2.5.8</t>
  </si>
  <si>
    <t>Base de hormigón para postes, metálico</t>
  </si>
  <si>
    <t>2.5.9</t>
  </si>
  <si>
    <t>Zanja de 0.30 x 0.60 (longitud 68.40Mts), incluye tubo PVC, en cofrado en hormigón</t>
  </si>
  <si>
    <t>2.5.10</t>
  </si>
  <si>
    <t>Registro de hormigón 0.4m x 0.4m x 0.6m, con tapa</t>
  </si>
  <si>
    <t>2.5.11</t>
  </si>
  <si>
    <t>Izaje de postes e instalación de luminarias</t>
  </si>
  <si>
    <t>2.5.12</t>
  </si>
  <si>
    <t>Mano de Obra (Cubicar Desglosado)</t>
  </si>
  <si>
    <t>Accesorios:</t>
  </si>
  <si>
    <t>2.6.1</t>
  </si>
  <si>
    <t>Suministro e Instalación de Tablero completo (Aro, malla, tablero, base, tornillos)</t>
  </si>
  <si>
    <t>Pintura:</t>
  </si>
  <si>
    <t>2.7.1</t>
  </si>
  <si>
    <t>Pintura acrílica en pedestal</t>
  </si>
  <si>
    <t>2.7.2</t>
  </si>
  <si>
    <t>Señalización en cancha pintura ATC (cubicar desglosado)</t>
  </si>
  <si>
    <t>Grada:</t>
  </si>
  <si>
    <t>2.8.1</t>
  </si>
  <si>
    <t>Grada (1 Unidad de 6 niveles de 20X3.80M) (Incluye Baños,Terminación y  Pintura) (cubicar desglosado)</t>
  </si>
  <si>
    <t>TERMINACIÓN DE PISO DE HORMIGÓN</t>
  </si>
  <si>
    <t>Piso de Hormigón Violinado 15x30cm de 10cm de espesor (Incluye Color)</t>
  </si>
  <si>
    <t>BORDILLOS GENERAL:</t>
  </si>
  <si>
    <t>Bordillo de Hormigón de 0.30m (Incluye pintura)</t>
  </si>
  <si>
    <t>GLORIETA (Para Eventos y Reuniones):</t>
  </si>
  <si>
    <t>Construcción de Glorieta (5x5M con Techo a 4 aguas y bancada de Hormigón Perimetral) (Cubicar desglosado)</t>
  </si>
  <si>
    <t>MOBILIARIO URBANO:</t>
  </si>
  <si>
    <t>Banco de Hormigón</t>
  </si>
  <si>
    <t xml:space="preserve">Zafacones Grandes Metálicos Empotrados </t>
  </si>
  <si>
    <t>ZONAS DE JUEGOS:</t>
  </si>
  <si>
    <t>Suministro e Instalación de Tobogán Tipo tanque de 30.20m2 de Área y 14.7m de altura) Cubicar Desglosado</t>
  </si>
  <si>
    <t>Equipamientos Zonas de Juego (según diseño)</t>
  </si>
  <si>
    <t>ASFALTO EN CALLES DE ACCESO:</t>
  </si>
  <si>
    <t>Riego de imprimación y adherencia</t>
  </si>
  <si>
    <t>Suministro y colocación de Asfalto de 3"</t>
  </si>
  <si>
    <t>Señalización y Pintura Tráfico (Incluye Mano de Obra),(Cubicar Desglosado)</t>
  </si>
  <si>
    <t>ACERAS:</t>
  </si>
  <si>
    <t xml:space="preserve">Acera de 10cm de espesor </t>
  </si>
  <si>
    <t>CONTEN:</t>
  </si>
  <si>
    <t xml:space="preserve">Contenés </t>
  </si>
  <si>
    <t>JARDINERIA Y PAISAJISMO</t>
  </si>
  <si>
    <t>11.1.1</t>
  </si>
  <si>
    <t>Suministro y Colocación de Tierra Negra</t>
  </si>
  <si>
    <t>11.1.2</t>
  </si>
  <si>
    <t>Vegetación cubre suelos</t>
  </si>
  <si>
    <t>11.1.3</t>
  </si>
  <si>
    <t>Grama Enana</t>
  </si>
  <si>
    <t>11.1.4</t>
  </si>
  <si>
    <t>Sembrado y Acondicionamiento de Grama</t>
  </si>
  <si>
    <t>11.1.5</t>
  </si>
  <si>
    <t>Vegetación Ornamental</t>
  </si>
  <si>
    <t>11.1.6</t>
  </si>
  <si>
    <t>Bismarkia</t>
  </si>
  <si>
    <t>11.1.7</t>
  </si>
  <si>
    <t>Dactileria</t>
  </si>
  <si>
    <t>11.1.8</t>
  </si>
  <si>
    <t>Barringtonia Asiatica</t>
  </si>
  <si>
    <t>11.1.9</t>
  </si>
  <si>
    <t>Buen Pan</t>
  </si>
  <si>
    <t>11.1.10</t>
  </si>
  <si>
    <t>Cuerno de Venado</t>
  </si>
  <si>
    <t>11.1.11</t>
  </si>
  <si>
    <t>Saman Gigante</t>
  </si>
  <si>
    <t>11.1.12</t>
  </si>
  <si>
    <t>Palma Phoenix Canariensis</t>
  </si>
  <si>
    <t>11.1.13</t>
  </si>
  <si>
    <t>Palma Phoenix Silvestre</t>
  </si>
  <si>
    <t>11.1.14</t>
  </si>
  <si>
    <t xml:space="preserve">Palma Raphia Tanque de 25 </t>
  </si>
  <si>
    <t>11.1.15</t>
  </si>
  <si>
    <t>Palma Rotundifolia</t>
  </si>
  <si>
    <t>11.1.16</t>
  </si>
  <si>
    <t>Javilla</t>
  </si>
  <si>
    <t>11.1.17</t>
  </si>
  <si>
    <t>Gri Gri</t>
  </si>
  <si>
    <t>11.1.18</t>
  </si>
  <si>
    <t>Guayacán Amarillo</t>
  </si>
  <si>
    <t>11.1.19</t>
  </si>
  <si>
    <t>Penda</t>
  </si>
  <si>
    <t>11.1.20</t>
  </si>
  <si>
    <t>Palma</t>
  </si>
  <si>
    <t>11.1.21</t>
  </si>
  <si>
    <t>Mala Madre</t>
  </si>
  <si>
    <t>11.1.22</t>
  </si>
  <si>
    <t>Cúfea (Arbusto)</t>
  </si>
  <si>
    <t>11.1.23</t>
  </si>
  <si>
    <t>Isabel Segunda (Arbusto Colgante)</t>
  </si>
  <si>
    <t>11.1.24</t>
  </si>
  <si>
    <t>Fukein Tea (Arbusto)</t>
  </si>
  <si>
    <t>11.1.25</t>
  </si>
  <si>
    <t>Hamelia Patens (Coralillo Enano Rojo)</t>
  </si>
  <si>
    <t>11.1.26</t>
  </si>
  <si>
    <t>Hamelia Patens (Coralillo Enano Rosa)</t>
  </si>
  <si>
    <t>11.1.27</t>
  </si>
  <si>
    <t>Crotón Rosa</t>
  </si>
  <si>
    <t>11.1.28</t>
  </si>
  <si>
    <t>Alpinia Purpurata</t>
  </si>
  <si>
    <t>11.1.29</t>
  </si>
  <si>
    <t>Helecho</t>
  </si>
  <si>
    <t>11.1.30</t>
  </si>
  <si>
    <t>Sembrado y Acondicionamiento de Arboles y Vegetación (Cubicar Desglosado)</t>
  </si>
  <si>
    <t>SISTEMA DE RIEGO (Completo)</t>
  </si>
  <si>
    <t xml:space="preserve">Sistema de Riego Automatizado (Cubicar Desglosado) </t>
  </si>
  <si>
    <t xml:space="preserve">SANEAMIENTO PLUVIAL Y SANITARIO CAÑADA MARAÑON APORTE HUMEDAL 1, SABANA PERDIDA, STO DGO NORTE. </t>
  </si>
  <si>
    <t>PRECIO</t>
  </si>
  <si>
    <t>SUB TOTAL RD$</t>
  </si>
  <si>
    <t>Excavación con Retro Excavadora en Material No Clasificado</t>
  </si>
  <si>
    <t>Suministro y colocación de piedraplén.</t>
  </si>
  <si>
    <t>Suministro de material para relleno (caliche).</t>
  </si>
  <si>
    <t>Compactación relleno.</t>
  </si>
  <si>
    <t>Bote material sobrante a 15 kms.</t>
  </si>
  <si>
    <t>CONSTRUCCION DE CANAL TIPO CAJON  EN BLOQUES DE 8" CAMARAS LLENAS CON LOSA DE TECHO (CAJON 1.20 MTS de Ancho X 1.00 MTS de Profundidad Promedio)(Tramo desde Cabezal de Entrada Hasta Cabezal de Salida):</t>
  </si>
  <si>
    <t>Hormigón de Nivelación, e = 0.05 mts (Horm. Simple)</t>
  </si>
  <si>
    <t xml:space="preserve">Losa Fondo, e= 0.30 Mts, </t>
  </si>
  <si>
    <t>Muros En Bloques de 8" Camaras llenas</t>
  </si>
  <si>
    <t xml:space="preserve">Viga de Coronacion, (0.20 x 0.20 Mts) </t>
  </si>
  <si>
    <t>Losa de Techo, e= 0.20 Mts,</t>
  </si>
  <si>
    <t>Pañete interior Pulido</t>
  </si>
  <si>
    <t>Zabaleta en losa de Fondo</t>
  </si>
  <si>
    <t>Fino Losa de Fondo</t>
  </si>
  <si>
    <t>Fino Losa de Techo</t>
  </si>
  <si>
    <t>Cabezal de Descarga de Entrada:</t>
  </si>
  <si>
    <t>5.1.1.1</t>
  </si>
  <si>
    <t>5.1.1.2</t>
  </si>
  <si>
    <t>5.1.1.3</t>
  </si>
  <si>
    <t>5.1.1.4</t>
  </si>
  <si>
    <t>Hormigón Armado en:</t>
  </si>
  <si>
    <t>5.1.2.1</t>
  </si>
  <si>
    <t>5.1.2.2</t>
  </si>
  <si>
    <t>Losa de Fondo (esp= 0.30m, )</t>
  </si>
  <si>
    <t>5.1.2.3</t>
  </si>
  <si>
    <t>Muro de cabezal  ( Lateral y Posterior)</t>
  </si>
  <si>
    <t>5.1.2.4</t>
  </si>
  <si>
    <t xml:space="preserve">Viga 0.25 X 0.1.05 m </t>
  </si>
  <si>
    <t>5.1.2.5</t>
  </si>
  <si>
    <t xml:space="preserve">Viga 0.25 X 0.65m </t>
  </si>
  <si>
    <t>Cabezal de Descarga Salida:</t>
  </si>
  <si>
    <t>5.2.1.1</t>
  </si>
  <si>
    <t>5.2.1.2</t>
  </si>
  <si>
    <t>5.2.1.3</t>
  </si>
  <si>
    <t>5.2.1.4</t>
  </si>
  <si>
    <t>5.2.2.1</t>
  </si>
  <si>
    <t>5.2.2.2</t>
  </si>
  <si>
    <t>5.2.2.3</t>
  </si>
  <si>
    <t>5.2.2.4</t>
  </si>
  <si>
    <t xml:space="preserve">Viga 0.25 X 0.55m </t>
  </si>
  <si>
    <t>5.2.2.5</t>
  </si>
  <si>
    <t xml:space="preserve">Viga 0.25 X 0.40m </t>
  </si>
  <si>
    <t>RED DE ALCANTARILLADO SANITARIO:</t>
  </si>
  <si>
    <t>6.1.1</t>
  </si>
  <si>
    <t>Colocación de Tuberías:</t>
  </si>
  <si>
    <t>6.2.1</t>
  </si>
  <si>
    <t>Registro Sanitario en ladrillos:</t>
  </si>
  <si>
    <t>6.3.1</t>
  </si>
  <si>
    <t>6.3.2</t>
  </si>
  <si>
    <t>Empalme de Registro a Tubería Existente</t>
  </si>
  <si>
    <t>Acometidas Sanitarias:</t>
  </si>
  <si>
    <t>6.5.1</t>
  </si>
  <si>
    <t>Ø12" X 4"  PVC - SDR - 32.5</t>
  </si>
  <si>
    <t>Transporte interno de Tuberías:</t>
  </si>
  <si>
    <t>CONSTRUCCION DE:</t>
  </si>
  <si>
    <t>Imbornal de Tres Parrillas:</t>
  </si>
  <si>
    <t>7.2.1</t>
  </si>
  <si>
    <t>Excavación Mat. No Clasificado a Mano</t>
  </si>
  <si>
    <t>M3.</t>
  </si>
  <si>
    <t>7.2.2</t>
  </si>
  <si>
    <t>Bote de Material</t>
  </si>
  <si>
    <t>7.2.3</t>
  </si>
  <si>
    <t>Relleno Compactado</t>
  </si>
  <si>
    <t>7.2.4</t>
  </si>
  <si>
    <t>Losa de Fondo</t>
  </si>
  <si>
    <t>7.2.5</t>
  </si>
  <si>
    <t>Losa de Techo</t>
  </si>
  <si>
    <t>7.2.6</t>
  </si>
  <si>
    <t>Viga H. A.</t>
  </si>
  <si>
    <t>M2.</t>
  </si>
  <si>
    <t>7.2.7</t>
  </si>
  <si>
    <t>Muro de Block de 8"</t>
  </si>
  <si>
    <t>7.2.8</t>
  </si>
  <si>
    <t>Pañete Corriente</t>
  </si>
  <si>
    <t>7.2.9</t>
  </si>
  <si>
    <t>Fino Losa de Fondo C/Imprmb.</t>
  </si>
  <si>
    <t>7.2.10</t>
  </si>
  <si>
    <t xml:space="preserve">Escalera </t>
  </si>
  <si>
    <t>7.2.11</t>
  </si>
  <si>
    <t>Sum. Y Colc. Tapa Liviana</t>
  </si>
  <si>
    <t>7.2.12</t>
  </si>
  <si>
    <t>Sum. Y Colc. Rejilla</t>
  </si>
  <si>
    <t>Aceras.</t>
  </si>
  <si>
    <t>Contenes.</t>
  </si>
  <si>
    <t>Badenes.</t>
  </si>
  <si>
    <t>Ataguías (cubicar desglosado).</t>
  </si>
  <si>
    <t>Asfalto e = 2"</t>
  </si>
  <si>
    <t>Alumbrado Calle;</t>
  </si>
  <si>
    <t>7.7.1</t>
  </si>
  <si>
    <t>7.7.2</t>
  </si>
  <si>
    <t>MANEJO DE AGUA CON BOMBA DE ACHIQUE DE</t>
  </si>
  <si>
    <t>Ø2".</t>
  </si>
  <si>
    <t>DIAS</t>
  </si>
  <si>
    <t>Ø3".</t>
  </si>
  <si>
    <t>Ø4".</t>
  </si>
  <si>
    <t>Ø6".</t>
  </si>
  <si>
    <t>Suministro y colocación de tuberías PVC drenaje para dirigir aguas desde bombas de achique a zonas alejadas.(Cubicar Desglosado)</t>
  </si>
  <si>
    <t>MESES</t>
  </si>
  <si>
    <t>SUMINISTRO Y COLOCACION DE TAPAS D=60 (Polietileno)</t>
  </si>
  <si>
    <t>Servicio Existente  (cubicar desglosado).</t>
  </si>
  <si>
    <t>Viviendas, Tipo Económica (20 Uds) (Cubicar desglosado)</t>
  </si>
  <si>
    <t>11</t>
  </si>
  <si>
    <t>LIMPIEZA CONTINUA Y FINAL(Cubicar Desglosado)</t>
  </si>
  <si>
    <t xml:space="preserve">SUB-TOTAL </t>
  </si>
  <si>
    <t>SUB - TOTAL GENERAL</t>
  </si>
  <si>
    <t xml:space="preserve">TRANSPORTE DE EQUIPOS PESADOS </t>
  </si>
  <si>
    <t>12</t>
  </si>
  <si>
    <t>OBRAS DE MITIGACION SOCIAL ( UN PA DE 3.0 MILLONES )</t>
  </si>
  <si>
    <t>OBRAS DE MITIGACION SOCIAL ( PA de 3.0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</si>
</sst>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_-* #,##0.00\ _€_-;\-* #,##0.00\ _€_-;_-* &quot;-&quot;??\ _€_-;_-@_-"/>
    <numFmt numFmtId="165" formatCode="&quot;RD$&quot;#,##0.00_);\(&quot;RD$&quot;#,##0.00\)"/>
    <numFmt numFmtId="166" formatCode="0.00_)"/>
    <numFmt numFmtId="167" formatCode="0.0"/>
    <numFmt numFmtId="168" formatCode="0_)"/>
    <numFmt numFmtId="169" formatCode="_([$€]* #,##0.00_);_([$€]* \(#,##0.00\);_([$€]* &quot;-&quot;??_);_(@_)"/>
    <numFmt numFmtId="170" formatCode="_(* #,##0.00_);_(* \(#,##0.00\);_(* \-??_);_(@_)"/>
    <numFmt numFmtId="171" formatCode="0.0_)"/>
    <numFmt numFmtId="172" formatCode="_(\$* #,##0.00_);_(\$* \(#,##0.00\);_(\$* \-??_);_(@_)"/>
    <numFmt numFmtId="173" formatCode="#.##0\.00\ _€;\-#.##0\.00\ _€"/>
    <numFmt numFmtId="174" formatCode="#,##0.00\ ;\(#,##0.00\);\-#\ ;@\ "/>
    <numFmt numFmtId="175" formatCode="* #,##0.00\ ;* \(#,##0.00\);* \-#\ ;@\ "/>
    <numFmt numFmtId="176" formatCode="[$-C0A]###,000"/>
    <numFmt numFmtId="177" formatCode="[$-C0A]###,000.00"/>
    <numFmt numFmtId="178" formatCode="#,##0.00&quot; &quot;;\(#,##0.00\)"/>
    <numFmt numFmtId="179" formatCode="&quot; &quot;* #,##0.00&quot; &quot;;&quot; &quot;* \(#,##0.00\);&quot; &quot;* &quot;-&quot;??&quot; &quot;"/>
    <numFmt numFmtId="180" formatCode="#,##0.0_);\(#,##0.0\)"/>
    <numFmt numFmtId="181" formatCode="_(* #,##0.0000_);_(* \(#,##0.0000\);_(* \-??_);_(@_)"/>
  </numFmts>
  <fonts count="35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MT"/>
    </font>
    <font>
      <sz val="10"/>
      <name val="Courier New"/>
      <family val="3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4"/>
      <color rgb="FF000000"/>
      <name val="Arial"/>
      <family val="2"/>
      <charset val="1"/>
    </font>
    <font>
      <sz val="14"/>
      <name val="Arial"/>
      <family val="2"/>
      <charset val="1"/>
    </font>
    <font>
      <sz val="8"/>
      <name val="Arial"/>
      <family val="2"/>
    </font>
    <font>
      <sz val="14"/>
      <color rgb="FFFF0000"/>
      <name val="Arial"/>
      <family val="2"/>
    </font>
    <font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color indexed="8"/>
      <name val="Arial MT"/>
    </font>
    <font>
      <b/>
      <sz val="14"/>
      <color rgb="FF000000"/>
      <name val="Arial"/>
      <family val="2"/>
    </font>
    <font>
      <sz val="14"/>
      <name val="Arial MT"/>
    </font>
    <font>
      <sz val="14"/>
      <color rgb="FFFF0000"/>
      <name val="Arial MT"/>
    </font>
    <font>
      <b/>
      <sz val="14"/>
      <color rgb="FFFF0000"/>
      <name val="Arial"/>
      <family val="2"/>
    </font>
    <font>
      <b/>
      <sz val="14"/>
      <color rgb="FFFF0000"/>
      <name val="Arial MT"/>
    </font>
    <font>
      <sz val="14"/>
      <color indexed="8"/>
      <name val="Arial MT"/>
    </font>
    <font>
      <b/>
      <sz val="13"/>
      <color indexed="8"/>
      <name val="Arial"/>
      <family val="2"/>
    </font>
    <font>
      <b/>
      <sz val="12"/>
      <name val="Arial MT"/>
    </font>
    <font>
      <sz val="12"/>
      <name val="Arial MT"/>
    </font>
    <font>
      <b/>
      <sz val="12"/>
      <name val="Arial"/>
      <family val="2"/>
    </font>
    <font>
      <b/>
      <sz val="12"/>
      <color rgb="FFFF0000"/>
      <name val="Arial MT"/>
    </font>
    <font>
      <sz val="12"/>
      <color rgb="FFFF0000"/>
      <name val="Arial MT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47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9"/>
      </left>
      <right/>
      <top/>
      <bottom/>
      <diagonal/>
    </border>
    <border>
      <left style="double">
        <color indexed="8"/>
      </left>
      <right style="thin">
        <color indexed="8"/>
      </right>
      <top/>
      <bottom style="dotted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</borders>
  <cellStyleXfs count="34">
    <xf numFmtId="166" fontId="0" fillId="0" borderId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/>
    <xf numFmtId="166" fontId="2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39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9" fontId="10" fillId="0" borderId="0"/>
    <xf numFmtId="164" fontId="1" fillId="0" borderId="0" applyFont="0" applyFill="0" applyBorder="0" applyAlignment="0" applyProtection="0"/>
    <xf numFmtId="0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172" fontId="10" fillId="0" borderId="0" applyFill="0" applyBorder="0" applyAlignment="0" applyProtection="0"/>
    <xf numFmtId="0" fontId="1" fillId="0" borderId="0"/>
    <xf numFmtId="173" fontId="10" fillId="0" borderId="0"/>
    <xf numFmtId="0" fontId="1" fillId="0" borderId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</cellStyleXfs>
  <cellXfs count="410">
    <xf numFmtId="166" fontId="0" fillId="0" borderId="0" xfId="0"/>
    <xf numFmtId="167" fontId="6" fillId="0" borderId="0" xfId="6" applyNumberFormat="1" applyFont="1" applyAlignment="1">
      <alignment horizontal="right" vertical="center"/>
    </xf>
    <xf numFmtId="166" fontId="6" fillId="0" borderId="0" xfId="6" applyFont="1" applyAlignment="1">
      <alignment vertical="center"/>
    </xf>
    <xf numFmtId="166" fontId="6" fillId="0" borderId="0" xfId="6" applyFont="1" applyAlignment="1">
      <alignment horizontal="right" vertical="center"/>
    </xf>
    <xf numFmtId="166" fontId="6" fillId="0" borderId="0" xfId="6" applyFont="1" applyBorder="1" applyAlignment="1">
      <alignment horizontal="center" vertical="center"/>
    </xf>
    <xf numFmtId="43" fontId="6" fillId="0" borderId="0" xfId="2" applyFont="1" applyAlignment="1">
      <alignment vertical="center"/>
    </xf>
    <xf numFmtId="43" fontId="6" fillId="0" borderId="0" xfId="2" applyFont="1" applyBorder="1" applyAlignment="1">
      <alignment vertical="center"/>
    </xf>
    <xf numFmtId="43" fontId="6" fillId="0" borderId="0" xfId="2" applyFont="1" applyAlignment="1">
      <alignment horizontal="right" vertical="center"/>
    </xf>
    <xf numFmtId="166" fontId="7" fillId="0" borderId="0" xfId="6" applyNumberFormat="1" applyFont="1" applyAlignment="1" applyProtection="1">
      <alignment vertical="center"/>
    </xf>
    <xf numFmtId="166" fontId="8" fillId="0" borderId="0" xfId="6" applyNumberFormat="1" applyFont="1" applyAlignment="1" applyProtection="1">
      <alignment vertical="center"/>
    </xf>
    <xf numFmtId="43" fontId="8" fillId="0" borderId="0" xfId="2" applyFont="1" applyAlignment="1" applyProtection="1">
      <alignment vertical="center"/>
    </xf>
    <xf numFmtId="43" fontId="8" fillId="0" borderId="0" xfId="3" applyFont="1" applyAlignment="1" applyProtection="1">
      <alignment vertical="center"/>
    </xf>
    <xf numFmtId="43" fontId="7" fillId="0" borderId="0" xfId="3" applyFont="1" applyAlignment="1" applyProtection="1">
      <alignment vertical="center"/>
    </xf>
    <xf numFmtId="43" fontId="7" fillId="0" borderId="0" xfId="2" applyFont="1" applyAlignment="1" applyProtection="1">
      <alignment vertical="center"/>
    </xf>
    <xf numFmtId="43" fontId="8" fillId="0" borderId="0" xfId="2" applyFont="1" applyAlignment="1" applyProtection="1">
      <alignment horizontal="right" vertical="center"/>
    </xf>
    <xf numFmtId="166" fontId="7" fillId="0" borderId="13" xfId="0" applyNumberFormat="1" applyFont="1" applyBorder="1" applyAlignment="1" applyProtection="1">
      <alignment vertical="center" wrapText="1"/>
    </xf>
    <xf numFmtId="166" fontId="7" fillId="0" borderId="14" xfId="0" applyNumberFormat="1" applyFont="1" applyBorder="1" applyAlignment="1" applyProtection="1">
      <alignment vertical="center" wrapText="1"/>
    </xf>
    <xf numFmtId="39" fontId="7" fillId="0" borderId="14" xfId="0" applyNumberFormat="1" applyFont="1" applyBorder="1" applyAlignment="1" applyProtection="1">
      <alignment vertical="center" wrapText="1"/>
    </xf>
    <xf numFmtId="164" fontId="8" fillId="0" borderId="15" xfId="3" applyNumberFormat="1" applyFont="1" applyBorder="1" applyAlignment="1" applyProtection="1">
      <alignment vertical="center" wrapText="1"/>
    </xf>
    <xf numFmtId="166" fontId="7" fillId="0" borderId="16" xfId="0" applyNumberFormat="1" applyFont="1" applyBorder="1" applyAlignment="1" applyProtection="1">
      <alignment vertical="center" wrapText="1"/>
    </xf>
    <xf numFmtId="166" fontId="7" fillId="0" borderId="6" xfId="0" applyNumberFormat="1" applyFont="1" applyBorder="1" applyAlignment="1" applyProtection="1">
      <alignment vertical="center" wrapText="1"/>
    </xf>
    <xf numFmtId="10" fontId="7" fillId="0" borderId="6" xfId="0" applyNumberFormat="1" applyFont="1" applyBorder="1" applyAlignment="1" applyProtection="1">
      <alignment vertical="center" wrapText="1"/>
    </xf>
    <xf numFmtId="39" fontId="7" fillId="0" borderId="6" xfId="0" applyNumberFormat="1" applyFont="1" applyBorder="1" applyAlignment="1" applyProtection="1">
      <alignment vertical="center" wrapText="1"/>
    </xf>
    <xf numFmtId="164" fontId="8" fillId="0" borderId="17" xfId="3" applyNumberFormat="1" applyFont="1" applyBorder="1" applyAlignment="1" applyProtection="1">
      <alignment vertical="center" wrapText="1"/>
    </xf>
    <xf numFmtId="167" fontId="6" fillId="0" borderId="16" xfId="0" applyNumberFormat="1" applyFont="1" applyFill="1" applyBorder="1" applyAlignment="1" applyProtection="1">
      <alignment horizontal="right" vertical="center" wrapText="1"/>
    </xf>
    <xf numFmtId="10" fontId="6" fillId="0" borderId="6" xfId="0" applyNumberFormat="1" applyFont="1" applyFill="1" applyBorder="1" applyAlignment="1" applyProtection="1">
      <alignment vertical="center" wrapText="1"/>
    </xf>
    <xf numFmtId="39" fontId="6" fillId="0" borderId="6" xfId="0" applyNumberFormat="1" applyFont="1" applyFill="1" applyBorder="1" applyAlignment="1" applyProtection="1">
      <alignment vertical="center" wrapText="1"/>
    </xf>
    <xf numFmtId="164" fontId="5" fillId="0" borderId="17" xfId="3" applyNumberFormat="1" applyFont="1" applyFill="1" applyBorder="1" applyAlignment="1" applyProtection="1">
      <alignment vertical="center" wrapText="1"/>
    </xf>
    <xf numFmtId="49" fontId="5" fillId="3" borderId="18" xfId="0" applyNumberFormat="1" applyFont="1" applyFill="1" applyBorder="1" applyAlignment="1">
      <alignment horizontal="right" vertical="center" wrapText="1"/>
    </xf>
    <xf numFmtId="0" fontId="5" fillId="3" borderId="19" xfId="0" applyNumberFormat="1" applyFont="1" applyFill="1" applyBorder="1" applyAlignment="1">
      <alignment vertical="center" wrapText="1"/>
    </xf>
    <xf numFmtId="43" fontId="5" fillId="3" borderId="19" xfId="11" applyNumberFormat="1" applyFont="1" applyFill="1" applyBorder="1" applyAlignment="1" applyProtection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43" fontId="5" fillId="3" borderId="19" xfId="11" applyNumberFormat="1" applyFont="1" applyFill="1" applyBorder="1" applyAlignment="1" applyProtection="1">
      <alignment horizontal="right" vertical="center" wrapText="1"/>
    </xf>
    <xf numFmtId="170" fontId="5" fillId="3" borderId="20" xfId="11" applyNumberFormat="1" applyFont="1" applyFill="1" applyBorder="1" applyAlignment="1" applyProtection="1">
      <alignment horizontal="right" vertical="center" wrapText="1"/>
    </xf>
    <xf numFmtId="166" fontId="7" fillId="0" borderId="21" xfId="0" applyNumberFormat="1" applyFont="1" applyFill="1" applyBorder="1" applyAlignment="1" applyProtection="1">
      <alignment horizontal="fill" vertical="center" wrapText="1"/>
    </xf>
    <xf numFmtId="166" fontId="8" fillId="0" borderId="22" xfId="0" applyNumberFormat="1" applyFont="1" applyFill="1" applyBorder="1" applyAlignment="1" applyProtection="1">
      <alignment vertical="center" wrapText="1"/>
    </xf>
    <xf numFmtId="166" fontId="7" fillId="0" borderId="22" xfId="0" applyNumberFormat="1" applyFont="1" applyFill="1" applyBorder="1" applyAlignment="1" applyProtection="1">
      <alignment vertical="center" wrapText="1"/>
    </xf>
    <xf numFmtId="164" fontId="8" fillId="0" borderId="23" xfId="3" applyNumberFormat="1" applyFont="1" applyFill="1" applyBorder="1" applyAlignment="1" applyProtection="1">
      <alignment vertical="center" wrapText="1"/>
    </xf>
    <xf numFmtId="10" fontId="6" fillId="3" borderId="19" xfId="12" applyNumberFormat="1" applyFont="1" applyFill="1" applyBorder="1" applyAlignment="1" applyProtection="1">
      <alignment horizontal="center" vertical="center" wrapText="1"/>
    </xf>
    <xf numFmtId="10" fontId="7" fillId="0" borderId="22" xfId="12" applyNumberFormat="1" applyFont="1" applyFill="1" applyBorder="1" applyAlignment="1" applyProtection="1">
      <alignment vertical="center" wrapText="1"/>
    </xf>
    <xf numFmtId="49" fontId="5" fillId="4" borderId="18" xfId="0" applyNumberFormat="1" applyFont="1" applyFill="1" applyBorder="1" applyAlignment="1">
      <alignment horizontal="right" vertical="center" wrapText="1"/>
    </xf>
    <xf numFmtId="0" fontId="5" fillId="4" borderId="19" xfId="0" applyNumberFormat="1" applyFont="1" applyFill="1" applyBorder="1" applyAlignment="1">
      <alignment vertical="center" wrapText="1"/>
    </xf>
    <xf numFmtId="10" fontId="6" fillId="4" borderId="19" xfId="12" applyNumberFormat="1" applyFont="1" applyFill="1" applyBorder="1" applyAlignment="1" applyProtection="1">
      <alignment horizontal="center"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43" fontId="5" fillId="4" borderId="19" xfId="11" applyNumberFormat="1" applyFont="1" applyFill="1" applyBorder="1" applyAlignment="1" applyProtection="1">
      <alignment horizontal="right" vertical="center" wrapText="1"/>
    </xf>
    <xf numFmtId="170" fontId="5" fillId="4" borderId="20" xfId="11" applyNumberFormat="1" applyFont="1" applyFill="1" applyBorder="1" applyAlignment="1" applyProtection="1">
      <alignment horizontal="right" vertical="center" wrapText="1"/>
    </xf>
    <xf numFmtId="171" fontId="14" fillId="0" borderId="0" xfId="6" applyNumberFormat="1" applyFont="1" applyAlignment="1">
      <alignment vertical="center"/>
    </xf>
    <xf numFmtId="166" fontId="14" fillId="0" borderId="0" xfId="6" applyFont="1" applyAlignment="1">
      <alignment horizontal="left" vertical="center"/>
    </xf>
    <xf numFmtId="43" fontId="14" fillId="0" borderId="0" xfId="15" applyFont="1" applyBorder="1" applyAlignment="1" applyProtection="1">
      <alignment vertical="center"/>
    </xf>
    <xf numFmtId="43" fontId="15" fillId="0" borderId="0" xfId="15" applyFont="1" applyBorder="1" applyAlignment="1" applyProtection="1">
      <alignment vertical="center"/>
    </xf>
    <xf numFmtId="49" fontId="5" fillId="3" borderId="13" xfId="0" applyNumberFormat="1" applyFont="1" applyFill="1" applyBorder="1" applyAlignment="1">
      <alignment horizontal="right" vertical="center" wrapText="1"/>
    </xf>
    <xf numFmtId="0" fontId="5" fillId="3" borderId="14" xfId="0" applyNumberFormat="1" applyFont="1" applyFill="1" applyBorder="1" applyAlignment="1">
      <alignment vertical="center" wrapText="1"/>
    </xf>
    <xf numFmtId="43" fontId="5" fillId="3" borderId="14" xfId="11" applyNumberFormat="1" applyFont="1" applyFill="1" applyBorder="1" applyAlignment="1" applyProtection="1">
      <alignment horizontal="right" vertical="center" wrapText="1"/>
    </xf>
    <xf numFmtId="170" fontId="5" fillId="3" borderId="15" xfId="11" applyNumberFormat="1" applyFont="1" applyFill="1" applyBorder="1" applyAlignment="1" applyProtection="1">
      <alignment horizontal="right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43" fontId="6" fillId="3" borderId="19" xfId="11" applyNumberFormat="1" applyFont="1" applyFill="1" applyBorder="1" applyAlignment="1" applyProtection="1">
      <alignment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vertical="center" wrapText="1"/>
    </xf>
    <xf numFmtId="10" fontId="7" fillId="2" borderId="6" xfId="0" applyNumberFormat="1" applyFont="1" applyFill="1" applyBorder="1" applyAlignment="1" applyProtection="1">
      <alignment vertical="center" wrapText="1"/>
    </xf>
    <xf numFmtId="166" fontId="6" fillId="0" borderId="7" xfId="0" applyFont="1" applyBorder="1" applyAlignment="1">
      <alignment horizontal="center" vertical="center" wrapText="1"/>
    </xf>
    <xf numFmtId="0" fontId="6" fillId="0" borderId="7" xfId="11" applyFont="1" applyFill="1" applyBorder="1" applyAlignment="1" applyProtection="1">
      <alignment horizontal="right" vertical="center" wrapText="1"/>
    </xf>
    <xf numFmtId="170" fontId="5" fillId="0" borderId="9" xfId="0" applyNumberFormat="1" applyFont="1" applyBorder="1" applyAlignment="1">
      <alignment horizontal="right" vertical="center"/>
    </xf>
    <xf numFmtId="166" fontId="6" fillId="0" borderId="7" xfId="0" applyFont="1" applyBorder="1" applyAlignment="1">
      <alignment vertical="center" wrapText="1"/>
    </xf>
    <xf numFmtId="0" fontId="17" fillId="5" borderId="7" xfId="11" applyFont="1" applyFill="1" applyBorder="1" applyAlignment="1" applyProtection="1">
      <alignment horizontal="center" vertical="center" wrapText="1"/>
    </xf>
    <xf numFmtId="0" fontId="17" fillId="0" borderId="7" xfId="11" applyFont="1" applyFill="1" applyBorder="1" applyAlignment="1" applyProtection="1">
      <alignment vertical="center" wrapText="1"/>
    </xf>
    <xf numFmtId="170" fontId="6" fillId="5" borderId="7" xfId="26" applyFont="1" applyFill="1" applyBorder="1" applyAlignment="1" applyProtection="1">
      <alignment horizontal="center" vertical="center" wrapText="1"/>
    </xf>
    <xf numFmtId="170" fontId="6" fillId="0" borderId="7" xfId="26" applyFont="1" applyFill="1" applyBorder="1" applyAlignment="1" applyProtection="1">
      <alignment vertical="center" wrapText="1"/>
    </xf>
    <xf numFmtId="39" fontId="6" fillId="0" borderId="7" xfId="17" applyFont="1" applyBorder="1" applyAlignment="1">
      <alignment horizontal="center" vertical="center" wrapText="1"/>
    </xf>
    <xf numFmtId="39" fontId="6" fillId="0" borderId="7" xfId="17" applyFont="1" applyBorder="1" applyAlignment="1">
      <alignment vertical="center" wrapText="1"/>
    </xf>
    <xf numFmtId="166" fontId="5" fillId="0" borderId="7" xfId="0" applyFont="1" applyBorder="1" applyAlignment="1">
      <alignment vertical="center" wrapText="1"/>
    </xf>
    <xf numFmtId="0" fontId="9" fillId="0" borderId="0" xfId="6" applyNumberFormat="1" applyFont="1" applyBorder="1" applyAlignment="1">
      <alignment vertical="center"/>
    </xf>
    <xf numFmtId="0" fontId="20" fillId="0" borderId="0" xfId="6" applyNumberFormat="1" applyFont="1" applyFill="1" applyBorder="1" applyAlignment="1">
      <alignment horizontal="centerContinuous" vertical="center"/>
    </xf>
    <xf numFmtId="43" fontId="20" fillId="0" borderId="0" xfId="2" applyFont="1" applyFill="1" applyBorder="1" applyAlignment="1">
      <alignment horizontal="centerContinuous" vertical="center"/>
    </xf>
    <xf numFmtId="4" fontId="5" fillId="0" borderId="0" xfId="6" applyNumberFormat="1" applyFont="1" applyFill="1" applyBorder="1" applyAlignment="1">
      <alignment horizontal="centerContinuous" vertical="center"/>
    </xf>
    <xf numFmtId="43" fontId="7" fillId="0" borderId="0" xfId="2" applyFont="1" applyFill="1" applyBorder="1" applyAlignment="1">
      <alignment horizontal="centerContinuous" vertical="center"/>
    </xf>
    <xf numFmtId="43" fontId="8" fillId="0" borderId="0" xfId="2" applyFont="1" applyFill="1" applyBorder="1" applyAlignment="1">
      <alignment horizontal="right" vertical="center"/>
    </xf>
    <xf numFmtId="166" fontId="8" fillId="2" borderId="3" xfId="6" applyNumberFormat="1" applyFont="1" applyFill="1" applyBorder="1" applyAlignment="1" applyProtection="1">
      <alignment horizontal="center" vertical="center"/>
    </xf>
    <xf numFmtId="166" fontId="8" fillId="2" borderId="4" xfId="6" applyNumberFormat="1" applyFont="1" applyFill="1" applyBorder="1" applyAlignment="1" applyProtection="1">
      <alignment horizontal="center" vertical="center"/>
    </xf>
    <xf numFmtId="43" fontId="8" fillId="2" borderId="4" xfId="2" applyFont="1" applyFill="1" applyBorder="1" applyAlignment="1" applyProtection="1">
      <alignment horizontal="center" vertical="center"/>
    </xf>
    <xf numFmtId="43" fontId="8" fillId="2" borderId="4" xfId="3" applyFont="1" applyFill="1" applyBorder="1" applyAlignment="1" applyProtection="1">
      <alignment horizontal="center" vertical="center"/>
    </xf>
    <xf numFmtId="43" fontId="8" fillId="2" borderId="5" xfId="2" applyFont="1" applyFill="1" applyBorder="1" applyAlignment="1" applyProtection="1">
      <alignment horizontal="center" vertical="center"/>
    </xf>
    <xf numFmtId="49" fontId="6" fillId="0" borderId="24" xfId="0" applyNumberFormat="1" applyFont="1" applyBorder="1" applyAlignment="1">
      <alignment horizontal="right" vertical="center" wrapText="1"/>
    </xf>
    <xf numFmtId="166" fontId="6" fillId="0" borderId="25" xfId="0" applyFont="1" applyBorder="1" applyAlignment="1">
      <alignment vertical="center" wrapText="1"/>
    </xf>
    <xf numFmtId="0" fontId="6" fillId="5" borderId="25" xfId="11" applyFont="1" applyFill="1" applyBorder="1" applyAlignment="1" applyProtection="1">
      <alignment horizontal="center" vertical="center" wrapText="1"/>
    </xf>
    <xf numFmtId="166" fontId="6" fillId="0" borderId="25" xfId="0" applyFont="1" applyBorder="1" applyAlignment="1">
      <alignment horizontal="center" vertical="center" wrapText="1"/>
    </xf>
    <xf numFmtId="0" fontId="6" fillId="0" borderId="25" xfId="11" applyFont="1" applyFill="1" applyBorder="1" applyAlignment="1" applyProtection="1">
      <alignment vertical="center" wrapText="1"/>
    </xf>
    <xf numFmtId="0" fontId="6" fillId="0" borderId="25" xfId="11" applyFont="1" applyFill="1" applyBorder="1" applyAlignment="1" applyProtection="1">
      <alignment horizontal="right" vertical="center" wrapText="1"/>
    </xf>
    <xf numFmtId="170" fontId="5" fillId="0" borderId="26" xfId="0" applyNumberFormat="1" applyFont="1" applyBorder="1" applyAlignment="1">
      <alignment horizontal="right" vertical="center"/>
    </xf>
    <xf numFmtId="0" fontId="6" fillId="5" borderId="7" xfId="11" applyFont="1" applyFill="1" applyBorder="1" applyAlignment="1" applyProtection="1">
      <alignment horizontal="center" vertical="center" wrapText="1"/>
    </xf>
    <xf numFmtId="0" fontId="6" fillId="0" borderId="7" xfId="11" applyFont="1" applyFill="1" applyBorder="1" applyAlignment="1" applyProtection="1">
      <alignment vertical="center" wrapText="1"/>
    </xf>
    <xf numFmtId="43" fontId="6" fillId="0" borderId="7" xfId="2" applyFont="1" applyFill="1" applyBorder="1" applyAlignment="1" applyProtection="1">
      <alignment horizontal="center" vertical="center" wrapText="1"/>
    </xf>
    <xf numFmtId="43" fontId="6" fillId="0" borderId="7" xfId="2" applyFont="1" applyFill="1" applyBorder="1" applyAlignment="1" applyProtection="1">
      <alignment vertical="center" wrapText="1"/>
    </xf>
    <xf numFmtId="43" fontId="6" fillId="0" borderId="7" xfId="2" applyFont="1" applyFill="1" applyBorder="1" applyAlignment="1" applyProtection="1">
      <alignment horizontal="right" vertical="center" wrapText="1"/>
    </xf>
    <xf numFmtId="43" fontId="6" fillId="5" borderId="7" xfId="2" applyFont="1" applyFill="1" applyBorder="1" applyAlignment="1" applyProtection="1">
      <alignment horizontal="center" vertical="center" wrapText="1"/>
    </xf>
    <xf numFmtId="49" fontId="6" fillId="0" borderId="8" xfId="0" applyNumberFormat="1" applyFont="1" applyBorder="1" applyAlignment="1">
      <alignment horizontal="right" vertical="center" wrapText="1"/>
    </xf>
    <xf numFmtId="43" fontId="17" fillId="5" borderId="7" xfId="2" applyFont="1" applyFill="1" applyBorder="1" applyAlignment="1" applyProtection="1">
      <alignment horizontal="center" vertical="center" wrapText="1"/>
    </xf>
    <xf numFmtId="0" fontId="9" fillId="0" borderId="8" xfId="6" applyNumberFormat="1" applyFont="1" applyBorder="1" applyAlignment="1">
      <alignment vertical="center" wrapText="1"/>
    </xf>
    <xf numFmtId="0" fontId="9" fillId="0" borderId="7" xfId="6" applyNumberFormat="1" applyFont="1" applyBorder="1" applyAlignment="1">
      <alignment vertical="center" wrapText="1"/>
    </xf>
    <xf numFmtId="43" fontId="22" fillId="0" borderId="7" xfId="2" applyFont="1" applyBorder="1" applyAlignment="1">
      <alignment horizontal="right" vertical="center" wrapText="1"/>
    </xf>
    <xf numFmtId="0" fontId="22" fillId="0" borderId="7" xfId="6" applyNumberFormat="1" applyFont="1" applyBorder="1" applyAlignment="1">
      <alignment vertical="center" wrapText="1"/>
    </xf>
    <xf numFmtId="4" fontId="6" fillId="0" borderId="7" xfId="6" applyNumberFormat="1" applyFont="1" applyBorder="1" applyAlignment="1">
      <alignment horizontal="right" vertical="center" wrapText="1"/>
    </xf>
    <xf numFmtId="43" fontId="6" fillId="0" borderId="7" xfId="2" applyFont="1" applyBorder="1" applyAlignment="1">
      <alignment vertical="center" wrapText="1"/>
    </xf>
    <xf numFmtId="43" fontId="5" fillId="0" borderId="9" xfId="2" applyFont="1" applyBorder="1" applyAlignment="1">
      <alignment vertical="center" wrapText="1"/>
    </xf>
    <xf numFmtId="167" fontId="22" fillId="0" borderId="8" xfId="6" applyNumberFormat="1" applyFont="1" applyBorder="1" applyAlignment="1">
      <alignment vertical="center" wrapText="1"/>
    </xf>
    <xf numFmtId="0" fontId="22" fillId="0" borderId="7" xfId="6" applyNumberFormat="1" applyFont="1" applyFill="1" applyBorder="1" applyAlignment="1">
      <alignment vertical="center" wrapText="1"/>
    </xf>
    <xf numFmtId="0" fontId="22" fillId="0" borderId="7" xfId="6" applyNumberFormat="1" applyFont="1" applyBorder="1" applyAlignment="1">
      <alignment horizontal="center" vertical="center" wrapText="1"/>
    </xf>
    <xf numFmtId="0" fontId="23" fillId="0" borderId="8" xfId="6" applyNumberFormat="1" applyFont="1" applyBorder="1" applyAlignment="1">
      <alignment vertical="center" wrapText="1"/>
    </xf>
    <xf numFmtId="0" fontId="23" fillId="0" borderId="7" xfId="6" applyNumberFormat="1" applyFont="1" applyBorder="1" applyAlignment="1">
      <alignment vertical="center" wrapText="1"/>
    </xf>
    <xf numFmtId="43" fontId="23" fillId="0" borderId="7" xfId="2" applyFont="1" applyBorder="1" applyAlignment="1">
      <alignment horizontal="right" vertical="center" wrapText="1"/>
    </xf>
    <xf numFmtId="4" fontId="17" fillId="0" borderId="7" xfId="6" applyNumberFormat="1" applyFont="1" applyBorder="1" applyAlignment="1">
      <alignment horizontal="right" vertical="center" wrapText="1"/>
    </xf>
    <xf numFmtId="43" fontId="24" fillId="0" borderId="9" xfId="2" applyFont="1" applyBorder="1" applyAlignment="1">
      <alignment vertical="center" wrapText="1"/>
    </xf>
    <xf numFmtId="43" fontId="23" fillId="0" borderId="11" xfId="2" applyFont="1" applyBorder="1" applyAlignment="1">
      <alignment horizontal="right" vertical="center" wrapText="1"/>
    </xf>
    <xf numFmtId="0" fontId="23" fillId="0" borderId="11" xfId="6" applyNumberFormat="1" applyFont="1" applyBorder="1" applyAlignment="1">
      <alignment horizontal="center" vertical="center" wrapText="1"/>
    </xf>
    <xf numFmtId="43" fontId="24" fillId="0" borderId="12" xfId="2" applyFont="1" applyBorder="1" applyAlignment="1">
      <alignment vertical="center" wrapText="1"/>
    </xf>
    <xf numFmtId="43" fontId="17" fillId="0" borderId="7" xfId="2" applyFont="1" applyBorder="1" applyAlignment="1">
      <alignment vertical="center" wrapText="1"/>
    </xf>
    <xf numFmtId="167" fontId="9" fillId="0" borderId="8" xfId="6" applyNumberFormat="1" applyFont="1" applyBorder="1" applyAlignment="1">
      <alignment vertical="center" wrapText="1"/>
    </xf>
    <xf numFmtId="0" fontId="22" fillId="0" borderId="8" xfId="6" applyNumberFormat="1" applyFont="1" applyBorder="1" applyAlignment="1">
      <alignment horizontal="right" vertical="center" wrapText="1"/>
    </xf>
    <xf numFmtId="167" fontId="22" fillId="0" borderId="8" xfId="6" applyNumberFormat="1" applyFont="1" applyBorder="1" applyAlignment="1">
      <alignment horizontal="right" vertical="center" wrapText="1"/>
    </xf>
    <xf numFmtId="0" fontId="9" fillId="0" borderId="11" xfId="6" applyNumberFormat="1" applyFont="1" applyBorder="1" applyAlignment="1">
      <alignment vertical="center" wrapText="1"/>
    </xf>
    <xf numFmtId="43" fontId="22" fillId="0" borderId="11" xfId="2" applyFont="1" applyBorder="1" applyAlignment="1">
      <alignment horizontal="right" vertical="center" wrapText="1"/>
    </xf>
    <xf numFmtId="0" fontId="22" fillId="0" borderId="11" xfId="6" applyNumberFormat="1" applyFont="1" applyBorder="1" applyAlignment="1">
      <alignment horizontal="center" vertical="center" wrapText="1"/>
    </xf>
    <xf numFmtId="13" fontId="22" fillId="0" borderId="7" xfId="2" applyNumberFormat="1" applyFont="1" applyBorder="1" applyAlignment="1">
      <alignment horizontal="right" vertical="center" wrapText="1"/>
    </xf>
    <xf numFmtId="4" fontId="17" fillId="0" borderId="11" xfId="6" applyNumberFormat="1" applyFont="1" applyBorder="1" applyAlignment="1">
      <alignment horizontal="right" vertical="center" wrapText="1"/>
    </xf>
    <xf numFmtId="43" fontId="17" fillId="0" borderId="11" xfId="2" applyFont="1" applyBorder="1" applyAlignment="1">
      <alignment vertical="center" wrapText="1"/>
    </xf>
    <xf numFmtId="0" fontId="23" fillId="0" borderId="7" xfId="6" applyNumberFormat="1" applyFont="1" applyBorder="1" applyAlignment="1">
      <alignment horizontal="center" vertical="center" wrapText="1"/>
    </xf>
    <xf numFmtId="167" fontId="23" fillId="0" borderId="8" xfId="6" applyNumberFormat="1" applyFont="1" applyBorder="1" applyAlignment="1">
      <alignment vertical="center" wrapText="1"/>
    </xf>
    <xf numFmtId="0" fontId="9" fillId="0" borderId="10" xfId="6" applyNumberFormat="1" applyFont="1" applyBorder="1" applyAlignment="1">
      <alignment vertical="center" wrapText="1"/>
    </xf>
    <xf numFmtId="4" fontId="22" fillId="0" borderId="7" xfId="6" applyNumberFormat="1" applyFont="1" applyBorder="1" applyAlignment="1">
      <alignment horizontal="center" vertical="center" wrapText="1"/>
    </xf>
    <xf numFmtId="0" fontId="26" fillId="0" borderId="27" xfId="6" applyNumberFormat="1" applyFont="1" applyBorder="1" applyAlignment="1">
      <alignment vertical="center" wrapText="1"/>
    </xf>
    <xf numFmtId="0" fontId="26" fillId="0" borderId="28" xfId="6" applyNumberFormat="1" applyFont="1" applyBorder="1" applyAlignment="1">
      <alignment vertical="center" wrapText="1"/>
    </xf>
    <xf numFmtId="43" fontId="26" fillId="0" borderId="28" xfId="2" applyFont="1" applyBorder="1" applyAlignment="1">
      <alignment vertical="center" wrapText="1"/>
    </xf>
    <xf numFmtId="4" fontId="6" fillId="0" borderId="28" xfId="6" applyNumberFormat="1" applyFont="1" applyBorder="1" applyAlignment="1">
      <alignment horizontal="right" vertical="center" wrapText="1"/>
    </xf>
    <xf numFmtId="43" fontId="7" fillId="0" borderId="28" xfId="2" applyFont="1" applyBorder="1" applyAlignment="1">
      <alignment vertical="center" wrapText="1"/>
    </xf>
    <xf numFmtId="43" fontId="8" fillId="0" borderId="29" xfId="2" applyFont="1" applyBorder="1" applyAlignment="1">
      <alignment vertical="center" wrapText="1"/>
    </xf>
    <xf numFmtId="168" fontId="7" fillId="2" borderId="3" xfId="6" applyNumberFormat="1" applyFont="1" applyFill="1" applyBorder="1" applyAlignment="1" applyProtection="1">
      <alignment vertical="center"/>
    </xf>
    <xf numFmtId="166" fontId="8" fillId="2" borderId="4" xfId="6" applyNumberFormat="1" applyFont="1" applyFill="1" applyBorder="1" applyAlignment="1" applyProtection="1">
      <alignment vertical="center"/>
    </xf>
    <xf numFmtId="43" fontId="8" fillId="2" borderId="4" xfId="2" applyFont="1" applyFill="1" applyBorder="1" applyAlignment="1" applyProtection="1">
      <alignment vertical="center"/>
    </xf>
    <xf numFmtId="166" fontId="7" fillId="2" borderId="4" xfId="6" applyNumberFormat="1" applyFont="1" applyFill="1" applyBorder="1" applyAlignment="1" applyProtection="1">
      <alignment vertical="center"/>
    </xf>
    <xf numFmtId="43" fontId="7" fillId="2" borderId="4" xfId="3" applyFont="1" applyFill="1" applyBorder="1" applyAlignment="1" applyProtection="1">
      <alignment vertical="center"/>
    </xf>
    <xf numFmtId="43" fontId="7" fillId="2" borderId="4" xfId="2" applyFont="1" applyFill="1" applyBorder="1" applyAlignment="1" applyProtection="1">
      <alignment vertical="center"/>
    </xf>
    <xf numFmtId="43" fontId="8" fillId="2" borderId="5" xfId="2" applyFont="1" applyFill="1" applyBorder="1" applyAlignment="1" applyProtection="1">
      <alignment vertical="center"/>
    </xf>
    <xf numFmtId="0" fontId="22" fillId="0" borderId="0" xfId="6" applyNumberFormat="1" applyFont="1" applyAlignment="1">
      <alignment vertical="center"/>
    </xf>
    <xf numFmtId="43" fontId="22" fillId="0" borderId="0" xfId="2" applyFont="1" applyAlignment="1">
      <alignment vertical="center"/>
    </xf>
    <xf numFmtId="4" fontId="6" fillId="0" borderId="0" xfId="6" applyNumberFormat="1" applyFont="1" applyAlignment="1">
      <alignment vertical="center"/>
    </xf>
    <xf numFmtId="1" fontId="21" fillId="0" borderId="8" xfId="0" applyNumberFormat="1" applyFont="1" applyBorder="1" applyAlignment="1">
      <alignment vertical="center" wrapText="1"/>
    </xf>
    <xf numFmtId="167" fontId="18" fillId="0" borderId="8" xfId="0" applyNumberFormat="1" applyFont="1" applyBorder="1" applyAlignment="1">
      <alignment vertical="center" wrapText="1"/>
    </xf>
    <xf numFmtId="4" fontId="6" fillId="0" borderId="32" xfId="0" applyNumberFormat="1" applyFont="1" applyBorder="1" applyAlignment="1">
      <alignment vertical="center" wrapText="1"/>
    </xf>
    <xf numFmtId="4" fontId="17" fillId="0" borderId="32" xfId="0" applyNumberFormat="1" applyFont="1" applyBorder="1" applyAlignment="1">
      <alignment vertical="center" wrapText="1"/>
    </xf>
    <xf numFmtId="4" fontId="17" fillId="0" borderId="7" xfId="6" applyNumberFormat="1" applyFont="1" applyFill="1" applyBorder="1" applyAlignment="1">
      <alignment horizontal="right" vertical="center" wrapText="1"/>
    </xf>
    <xf numFmtId="167" fontId="25" fillId="0" borderId="8" xfId="6" applyNumberFormat="1" applyFont="1" applyBorder="1" applyAlignment="1">
      <alignment vertical="center" wrapText="1"/>
    </xf>
    <xf numFmtId="0" fontId="25" fillId="0" borderId="7" xfId="6" applyNumberFormat="1" applyFont="1" applyBorder="1" applyAlignment="1">
      <alignment vertical="center" wrapText="1"/>
    </xf>
    <xf numFmtId="1" fontId="5" fillId="0" borderId="8" xfId="0" applyNumberFormat="1" applyFont="1" applyBorder="1" applyAlignment="1">
      <alignment vertical="center" wrapText="1"/>
    </xf>
    <xf numFmtId="43" fontId="23" fillId="0" borderId="7" xfId="9" applyFont="1" applyBorder="1" applyAlignment="1">
      <alignment horizontal="right" vertical="center" wrapText="1"/>
    </xf>
    <xf numFmtId="0" fontId="23" fillId="0" borderId="7" xfId="29" applyNumberFormat="1" applyFont="1" applyBorder="1" applyAlignment="1">
      <alignment horizontal="center" vertical="center" wrapText="1"/>
    </xf>
    <xf numFmtId="4" fontId="17" fillId="0" borderId="7" xfId="29" applyNumberFormat="1" applyFont="1" applyBorder="1" applyAlignment="1">
      <alignment horizontal="right" vertical="center" wrapText="1"/>
    </xf>
    <xf numFmtId="43" fontId="17" fillId="0" borderId="7" xfId="9" applyFont="1" applyBorder="1" applyAlignment="1">
      <alignment vertical="center" wrapText="1"/>
    </xf>
    <xf numFmtId="43" fontId="24" fillId="0" borderId="9" xfId="9" applyFont="1" applyBorder="1" applyAlignment="1">
      <alignment vertical="center" wrapText="1"/>
    </xf>
    <xf numFmtId="167" fontId="6" fillId="0" borderId="33" xfId="0" applyNumberFormat="1" applyFont="1" applyBorder="1" applyAlignment="1">
      <alignment vertical="center" wrapText="1"/>
    </xf>
    <xf numFmtId="166" fontId="6" fillId="0" borderId="32" xfId="0" applyFont="1" applyBorder="1" applyAlignment="1">
      <alignment horizontal="left" vertical="center" wrapText="1"/>
    </xf>
    <xf numFmtId="167" fontId="5" fillId="0" borderId="33" xfId="0" applyNumberFormat="1" applyFont="1" applyBorder="1" applyAlignment="1">
      <alignment vertical="center" wrapText="1"/>
    </xf>
    <xf numFmtId="167" fontId="6" fillId="0" borderId="33" xfId="0" applyNumberFormat="1" applyFont="1" applyBorder="1" applyAlignment="1">
      <alignment horizontal="right" vertical="center" wrapText="1"/>
    </xf>
    <xf numFmtId="166" fontId="6" fillId="0" borderId="34" xfId="0" applyFont="1" applyBorder="1" applyAlignment="1">
      <alignment vertical="center" wrapText="1"/>
    </xf>
    <xf numFmtId="167" fontId="5" fillId="0" borderId="33" xfId="0" applyNumberFormat="1" applyFont="1" applyBorder="1" applyAlignment="1">
      <alignment horizontal="right" vertical="center" wrapText="1"/>
    </xf>
    <xf numFmtId="166" fontId="5" fillId="0" borderId="34" xfId="0" applyFont="1" applyBorder="1" applyAlignment="1">
      <alignment vertical="center" wrapText="1"/>
    </xf>
    <xf numFmtId="166" fontId="5" fillId="0" borderId="32" xfId="0" applyFont="1" applyBorder="1" applyAlignment="1">
      <alignment horizontal="left" vertical="center" wrapText="1"/>
    </xf>
    <xf numFmtId="2" fontId="6" fillId="0" borderId="33" xfId="0" applyNumberFormat="1" applyFont="1" applyBorder="1" applyAlignment="1">
      <alignment vertical="center" wrapText="1"/>
    </xf>
    <xf numFmtId="170" fontId="6" fillId="0" borderId="32" xfId="16" applyFont="1" applyBorder="1" applyAlignment="1">
      <alignment vertical="center" wrapText="1"/>
    </xf>
    <xf numFmtId="4" fontId="17" fillId="0" borderId="34" xfId="0" applyNumberFormat="1" applyFont="1" applyBorder="1" applyAlignment="1">
      <alignment vertical="center" wrapText="1"/>
    </xf>
    <xf numFmtId="167" fontId="6" fillId="0" borderId="8" xfId="17" applyNumberFormat="1" applyFont="1" applyBorder="1" applyAlignment="1">
      <alignment horizontal="right" vertical="center" wrapText="1"/>
    </xf>
    <xf numFmtId="0" fontId="25" fillId="0" borderId="8" xfId="6" applyNumberFormat="1" applyFont="1" applyBorder="1" applyAlignment="1">
      <alignment vertical="center" wrapText="1"/>
    </xf>
    <xf numFmtId="4" fontId="23" fillId="0" borderId="7" xfId="6" applyNumberFormat="1" applyFont="1" applyBorder="1" applyAlignment="1">
      <alignment horizontal="center" vertical="center" wrapText="1"/>
    </xf>
    <xf numFmtId="43" fontId="22" fillId="0" borderId="9" xfId="2" applyFont="1" applyBorder="1" applyAlignment="1">
      <alignment horizontal="right" vertical="center" wrapText="1"/>
    </xf>
    <xf numFmtId="167" fontId="23" fillId="0" borderId="27" xfId="6" applyNumberFormat="1" applyFont="1" applyBorder="1" applyAlignment="1">
      <alignment vertical="center" wrapText="1"/>
    </xf>
    <xf numFmtId="0" fontId="23" fillId="0" borderId="28" xfId="6" applyNumberFormat="1" applyFont="1" applyBorder="1" applyAlignment="1">
      <alignment vertical="center" wrapText="1"/>
    </xf>
    <xf numFmtId="43" fontId="23" fillId="0" borderId="28" xfId="2" applyFont="1" applyBorder="1" applyAlignment="1">
      <alignment horizontal="right" vertical="center" wrapText="1"/>
    </xf>
    <xf numFmtId="0" fontId="23" fillId="0" borderId="28" xfId="6" applyNumberFormat="1" applyFont="1" applyBorder="1" applyAlignment="1">
      <alignment horizontal="center" vertical="center" wrapText="1"/>
    </xf>
    <xf numFmtId="4" fontId="17" fillId="0" borderId="28" xfId="6" applyNumberFormat="1" applyFont="1" applyFill="1" applyBorder="1" applyAlignment="1">
      <alignment horizontal="right" vertical="center" wrapText="1"/>
    </xf>
    <xf numFmtId="4" fontId="17" fillId="0" borderId="35" xfId="0" applyNumberFormat="1" applyFont="1" applyBorder="1" applyAlignment="1">
      <alignment vertical="center" wrapText="1"/>
    </xf>
    <xf numFmtId="43" fontId="24" fillId="0" borderId="29" xfId="2" applyFont="1" applyBorder="1" applyAlignment="1">
      <alignment vertical="center" wrapText="1"/>
    </xf>
    <xf numFmtId="167" fontId="25" fillId="0" borderId="27" xfId="6" applyNumberFormat="1" applyFont="1" applyBorder="1" applyAlignment="1">
      <alignment vertical="center" wrapText="1"/>
    </xf>
    <xf numFmtId="0" fontId="25" fillId="0" borderId="28" xfId="6" applyNumberFormat="1" applyFont="1" applyBorder="1" applyAlignment="1">
      <alignment vertical="center" wrapText="1"/>
    </xf>
    <xf numFmtId="4" fontId="17" fillId="0" borderId="28" xfId="6" applyNumberFormat="1" applyFont="1" applyBorder="1" applyAlignment="1">
      <alignment horizontal="right" vertical="center" wrapText="1"/>
    </xf>
    <xf numFmtId="43" fontId="17" fillId="0" borderId="28" xfId="2" applyFont="1" applyBorder="1" applyAlignment="1">
      <alignment vertical="center" wrapText="1"/>
    </xf>
    <xf numFmtId="0" fontId="9" fillId="0" borderId="36" xfId="6" applyNumberFormat="1" applyFont="1" applyBorder="1" applyAlignment="1">
      <alignment vertical="center" wrapText="1"/>
    </xf>
    <xf numFmtId="0" fontId="9" fillId="0" borderId="37" xfId="6" applyNumberFormat="1" applyFont="1" applyBorder="1" applyAlignment="1">
      <alignment vertical="center" wrapText="1"/>
    </xf>
    <xf numFmtId="43" fontId="22" fillId="0" borderId="37" xfId="2" applyFont="1" applyBorder="1" applyAlignment="1">
      <alignment horizontal="right" vertical="center" wrapText="1"/>
    </xf>
    <xf numFmtId="4" fontId="22" fillId="0" borderId="37" xfId="6" applyNumberFormat="1" applyFont="1" applyBorder="1" applyAlignment="1">
      <alignment horizontal="center" vertical="center" wrapText="1"/>
    </xf>
    <xf numFmtId="4" fontId="6" fillId="0" borderId="37" xfId="6" applyNumberFormat="1" applyFont="1" applyBorder="1" applyAlignment="1">
      <alignment horizontal="right" vertical="center" wrapText="1"/>
    </xf>
    <xf numFmtId="4" fontId="6" fillId="0" borderId="38" xfId="0" applyNumberFormat="1" applyFont="1" applyBorder="1" applyAlignment="1">
      <alignment vertical="center" wrapText="1"/>
    </xf>
    <xf numFmtId="43" fontId="5" fillId="0" borderId="39" xfId="2" applyFont="1" applyBorder="1" applyAlignment="1">
      <alignment vertical="center" wrapText="1"/>
    </xf>
    <xf numFmtId="0" fontId="5" fillId="2" borderId="40" xfId="6" applyNumberFormat="1" applyFont="1" applyFill="1" applyBorder="1" applyAlignment="1">
      <alignment horizontal="right" vertical="center" wrapText="1"/>
    </xf>
    <xf numFmtId="0" fontId="5" fillId="2" borderId="41" xfId="6" applyNumberFormat="1" applyFont="1" applyFill="1" applyBorder="1" applyAlignment="1">
      <alignment vertical="center" wrapText="1"/>
    </xf>
    <xf numFmtId="43" fontId="6" fillId="2" borderId="41" xfId="2" applyFont="1" applyFill="1" applyBorder="1" applyAlignment="1" applyProtection="1">
      <alignment horizontal="right" vertical="center" wrapText="1"/>
    </xf>
    <xf numFmtId="4" fontId="6" fillId="2" borderId="41" xfId="6" applyNumberFormat="1" applyFont="1" applyFill="1" applyBorder="1" applyAlignment="1">
      <alignment horizontal="center" vertical="center" wrapText="1"/>
    </xf>
    <xf numFmtId="4" fontId="6" fillId="2" borderId="41" xfId="6" applyNumberFormat="1" applyFont="1" applyFill="1" applyBorder="1" applyAlignment="1">
      <alignment horizontal="right" vertical="center" wrapText="1"/>
    </xf>
    <xf numFmtId="4" fontId="6" fillId="2" borderId="41" xfId="0" applyNumberFormat="1" applyFont="1" applyFill="1" applyBorder="1" applyAlignment="1">
      <alignment vertical="center" wrapText="1"/>
    </xf>
    <xf numFmtId="43" fontId="5" fillId="2" borderId="42" xfId="2" applyFont="1" applyFill="1" applyBorder="1" applyAlignment="1" applyProtection="1">
      <alignment vertical="center" wrapText="1"/>
    </xf>
    <xf numFmtId="0" fontId="5" fillId="0" borderId="40" xfId="6" applyNumberFormat="1" applyFont="1" applyBorder="1" applyAlignment="1">
      <alignment horizontal="right" vertical="center" wrapText="1"/>
    </xf>
    <xf numFmtId="0" fontId="5" fillId="0" borderId="41" xfId="6" applyNumberFormat="1" applyFont="1" applyBorder="1" applyAlignment="1">
      <alignment vertical="center" wrapText="1"/>
    </xf>
    <xf numFmtId="43" fontId="6" fillId="0" borderId="41" xfId="2" applyFont="1" applyFill="1" applyBorder="1" applyAlignment="1" applyProtection="1">
      <alignment horizontal="right" vertical="center" wrapText="1"/>
    </xf>
    <xf numFmtId="4" fontId="6" fillId="0" borderId="41" xfId="6" applyNumberFormat="1" applyFont="1" applyBorder="1" applyAlignment="1">
      <alignment horizontal="center" vertical="center" wrapText="1"/>
    </xf>
    <xf numFmtId="4" fontId="6" fillId="0" borderId="41" xfId="6" applyNumberFormat="1" applyFont="1" applyBorder="1" applyAlignment="1">
      <alignment horizontal="right" vertical="center" wrapText="1"/>
    </xf>
    <xf numFmtId="4" fontId="6" fillId="0" borderId="41" xfId="0" applyNumberFormat="1" applyFont="1" applyBorder="1" applyAlignment="1">
      <alignment vertical="center" wrapText="1"/>
    </xf>
    <xf numFmtId="43" fontId="5" fillId="0" borderId="42" xfId="2" applyFont="1" applyFill="1" applyBorder="1" applyAlignment="1" applyProtection="1">
      <alignment vertical="center" wrapText="1"/>
    </xf>
    <xf numFmtId="43" fontId="6" fillId="0" borderId="41" xfId="2" applyFont="1" applyBorder="1" applyAlignment="1" applyProtection="1">
      <alignment horizontal="right" vertical="center" wrapText="1"/>
    </xf>
    <xf numFmtId="43" fontId="5" fillId="0" borderId="42" xfId="2" applyFont="1" applyBorder="1" applyAlignment="1" applyProtection="1">
      <alignment vertical="center" wrapText="1"/>
    </xf>
    <xf numFmtId="167" fontId="18" fillId="0" borderId="40" xfId="0" applyNumberFormat="1" applyFont="1" applyBorder="1" applyAlignment="1">
      <alignment vertical="center" wrapText="1"/>
    </xf>
    <xf numFmtId="166" fontId="6" fillId="0" borderId="41" xfId="0" applyFont="1" applyBorder="1" applyAlignment="1">
      <alignment vertical="center" wrapText="1"/>
    </xf>
    <xf numFmtId="0" fontId="6" fillId="6" borderId="41" xfId="11" applyFont="1" applyFill="1" applyBorder="1" applyAlignment="1" applyProtection="1">
      <alignment horizontal="center" vertical="center" wrapText="1"/>
    </xf>
    <xf numFmtId="166" fontId="6" fillId="0" borderId="41" xfId="0" applyFont="1" applyBorder="1" applyAlignment="1">
      <alignment horizontal="center" vertical="center" wrapText="1"/>
    </xf>
    <xf numFmtId="0" fontId="6" fillId="0" borderId="41" xfId="11" applyFont="1" applyBorder="1" applyAlignment="1" applyProtection="1">
      <alignment vertical="center" wrapText="1"/>
    </xf>
    <xf numFmtId="4" fontId="6" fillId="0" borderId="43" xfId="0" applyNumberFormat="1" applyFont="1" applyBorder="1" applyAlignment="1">
      <alignment vertical="center" wrapText="1"/>
    </xf>
    <xf numFmtId="0" fontId="6" fillId="0" borderId="43" xfId="0" applyNumberFormat="1" applyFont="1" applyBorder="1" applyAlignment="1">
      <alignment horizontal="left" vertical="center" wrapText="1"/>
    </xf>
    <xf numFmtId="174" fontId="6" fillId="6" borderId="43" xfId="2" applyNumberFormat="1" applyFont="1" applyFill="1" applyBorder="1" applyAlignment="1" applyProtection="1">
      <alignment horizontal="center" vertical="center"/>
    </xf>
    <xf numFmtId="174" fontId="5" fillId="0" borderId="43" xfId="2" applyNumberFormat="1" applyFont="1" applyBorder="1" applyAlignment="1" applyProtection="1">
      <alignment vertical="center"/>
    </xf>
    <xf numFmtId="0" fontId="6" fillId="0" borderId="41" xfId="11" applyFont="1" applyBorder="1" applyAlignment="1" applyProtection="1">
      <alignment horizontal="center" vertical="center" wrapText="1"/>
    </xf>
    <xf numFmtId="0" fontId="6" fillId="0" borderId="41" xfId="11" applyFont="1" applyBorder="1" applyAlignment="1" applyProtection="1">
      <alignment horizontal="right" vertical="center" wrapText="1"/>
    </xf>
    <xf numFmtId="175" fontId="5" fillId="0" borderId="42" xfId="0" applyNumberFormat="1" applyFont="1" applyBorder="1" applyAlignment="1">
      <alignment horizontal="right" vertical="center"/>
    </xf>
    <xf numFmtId="1" fontId="5" fillId="0" borderId="40" xfId="6" applyNumberFormat="1" applyFont="1" applyBorder="1" applyAlignment="1">
      <alignment vertical="center" wrapText="1"/>
    </xf>
    <xf numFmtId="0" fontId="6" fillId="0" borderId="41" xfId="6" applyNumberFormat="1" applyFont="1" applyBorder="1" applyAlignment="1">
      <alignment horizontal="center" vertical="center" wrapText="1"/>
    </xf>
    <xf numFmtId="167" fontId="5" fillId="0" borderId="40" xfId="6" applyNumberFormat="1" applyFont="1" applyBorder="1" applyAlignment="1">
      <alignment horizontal="right" vertical="center" wrapText="1"/>
    </xf>
    <xf numFmtId="167" fontId="6" fillId="0" borderId="40" xfId="6" applyNumberFormat="1" applyFont="1" applyBorder="1" applyAlignment="1">
      <alignment horizontal="right" vertical="center" wrapText="1"/>
    </xf>
    <xf numFmtId="0" fontId="6" fillId="0" borderId="41" xfId="6" applyNumberFormat="1" applyFont="1" applyBorder="1" applyAlignment="1">
      <alignment vertical="center" wrapText="1"/>
    </xf>
    <xf numFmtId="4" fontId="6" fillId="0" borderId="41" xfId="2" applyNumberFormat="1" applyFont="1" applyBorder="1" applyAlignment="1" applyProtection="1">
      <alignment horizontal="right" vertical="center"/>
    </xf>
    <xf numFmtId="167" fontId="5" fillId="0" borderId="44" xfId="6" applyNumberFormat="1" applyFont="1" applyBorder="1" applyAlignment="1">
      <alignment horizontal="right" vertical="center" wrapText="1"/>
    </xf>
    <xf numFmtId="0" fontId="5" fillId="0" borderId="45" xfId="6" applyNumberFormat="1" applyFont="1" applyBorder="1" applyAlignment="1">
      <alignment vertical="center" wrapText="1"/>
    </xf>
    <xf numFmtId="43" fontId="6" fillId="0" borderId="45" xfId="2" applyFont="1" applyBorder="1" applyAlignment="1" applyProtection="1">
      <alignment horizontal="right" vertical="center" wrapText="1"/>
    </xf>
    <xf numFmtId="0" fontId="6" fillId="0" borderId="45" xfId="6" applyNumberFormat="1" applyFont="1" applyBorder="1" applyAlignment="1">
      <alignment horizontal="center" vertical="center" wrapText="1"/>
    </xf>
    <xf numFmtId="4" fontId="6" fillId="0" borderId="45" xfId="6" applyNumberFormat="1" applyFont="1" applyBorder="1" applyAlignment="1">
      <alignment horizontal="right" vertical="center" wrapText="1"/>
    </xf>
    <xf numFmtId="4" fontId="6" fillId="0" borderId="45" xfId="2" applyNumberFormat="1" applyFont="1" applyBorder="1" applyAlignment="1" applyProtection="1">
      <alignment horizontal="right" vertical="center"/>
    </xf>
    <xf numFmtId="43" fontId="5" fillId="0" borderId="46" xfId="2" applyFont="1" applyBorder="1" applyAlignment="1" applyProtection="1">
      <alignment vertical="center" wrapText="1"/>
    </xf>
    <xf numFmtId="4" fontId="5" fillId="0" borderId="47" xfId="2" applyNumberFormat="1" applyFont="1" applyBorder="1" applyAlignment="1" applyProtection="1">
      <alignment horizontal="right" vertical="center"/>
    </xf>
    <xf numFmtId="1" fontId="5" fillId="0" borderId="40" xfId="6" applyNumberFormat="1" applyFont="1" applyBorder="1" applyAlignment="1">
      <alignment horizontal="right" vertical="center" wrapText="1"/>
    </xf>
    <xf numFmtId="166" fontId="21" fillId="0" borderId="41" xfId="0" applyFont="1" applyBorder="1" applyAlignment="1">
      <alignment vertical="center" wrapText="1"/>
    </xf>
    <xf numFmtId="176" fontId="6" fillId="0" borderId="41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right" vertical="center"/>
    </xf>
    <xf numFmtId="166" fontId="6" fillId="0" borderId="41" xfId="0" applyFont="1" applyBorder="1" applyAlignment="1">
      <alignment horizontal="left" vertical="center" wrapText="1"/>
    </xf>
    <xf numFmtId="166" fontId="5" fillId="0" borderId="45" xfId="0" applyFont="1" applyBorder="1" applyAlignment="1">
      <alignment vertical="center" wrapText="1"/>
    </xf>
    <xf numFmtId="176" fontId="5" fillId="0" borderId="48" xfId="0" applyNumberFormat="1" applyFont="1" applyBorder="1" applyAlignment="1">
      <alignment horizontal="right" vertical="center"/>
    </xf>
    <xf numFmtId="166" fontId="6" fillId="6" borderId="41" xfId="0" applyFont="1" applyFill="1" applyBorder="1" applyAlignment="1">
      <alignment vertical="center" wrapText="1"/>
    </xf>
    <xf numFmtId="1" fontId="5" fillId="0" borderId="41" xfId="6" applyNumberFormat="1" applyFont="1" applyBorder="1" applyAlignment="1">
      <alignment vertical="center" wrapText="1"/>
    </xf>
    <xf numFmtId="167" fontId="6" fillId="0" borderId="49" xfId="0" applyNumberFormat="1" applyFont="1" applyBorder="1" applyAlignment="1">
      <alignment horizontal="right" vertical="center"/>
    </xf>
    <xf numFmtId="166" fontId="6" fillId="0" borderId="41" xfId="0" applyFont="1" applyBorder="1" applyAlignment="1">
      <alignment vertical="center"/>
    </xf>
    <xf numFmtId="167" fontId="6" fillId="0" borderId="44" xfId="6" applyNumberFormat="1" applyFont="1" applyBorder="1" applyAlignment="1">
      <alignment horizontal="right" vertical="center" wrapText="1"/>
    </xf>
    <xf numFmtId="0" fontId="6" fillId="0" borderId="45" xfId="6" applyNumberFormat="1" applyFont="1" applyBorder="1" applyAlignment="1">
      <alignment vertical="center" wrapText="1"/>
    </xf>
    <xf numFmtId="4" fontId="6" fillId="0" borderId="45" xfId="0" applyNumberFormat="1" applyFont="1" applyBorder="1" applyAlignment="1">
      <alignment vertical="center" wrapText="1"/>
    </xf>
    <xf numFmtId="168" fontId="21" fillId="0" borderId="49" xfId="0" applyNumberFormat="1" applyFont="1" applyBorder="1" applyAlignment="1">
      <alignment vertical="center" wrapText="1"/>
    </xf>
    <xf numFmtId="4" fontId="5" fillId="0" borderId="47" xfId="2" applyNumberFormat="1" applyFont="1" applyBorder="1" applyAlignment="1" applyProtection="1">
      <alignment horizontal="right" vertical="center" wrapText="1"/>
    </xf>
    <xf numFmtId="43" fontId="6" fillId="0" borderId="30" xfId="2" applyFont="1" applyBorder="1" applyAlignment="1" applyProtection="1">
      <alignment horizontal="right" vertical="center" wrapText="1"/>
    </xf>
    <xf numFmtId="0" fontId="6" fillId="0" borderId="31" xfId="6" applyNumberFormat="1" applyFont="1" applyBorder="1" applyAlignment="1">
      <alignment horizontal="center" vertical="center" wrapText="1"/>
    </xf>
    <xf numFmtId="4" fontId="6" fillId="0" borderId="31" xfId="6" applyNumberFormat="1" applyFont="1" applyBorder="1" applyAlignment="1">
      <alignment horizontal="right" vertical="center" wrapText="1"/>
    </xf>
    <xf numFmtId="4" fontId="6" fillId="0" borderId="31" xfId="2" applyNumberFormat="1" applyFont="1" applyBorder="1" applyAlignment="1" applyProtection="1">
      <alignment horizontal="right" vertical="center"/>
    </xf>
    <xf numFmtId="4" fontId="5" fillId="0" borderId="2" xfId="2" applyNumberFormat="1" applyFont="1" applyBorder="1" applyAlignment="1" applyProtection="1">
      <alignment horizontal="right" vertical="center"/>
    </xf>
    <xf numFmtId="167" fontId="6" fillId="0" borderId="1" xfId="0" applyNumberFormat="1" applyFont="1" applyBorder="1" applyAlignment="1">
      <alignment horizontal="right"/>
    </xf>
    <xf numFmtId="177" fontId="5" fillId="0" borderId="47" xfId="0" applyNumberFormat="1" applyFont="1" applyBorder="1" applyAlignment="1">
      <alignment horizontal="right" vertical="center"/>
    </xf>
    <xf numFmtId="166" fontId="6" fillId="0" borderId="1" xfId="0" applyFont="1" applyBorder="1"/>
    <xf numFmtId="0" fontId="5" fillId="0" borderId="37" xfId="6" applyNumberFormat="1" applyFont="1" applyBorder="1" applyAlignment="1">
      <alignment vertical="center" wrapText="1"/>
    </xf>
    <xf numFmtId="43" fontId="6" fillId="0" borderId="37" xfId="2" applyFont="1" applyBorder="1" applyAlignment="1">
      <alignment horizontal="right" vertical="center" wrapText="1"/>
    </xf>
    <xf numFmtId="4" fontId="6" fillId="0" borderId="37" xfId="6" applyNumberFormat="1" applyFont="1" applyBorder="1" applyAlignment="1">
      <alignment horizontal="center" vertical="center" wrapText="1"/>
    </xf>
    <xf numFmtId="43" fontId="6" fillId="0" borderId="30" xfId="2" applyFont="1" applyBorder="1" applyAlignment="1">
      <alignment horizontal="center"/>
    </xf>
    <xf numFmtId="166" fontId="6" fillId="0" borderId="31" xfId="0" applyFont="1" applyBorder="1" applyAlignment="1">
      <alignment horizontal="center"/>
    </xf>
    <xf numFmtId="43" fontId="6" fillId="0" borderId="31" xfId="2" applyFont="1" applyBorder="1"/>
    <xf numFmtId="0" fontId="5" fillId="0" borderId="40" xfId="6" applyNumberFormat="1" applyFont="1" applyBorder="1" applyAlignment="1">
      <alignment vertical="center" wrapText="1"/>
    </xf>
    <xf numFmtId="166" fontId="5" fillId="0" borderId="0" xfId="0" applyFont="1" applyAlignment="1">
      <alignment vertical="center"/>
    </xf>
    <xf numFmtId="166" fontId="6" fillId="0" borderId="0" xfId="0" applyFont="1"/>
    <xf numFmtId="179" fontId="7" fillId="7" borderId="0" xfId="0" applyNumberFormat="1" applyFont="1" applyFill="1" applyAlignment="1">
      <alignment horizontal="right" vertical="center" wrapText="1"/>
    </xf>
    <xf numFmtId="179" fontId="7" fillId="7" borderId="0" xfId="0" applyNumberFormat="1" applyFont="1" applyFill="1" applyAlignment="1">
      <alignment horizontal="justify" vertical="center" wrapText="1"/>
    </xf>
    <xf numFmtId="43" fontId="7" fillId="7" borderId="0" xfId="2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 wrapText="1"/>
    </xf>
    <xf numFmtId="0" fontId="27" fillId="2" borderId="3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43" fontId="27" fillId="2" borderId="4" xfId="2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>
      <alignment horizontal="center" vertical="center" wrapText="1"/>
    </xf>
    <xf numFmtId="170" fontId="6" fillId="5" borderId="25" xfId="26" applyFont="1" applyFill="1" applyBorder="1" applyAlignment="1" applyProtection="1">
      <alignment horizontal="center" vertical="center" wrapText="1"/>
    </xf>
    <xf numFmtId="170" fontId="6" fillId="0" borderId="25" xfId="26" applyFont="1" applyFill="1" applyBorder="1" applyAlignment="1" applyProtection="1">
      <alignment vertical="center" wrapText="1"/>
    </xf>
    <xf numFmtId="170" fontId="6" fillId="0" borderId="25" xfId="26" applyFont="1" applyFill="1" applyBorder="1" applyAlignment="1" applyProtection="1">
      <alignment horizontal="right" vertical="center" wrapText="1"/>
    </xf>
    <xf numFmtId="1" fontId="5" fillId="0" borderId="51" xfId="0" applyNumberFormat="1" applyFont="1" applyBorder="1" applyAlignment="1">
      <alignment vertical="center" wrapText="1"/>
    </xf>
    <xf numFmtId="170" fontId="6" fillId="0" borderId="7" xfId="26" applyFont="1" applyFill="1" applyBorder="1" applyAlignment="1" applyProtection="1">
      <alignment horizontal="right" vertical="center" wrapText="1"/>
    </xf>
    <xf numFmtId="167" fontId="6" fillId="0" borderId="52" xfId="0" applyNumberFormat="1" applyFont="1" applyBorder="1" applyAlignment="1">
      <alignment vertical="center" wrapText="1"/>
    </xf>
    <xf numFmtId="170" fontId="6" fillId="0" borderId="7" xfId="26" applyFont="1" applyFill="1" applyBorder="1" applyAlignment="1" applyProtection="1">
      <alignment horizontal="center" vertical="center" wrapText="1"/>
    </xf>
    <xf numFmtId="166" fontId="6" fillId="0" borderId="0" xfId="0" applyFont="1" applyAlignment="1">
      <alignment vertical="center"/>
    </xf>
    <xf numFmtId="49" fontId="17" fillId="0" borderId="8" xfId="0" applyNumberFormat="1" applyFont="1" applyBorder="1" applyAlignment="1">
      <alignment horizontal="right" vertical="center" wrapText="1"/>
    </xf>
    <xf numFmtId="166" fontId="17" fillId="0" borderId="7" xfId="0" applyFont="1" applyBorder="1" applyAlignment="1">
      <alignment vertical="center" wrapText="1"/>
    </xf>
    <xf numFmtId="170" fontId="17" fillId="5" borderId="7" xfId="26" applyFont="1" applyFill="1" applyBorder="1" applyAlignment="1" applyProtection="1">
      <alignment horizontal="center" vertical="center" wrapText="1"/>
    </xf>
    <xf numFmtId="166" fontId="17" fillId="0" borderId="7" xfId="0" applyFont="1" applyBorder="1" applyAlignment="1">
      <alignment horizontal="center" vertical="center" wrapText="1"/>
    </xf>
    <xf numFmtId="170" fontId="17" fillId="0" borderId="7" xfId="26" applyFont="1" applyFill="1" applyBorder="1" applyAlignment="1" applyProtection="1">
      <alignment vertical="center" wrapText="1"/>
    </xf>
    <xf numFmtId="170" fontId="17" fillId="0" borderId="7" xfId="26" applyFont="1" applyFill="1" applyBorder="1" applyAlignment="1" applyProtection="1">
      <alignment horizontal="right" vertical="center" wrapText="1"/>
    </xf>
    <xf numFmtId="170" fontId="24" fillId="0" borderId="9" xfId="0" applyNumberFormat="1" applyFont="1" applyBorder="1" applyAlignment="1">
      <alignment horizontal="right" vertical="center"/>
    </xf>
    <xf numFmtId="167" fontId="6" fillId="0" borderId="52" xfId="0" applyNumberFormat="1" applyFont="1" applyBorder="1" applyAlignment="1">
      <alignment horizontal="right" vertical="center" wrapText="1"/>
    </xf>
    <xf numFmtId="167" fontId="6" fillId="0" borderId="53" xfId="0" applyNumberFormat="1" applyFont="1" applyBorder="1" applyAlignment="1">
      <alignment horizontal="right" vertical="center" wrapText="1"/>
    </xf>
    <xf numFmtId="166" fontId="6" fillId="0" borderId="54" xfId="0" applyFont="1" applyBorder="1" applyAlignment="1">
      <alignment vertical="center" wrapText="1"/>
    </xf>
    <xf numFmtId="170" fontId="6" fillId="5" borderId="54" xfId="26" applyFont="1" applyFill="1" applyBorder="1" applyAlignment="1" applyProtection="1">
      <alignment horizontal="center" vertical="center" wrapText="1"/>
    </xf>
    <xf numFmtId="166" fontId="6" fillId="0" borderId="54" xfId="0" applyFont="1" applyBorder="1" applyAlignment="1">
      <alignment horizontal="center" vertical="center" wrapText="1"/>
    </xf>
    <xf numFmtId="170" fontId="6" fillId="0" borderId="54" xfId="26" applyFont="1" applyFill="1" applyBorder="1" applyAlignment="1" applyProtection="1">
      <alignment vertical="center" wrapText="1"/>
    </xf>
    <xf numFmtId="170" fontId="5" fillId="0" borderId="55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right" vertical="center" wrapText="1"/>
    </xf>
    <xf numFmtId="166" fontId="17" fillId="0" borderId="11" xfId="0" applyFont="1" applyBorder="1" applyAlignment="1">
      <alignment vertical="center" wrapText="1"/>
    </xf>
    <xf numFmtId="170" fontId="17" fillId="5" borderId="11" xfId="26" applyFont="1" applyFill="1" applyBorder="1" applyAlignment="1" applyProtection="1">
      <alignment horizontal="center" vertical="center" wrapText="1"/>
    </xf>
    <xf numFmtId="166" fontId="17" fillId="0" borderId="11" xfId="0" applyFont="1" applyBorder="1" applyAlignment="1">
      <alignment horizontal="center" vertical="center" wrapText="1"/>
    </xf>
    <xf numFmtId="170" fontId="17" fillId="0" borderId="11" xfId="26" applyFont="1" applyFill="1" applyBorder="1" applyAlignment="1" applyProtection="1">
      <alignment vertical="center" wrapText="1"/>
    </xf>
    <xf numFmtId="170" fontId="17" fillId="0" borderId="11" xfId="26" applyFont="1" applyFill="1" applyBorder="1" applyAlignment="1" applyProtection="1">
      <alignment horizontal="right" vertical="center" wrapText="1"/>
    </xf>
    <xf numFmtId="170" fontId="24" fillId="0" borderId="12" xfId="0" applyNumberFormat="1" applyFont="1" applyBorder="1" applyAlignment="1">
      <alignment horizontal="right" vertical="center"/>
    </xf>
    <xf numFmtId="167" fontId="5" fillId="0" borderId="51" xfId="0" applyNumberFormat="1" applyFont="1" applyBorder="1" applyAlignment="1">
      <alignment horizontal="right" vertical="center" wrapText="1"/>
    </xf>
    <xf numFmtId="1" fontId="5" fillId="0" borderId="51" xfId="0" applyNumberFormat="1" applyFont="1" applyBorder="1" applyAlignment="1">
      <alignment horizontal="right" vertical="center" wrapText="1"/>
    </xf>
    <xf numFmtId="167" fontId="6" fillId="0" borderId="51" xfId="0" applyNumberFormat="1" applyFont="1" applyBorder="1" applyAlignment="1">
      <alignment horizontal="right" vertical="center" wrapText="1"/>
    </xf>
    <xf numFmtId="166" fontId="6" fillId="0" borderId="11" xfId="0" applyFont="1" applyBorder="1" applyAlignment="1">
      <alignment vertical="center" wrapText="1"/>
    </xf>
    <xf numFmtId="170" fontId="6" fillId="5" borderId="11" xfId="26" applyFont="1" applyFill="1" applyBorder="1" applyAlignment="1" applyProtection="1">
      <alignment horizontal="center" vertical="center" wrapText="1"/>
    </xf>
    <xf numFmtId="166" fontId="6" fillId="0" borderId="11" xfId="0" applyFont="1" applyBorder="1" applyAlignment="1">
      <alignment horizontal="center" vertical="center" wrapText="1"/>
    </xf>
    <xf numFmtId="170" fontId="6" fillId="0" borderId="11" xfId="26" applyFont="1" applyFill="1" applyBorder="1" applyAlignment="1" applyProtection="1">
      <alignment vertical="center" wrapText="1"/>
    </xf>
    <xf numFmtId="170" fontId="6" fillId="0" borderId="11" xfId="26" applyFont="1" applyFill="1" applyBorder="1" applyAlignment="1" applyProtection="1">
      <alignment horizontal="right" vertical="center" wrapText="1"/>
    </xf>
    <xf numFmtId="170" fontId="5" fillId="0" borderId="12" xfId="0" applyNumberFormat="1" applyFont="1" applyBorder="1" applyAlignment="1">
      <alignment horizontal="right" vertical="center"/>
    </xf>
    <xf numFmtId="166" fontId="5" fillId="0" borderId="11" xfId="0" applyFont="1" applyBorder="1" applyAlignment="1">
      <alignment vertical="center" wrapText="1"/>
    </xf>
    <xf numFmtId="167" fontId="5" fillId="0" borderId="52" xfId="0" applyNumberFormat="1" applyFont="1" applyBorder="1" applyAlignment="1">
      <alignment horizontal="right" vertical="center" wrapText="1"/>
    </xf>
    <xf numFmtId="167" fontId="28" fillId="0" borderId="10" xfId="29" applyNumberFormat="1" applyFont="1" applyBorder="1" applyAlignment="1">
      <alignment vertical="center" wrapText="1"/>
    </xf>
    <xf numFmtId="0" fontId="28" fillId="0" borderId="11" xfId="29" applyNumberFormat="1" applyFont="1" applyBorder="1" applyAlignment="1">
      <alignment vertical="center" wrapText="1"/>
    </xf>
    <xf numFmtId="43" fontId="29" fillId="0" borderId="11" xfId="9" applyFont="1" applyBorder="1" applyAlignment="1">
      <alignment horizontal="right" vertical="center" wrapText="1"/>
    </xf>
    <xf numFmtId="0" fontId="29" fillId="0" borderId="11" xfId="29" applyNumberFormat="1" applyFont="1" applyBorder="1" applyAlignment="1">
      <alignment horizontal="center" vertical="center" wrapText="1"/>
    </xf>
    <xf numFmtId="4" fontId="2" fillId="0" borderId="11" xfId="29" applyNumberFormat="1" applyFont="1" applyBorder="1" applyAlignment="1">
      <alignment horizontal="right" vertical="center" wrapText="1"/>
    </xf>
    <xf numFmtId="43" fontId="2" fillId="0" borderId="11" xfId="9" applyFont="1" applyBorder="1" applyAlignment="1">
      <alignment vertical="center" wrapText="1"/>
    </xf>
    <xf numFmtId="43" fontId="30" fillId="0" borderId="12" xfId="9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167" fontId="5" fillId="0" borderId="52" xfId="0" applyNumberFormat="1" applyFont="1" applyBorder="1" applyAlignment="1">
      <alignment vertical="center" wrapText="1"/>
    </xf>
    <xf numFmtId="167" fontId="6" fillId="0" borderId="51" xfId="0" applyNumberFormat="1" applyFont="1" applyBorder="1" applyAlignment="1">
      <alignment vertical="center" wrapText="1"/>
    </xf>
    <xf numFmtId="43" fontId="29" fillId="0" borderId="7" xfId="9" applyFont="1" applyBorder="1" applyAlignment="1">
      <alignment horizontal="right" vertical="center" wrapText="1"/>
    </xf>
    <xf numFmtId="0" fontId="29" fillId="0" borderId="7" xfId="29" applyNumberFormat="1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vertical="center" wrapText="1"/>
    </xf>
    <xf numFmtId="167" fontId="31" fillId="0" borderId="10" xfId="29" applyNumberFormat="1" applyFont="1" applyBorder="1" applyAlignment="1">
      <alignment vertical="center" wrapText="1"/>
    </xf>
    <xf numFmtId="0" fontId="31" fillId="0" borderId="11" xfId="29" applyNumberFormat="1" applyFont="1" applyBorder="1" applyAlignment="1">
      <alignment vertical="center" wrapText="1"/>
    </xf>
    <xf numFmtId="43" fontId="32" fillId="0" borderId="11" xfId="9" applyFont="1" applyBorder="1" applyAlignment="1">
      <alignment horizontal="right" vertical="center" wrapText="1"/>
    </xf>
    <xf numFmtId="0" fontId="32" fillId="0" borderId="11" xfId="29" applyNumberFormat="1" applyFont="1" applyBorder="1" applyAlignment="1">
      <alignment horizontal="center" vertical="center" wrapText="1"/>
    </xf>
    <xf numFmtId="4" fontId="33" fillId="0" borderId="11" xfId="29" applyNumberFormat="1" applyFont="1" applyBorder="1" applyAlignment="1">
      <alignment horizontal="right" vertical="center" wrapText="1"/>
    </xf>
    <xf numFmtId="43" fontId="33" fillId="0" borderId="11" xfId="9" applyFont="1" applyBorder="1" applyAlignment="1">
      <alignment vertical="center" wrapText="1"/>
    </xf>
    <xf numFmtId="43" fontId="34" fillId="0" borderId="12" xfId="9" applyFont="1" applyBorder="1" applyAlignment="1">
      <alignment vertical="center" wrapText="1"/>
    </xf>
    <xf numFmtId="49" fontId="5" fillId="0" borderId="8" xfId="0" applyNumberFormat="1" applyFont="1" applyBorder="1" applyAlignment="1">
      <alignment horizontal="right" vertical="center" wrapText="1"/>
    </xf>
    <xf numFmtId="49" fontId="17" fillId="0" borderId="27" xfId="0" applyNumberFormat="1" applyFont="1" applyBorder="1" applyAlignment="1">
      <alignment horizontal="right" vertical="center" wrapText="1"/>
    </xf>
    <xf numFmtId="166" fontId="17" fillId="0" borderId="28" xfId="0" applyFont="1" applyBorder="1" applyAlignment="1">
      <alignment vertical="center" wrapText="1"/>
    </xf>
    <xf numFmtId="170" fontId="17" fillId="5" borderId="28" xfId="26" applyFont="1" applyFill="1" applyBorder="1" applyAlignment="1" applyProtection="1">
      <alignment horizontal="center" vertical="center" wrapText="1"/>
    </xf>
    <xf numFmtId="166" fontId="17" fillId="0" borderId="28" xfId="0" applyFont="1" applyBorder="1" applyAlignment="1">
      <alignment horizontal="center" vertical="center" wrapText="1"/>
    </xf>
    <xf numFmtId="170" fontId="17" fillId="0" borderId="28" xfId="26" applyFont="1" applyFill="1" applyBorder="1" applyAlignment="1" applyProtection="1">
      <alignment vertical="center" wrapText="1"/>
    </xf>
    <xf numFmtId="170" fontId="17" fillId="0" borderId="28" xfId="26" applyFont="1" applyFill="1" applyBorder="1" applyAlignment="1" applyProtection="1">
      <alignment horizontal="right" vertical="center" wrapText="1"/>
    </xf>
    <xf numFmtId="170" fontId="24" fillId="0" borderId="29" xfId="0" applyNumberFormat="1" applyFont="1" applyBorder="1" applyAlignment="1">
      <alignment horizontal="right" vertical="center"/>
    </xf>
    <xf numFmtId="49" fontId="5" fillId="8" borderId="3" xfId="0" applyNumberFormat="1" applyFont="1" applyFill="1" applyBorder="1" applyAlignment="1">
      <alignment horizontal="right" vertical="center" wrapText="1"/>
    </xf>
    <xf numFmtId="166" fontId="5" fillId="8" borderId="4" xfId="0" applyFont="1" applyFill="1" applyBorder="1" applyAlignment="1">
      <alignment vertical="center" wrapText="1"/>
    </xf>
    <xf numFmtId="170" fontId="5" fillId="8" borderId="4" xfId="26" applyFont="1" applyFill="1" applyBorder="1" applyAlignment="1" applyProtection="1">
      <alignment horizontal="center" vertical="center" wrapText="1"/>
    </xf>
    <xf numFmtId="166" fontId="5" fillId="8" borderId="4" xfId="0" applyFont="1" applyFill="1" applyBorder="1" applyAlignment="1">
      <alignment horizontal="center" vertical="center" wrapText="1"/>
    </xf>
    <xf numFmtId="170" fontId="5" fillId="8" borderId="4" xfId="26" applyFont="1" applyFill="1" applyBorder="1" applyAlignment="1" applyProtection="1">
      <alignment vertical="center" wrapText="1"/>
    </xf>
    <xf numFmtId="170" fontId="5" fillId="8" borderId="4" xfId="26" applyFont="1" applyFill="1" applyBorder="1" applyAlignment="1" applyProtection="1">
      <alignment horizontal="right" vertical="center" wrapText="1"/>
    </xf>
    <xf numFmtId="170" fontId="5" fillId="8" borderId="5" xfId="0" applyNumberFormat="1" applyFont="1" applyFill="1" applyBorder="1" applyAlignment="1">
      <alignment horizontal="right" vertical="center"/>
    </xf>
    <xf numFmtId="49" fontId="5" fillId="3" borderId="57" xfId="0" applyNumberFormat="1" applyFont="1" applyFill="1" applyBorder="1" applyAlignment="1">
      <alignment horizontal="right" vertical="center" wrapText="1"/>
    </xf>
    <xf numFmtId="166" fontId="5" fillId="3" borderId="58" xfId="0" applyFont="1" applyFill="1" applyBorder="1" applyAlignment="1">
      <alignment vertical="center" wrapText="1"/>
    </xf>
    <xf numFmtId="170" fontId="5" fillId="3" borderId="58" xfId="26" applyFont="1" applyFill="1" applyBorder="1" applyAlignment="1" applyProtection="1">
      <alignment horizontal="center" vertical="center" wrapText="1"/>
    </xf>
    <xf numFmtId="166" fontId="5" fillId="3" borderId="58" xfId="0" applyFont="1" applyFill="1" applyBorder="1" applyAlignment="1">
      <alignment horizontal="center" vertical="center" wrapText="1"/>
    </xf>
    <xf numFmtId="170" fontId="5" fillId="3" borderId="58" xfId="26" applyFont="1" applyFill="1" applyBorder="1" applyAlignment="1" applyProtection="1">
      <alignment horizontal="right" vertical="center" wrapText="1"/>
    </xf>
    <xf numFmtId="170" fontId="5" fillId="8" borderId="17" xfId="0" applyNumberFormat="1" applyFont="1" applyFill="1" applyBorder="1" applyAlignment="1">
      <alignment horizontal="right" vertical="center"/>
    </xf>
    <xf numFmtId="166" fontId="6" fillId="0" borderId="13" xfId="0" applyFont="1" applyBorder="1" applyAlignment="1">
      <alignment vertical="center" wrapText="1"/>
    </xf>
    <xf numFmtId="166" fontId="6" fillId="0" borderId="14" xfId="0" applyFont="1" applyBorder="1" applyAlignment="1">
      <alignment vertical="center" wrapText="1"/>
    </xf>
    <xf numFmtId="164" fontId="5" fillId="0" borderId="15" xfId="9" applyNumberFormat="1" applyFont="1" applyBorder="1" applyAlignment="1" applyProtection="1">
      <alignment vertical="center" wrapText="1"/>
    </xf>
    <xf numFmtId="166" fontId="6" fillId="0" borderId="16" xfId="0" applyFont="1" applyBorder="1" applyAlignment="1">
      <alignment vertical="center" wrapText="1"/>
    </xf>
    <xf numFmtId="166" fontId="6" fillId="0" borderId="6" xfId="0" applyFont="1" applyBorder="1" applyAlignment="1">
      <alignment vertical="center" wrapText="1"/>
    </xf>
    <xf numFmtId="10" fontId="6" fillId="0" borderId="6" xfId="0" applyNumberFormat="1" applyFont="1" applyBorder="1" applyAlignment="1">
      <alignment vertical="center" wrapText="1"/>
    </xf>
    <xf numFmtId="164" fontId="5" fillId="0" borderId="17" xfId="9" applyNumberFormat="1" applyFont="1" applyBorder="1" applyAlignment="1" applyProtection="1">
      <alignment vertical="center" wrapText="1"/>
    </xf>
    <xf numFmtId="167" fontId="6" fillId="0" borderId="16" xfId="0" applyNumberFormat="1" applyFont="1" applyBorder="1" applyAlignment="1">
      <alignment horizontal="right" vertical="center" wrapText="1"/>
    </xf>
    <xf numFmtId="166" fontId="7" fillId="0" borderId="6" xfId="0" applyFont="1" applyBorder="1" applyAlignment="1">
      <alignment vertical="center" wrapText="1"/>
    </xf>
    <xf numFmtId="164" fontId="5" fillId="0" borderId="17" xfId="9" applyNumberFormat="1" applyFont="1" applyFill="1" applyBorder="1" applyAlignment="1" applyProtection="1">
      <alignment vertical="center" wrapText="1"/>
    </xf>
    <xf numFmtId="43" fontId="5" fillId="3" borderId="19" xfId="26" applyNumberFormat="1" applyFont="1" applyFill="1" applyBorder="1" applyAlignment="1" applyProtection="1">
      <alignment horizontal="center" vertical="center" wrapText="1"/>
    </xf>
    <xf numFmtId="43" fontId="5" fillId="3" borderId="19" xfId="26" applyNumberFormat="1" applyFont="1" applyFill="1" applyBorder="1" applyAlignment="1" applyProtection="1">
      <alignment horizontal="right" vertical="center" wrapText="1"/>
    </xf>
    <xf numFmtId="170" fontId="5" fillId="3" borderId="20" xfId="26" applyFont="1" applyFill="1" applyBorder="1" applyAlignment="1" applyProtection="1">
      <alignment horizontal="right" vertical="center" wrapText="1"/>
    </xf>
    <xf numFmtId="166" fontId="7" fillId="0" borderId="21" xfId="0" applyFont="1" applyBorder="1" applyAlignment="1">
      <alignment horizontal="fill" vertical="center" wrapText="1"/>
    </xf>
    <xf numFmtId="166" fontId="8" fillId="0" borderId="22" xfId="0" applyFont="1" applyBorder="1" applyAlignment="1">
      <alignment vertical="center" wrapText="1"/>
    </xf>
    <xf numFmtId="166" fontId="7" fillId="0" borderId="22" xfId="0" applyFont="1" applyBorder="1" applyAlignment="1">
      <alignment vertical="center" wrapText="1"/>
    </xf>
    <xf numFmtId="164" fontId="8" fillId="0" borderId="23" xfId="9" applyNumberFormat="1" applyFont="1" applyFill="1" applyBorder="1" applyAlignment="1" applyProtection="1">
      <alignment vertical="center" wrapText="1"/>
    </xf>
    <xf numFmtId="10" fontId="7" fillId="2" borderId="6" xfId="0" applyNumberFormat="1" applyFont="1" applyFill="1" applyBorder="1" applyAlignment="1">
      <alignment vertical="center" wrapText="1"/>
    </xf>
    <xf numFmtId="43" fontId="5" fillId="4" borderId="19" xfId="26" applyNumberFormat="1" applyFont="1" applyFill="1" applyBorder="1" applyAlignment="1" applyProtection="1">
      <alignment horizontal="right" vertical="center" wrapText="1"/>
    </xf>
    <xf numFmtId="170" fontId="5" fillId="4" borderId="20" xfId="26" applyFont="1" applyFill="1" applyBorder="1" applyAlignment="1" applyProtection="1">
      <alignment horizontal="right" vertical="center" wrapText="1"/>
    </xf>
    <xf numFmtId="43" fontId="6" fillId="3" borderId="19" xfId="26" applyNumberFormat="1" applyFont="1" applyFill="1" applyBorder="1" applyAlignment="1" applyProtection="1">
      <alignment vertical="center" wrapText="1"/>
    </xf>
    <xf numFmtId="43" fontId="5" fillId="3" borderId="14" xfId="26" applyNumberFormat="1" applyFont="1" applyFill="1" applyBorder="1" applyAlignment="1" applyProtection="1">
      <alignment horizontal="right" vertical="center" wrapText="1"/>
    </xf>
    <xf numFmtId="170" fontId="5" fillId="3" borderId="15" xfId="26" applyFont="1" applyFill="1" applyBorder="1" applyAlignment="1" applyProtection="1">
      <alignment horizontal="right" vertical="center" wrapText="1"/>
    </xf>
    <xf numFmtId="166" fontId="7" fillId="0" borderId="22" xfId="0" applyFont="1" applyBorder="1" applyAlignment="1">
      <alignment horizontal="center" vertical="center" wrapText="1"/>
    </xf>
    <xf numFmtId="171" fontId="14" fillId="0" borderId="0" xfId="29" applyNumberFormat="1" applyFont="1" applyAlignment="1">
      <alignment vertical="center"/>
    </xf>
    <xf numFmtId="173" fontId="14" fillId="0" borderId="0" xfId="29" applyFont="1" applyAlignment="1">
      <alignment horizontal="left" vertical="center"/>
    </xf>
    <xf numFmtId="43" fontId="14" fillId="0" borderId="0" xfId="24" applyFont="1" applyBorder="1" applyAlignment="1" applyProtection="1">
      <alignment vertical="center"/>
    </xf>
    <xf numFmtId="166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49" fontId="5" fillId="0" borderId="59" xfId="0" applyNumberFormat="1" applyFont="1" applyBorder="1" applyAlignment="1">
      <alignment horizontal="right" vertical="center" wrapText="1"/>
    </xf>
    <xf numFmtId="166" fontId="5" fillId="0" borderId="60" xfId="0" applyFont="1" applyBorder="1" applyAlignment="1">
      <alignment vertical="center" wrapText="1"/>
    </xf>
    <xf numFmtId="170" fontId="6" fillId="5" borderId="60" xfId="26" applyFont="1" applyFill="1" applyBorder="1" applyAlignment="1" applyProtection="1">
      <alignment horizontal="center" vertical="center" wrapText="1"/>
    </xf>
    <xf numFmtId="166" fontId="6" fillId="0" borderId="60" xfId="0" applyFont="1" applyBorder="1" applyAlignment="1">
      <alignment horizontal="center" vertical="center" wrapText="1"/>
    </xf>
    <xf numFmtId="170" fontId="6" fillId="0" borderId="60" xfId="26" applyFont="1" applyFill="1" applyBorder="1" applyAlignment="1" applyProtection="1">
      <alignment vertical="center" wrapText="1"/>
    </xf>
    <xf numFmtId="170" fontId="6" fillId="0" borderId="60" xfId="26" applyFont="1" applyFill="1" applyBorder="1" applyAlignment="1" applyProtection="1">
      <alignment horizontal="right" vertical="center" wrapText="1"/>
    </xf>
    <xf numFmtId="170" fontId="5" fillId="0" borderId="61" xfId="0" applyNumberFormat="1" applyFont="1" applyBorder="1" applyAlignment="1">
      <alignment horizontal="right" vertical="center"/>
    </xf>
    <xf numFmtId="165" fontId="8" fillId="0" borderId="0" xfId="6" applyNumberFormat="1" applyFont="1" applyAlignment="1" applyProtection="1">
      <alignment horizontal="center" vertical="center"/>
    </xf>
    <xf numFmtId="166" fontId="8" fillId="0" borderId="0" xfId="6" applyNumberFormat="1" applyFont="1" applyAlignment="1" applyProtection="1">
      <alignment horizontal="center" vertical="center"/>
    </xf>
    <xf numFmtId="0" fontId="9" fillId="0" borderId="0" xfId="6" applyNumberFormat="1" applyFont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 wrapText="1"/>
    </xf>
    <xf numFmtId="165" fontId="8" fillId="0" borderId="0" xfId="29" applyNumberFormat="1" applyFont="1" applyAlignment="1">
      <alignment horizontal="center" vertical="center"/>
    </xf>
    <xf numFmtId="166" fontId="8" fillId="0" borderId="0" xfId="29" applyNumberFormat="1" applyFont="1" applyAlignment="1">
      <alignment horizontal="center" vertical="center"/>
    </xf>
    <xf numFmtId="0" fontId="8" fillId="7" borderId="50" xfId="0" applyNumberFormat="1" applyFont="1" applyFill="1" applyBorder="1" applyAlignment="1">
      <alignment horizontal="left" vertical="center" wrapText="1"/>
    </xf>
    <xf numFmtId="178" fontId="8" fillId="7" borderId="0" xfId="0" applyNumberFormat="1" applyFont="1" applyFill="1" applyAlignment="1">
      <alignment horizontal="left" vertical="center" wrapText="1"/>
    </xf>
    <xf numFmtId="0" fontId="8" fillId="7" borderId="0" xfId="0" applyNumberFormat="1" applyFont="1" applyFill="1" applyAlignment="1">
      <alignment horizontal="center" vertical="center" wrapText="1"/>
    </xf>
    <xf numFmtId="178" fontId="8" fillId="7" borderId="0" xfId="0" applyNumberFormat="1" applyFont="1" applyFill="1" applyAlignment="1">
      <alignment horizontal="center" vertical="center" wrapText="1"/>
    </xf>
    <xf numFmtId="167" fontId="6" fillId="0" borderId="62" xfId="6" applyNumberFormat="1" applyFont="1" applyBorder="1" applyAlignment="1">
      <alignment horizontal="right" vertical="center" wrapText="1"/>
    </xf>
    <xf numFmtId="0" fontId="6" fillId="0" borderId="63" xfId="6" applyNumberFormat="1" applyFont="1" applyBorder="1" applyAlignment="1">
      <alignment vertical="center" wrapText="1"/>
    </xf>
    <xf numFmtId="43" fontId="6" fillId="0" borderId="63" xfId="2" applyFont="1" applyBorder="1" applyAlignment="1" applyProtection="1">
      <alignment horizontal="right" vertical="center" wrapText="1"/>
    </xf>
    <xf numFmtId="0" fontId="6" fillId="0" borderId="63" xfId="6" applyNumberFormat="1" applyFont="1" applyBorder="1" applyAlignment="1">
      <alignment horizontal="center" vertical="center" wrapText="1"/>
    </xf>
    <xf numFmtId="4" fontId="6" fillId="0" borderId="63" xfId="6" applyNumberFormat="1" applyFont="1" applyBorder="1" applyAlignment="1">
      <alignment horizontal="right" vertical="center" wrapText="1"/>
    </xf>
    <xf numFmtId="4" fontId="6" fillId="0" borderId="63" xfId="2" applyNumberFormat="1" applyFont="1" applyBorder="1" applyAlignment="1" applyProtection="1">
      <alignment horizontal="right" vertical="center"/>
    </xf>
    <xf numFmtId="43" fontId="5" fillId="0" borderId="64" xfId="2" applyFont="1" applyBorder="1" applyAlignment="1" applyProtection="1">
      <alignment vertical="center" wrapText="1"/>
    </xf>
  </cellXfs>
  <cellStyles count="34">
    <cellStyle name="Comma" xfId="2" builtinId="3"/>
    <cellStyle name="Euro" xfId="1" xr:uid="{00000000-0005-0000-0000-000000000000}"/>
    <cellStyle name="Excel Built-in Normal" xfId="21" xr:uid="{00000000-0005-0000-0000-000001000000}"/>
    <cellStyle name="Millares 10" xfId="3" xr:uid="{00000000-0005-0000-0000-000003000000}"/>
    <cellStyle name="Millares 10 2" xfId="9" xr:uid="{00000000-0005-0000-0000-000004000000}"/>
    <cellStyle name="Millares 12" xfId="14" xr:uid="{00000000-0005-0000-0000-000005000000}"/>
    <cellStyle name="Millares 12 2" xfId="22" xr:uid="{00000000-0005-0000-0000-000006000000}"/>
    <cellStyle name="Millares 2" xfId="4" xr:uid="{00000000-0005-0000-0000-000007000000}"/>
    <cellStyle name="Millares 2 2" xfId="8" xr:uid="{00000000-0005-0000-0000-000008000000}"/>
    <cellStyle name="Millares 2 2 3" xfId="15" xr:uid="{00000000-0005-0000-0000-000009000000}"/>
    <cellStyle name="Millares 2 2 3 3" xfId="24" xr:uid="{00000000-0005-0000-0000-00000A000000}"/>
    <cellStyle name="Millares 2 3" xfId="23" xr:uid="{00000000-0005-0000-0000-00000B000000}"/>
    <cellStyle name="Millares 2 4" xfId="16" xr:uid="{00000000-0005-0000-0000-00000C000000}"/>
    <cellStyle name="Millares 2 4 2 3" xfId="25" xr:uid="{00000000-0005-0000-0000-00000D000000}"/>
    <cellStyle name="Millares 3" xfId="13" xr:uid="{00000000-0005-0000-0000-00000E000000}"/>
    <cellStyle name="Millares 8" xfId="11" xr:uid="{00000000-0005-0000-0000-00000F000000}"/>
    <cellStyle name="Millares 8 2" xfId="26" xr:uid="{00000000-0005-0000-0000-000010000000}"/>
    <cellStyle name="Moneda 14" xfId="27" xr:uid="{00000000-0005-0000-0000-000011000000}"/>
    <cellStyle name="Normal" xfId="0" builtinId="0"/>
    <cellStyle name="Normal 2" xfId="5" xr:uid="{00000000-0005-0000-0000-000013000000}"/>
    <cellStyle name="Normal 2 2" xfId="17" xr:uid="{00000000-0005-0000-0000-000014000000}"/>
    <cellStyle name="Normal 2 3" xfId="28" xr:uid="{00000000-0005-0000-0000-000015000000}"/>
    <cellStyle name="Normal 2_2011-102" xfId="20" xr:uid="{00000000-0005-0000-0000-000016000000}"/>
    <cellStyle name="Normal 3" xfId="6" xr:uid="{00000000-0005-0000-0000-000017000000}"/>
    <cellStyle name="Normal 3 2" xfId="29" xr:uid="{00000000-0005-0000-0000-000018000000}"/>
    <cellStyle name="Normal 4" xfId="30" xr:uid="{00000000-0005-0000-0000-000019000000}"/>
    <cellStyle name="Percent" xfId="12" builtinId="5"/>
    <cellStyle name="Porcentaje 2" xfId="18" xr:uid="{00000000-0005-0000-0000-00001B000000}"/>
    <cellStyle name="Porcentaje 2 2" xfId="32" xr:uid="{00000000-0005-0000-0000-00001C000000}"/>
    <cellStyle name="Porcentaje 3" xfId="19" xr:uid="{00000000-0005-0000-0000-00001D000000}"/>
    <cellStyle name="Porcentaje 4" xfId="31" xr:uid="{00000000-0005-0000-0000-00001E000000}"/>
    <cellStyle name="Porcentual 10" xfId="7" xr:uid="{00000000-0005-0000-0000-00001F000000}"/>
    <cellStyle name="Porcentual 10 2" xfId="10" xr:uid="{00000000-0005-0000-0000-000020000000}"/>
    <cellStyle name="Porcentual 5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OS-UEP/Costos/PRESUPUESTOS%202013/An&#225;lisis%20de%20Ingenier&#237;a%20(%20Insumos,%20Mano%20de%20Obra%20de%20Alba&#241;iler&#237;a%20de%20Obras%20P&#250;blicas%20del%20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G349"/>
  <sheetViews>
    <sheetView showGridLines="0" showZeros="0" view="pageBreakPreview" topLeftCell="A208" zoomScale="80" zoomScaleSheetLayoutView="80" workbookViewId="0">
      <selection activeCell="G196" sqref="G196"/>
    </sheetView>
  </sheetViews>
  <sheetFormatPr defaultColWidth="11.5546875" defaultRowHeight="15" customHeight="1"/>
  <cols>
    <col min="1" max="1" width="8.33203125" style="1" customWidth="1"/>
    <col min="2" max="2" width="43.77734375" style="2" customWidth="1"/>
    <col min="3" max="3" width="12.88671875" style="7" customWidth="1"/>
    <col min="4" max="4" width="8.109375" style="4" customWidth="1"/>
    <col min="5" max="5" width="15.5546875" style="3" customWidth="1"/>
    <col min="6" max="6" width="15.109375" style="6" customWidth="1"/>
    <col min="7" max="7" width="17.88671875" style="5" customWidth="1"/>
    <col min="8" max="8" width="14.5546875" style="2" bestFit="1" customWidth="1"/>
    <col min="9" max="9" width="12" style="2" bestFit="1" customWidth="1"/>
    <col min="10" max="16384" width="11.5546875" style="2"/>
  </cols>
  <sheetData>
    <row r="1" spans="1:7" ht="21" customHeight="1">
      <c r="A1" s="393" t="s">
        <v>19</v>
      </c>
      <c r="B1" s="393"/>
      <c r="C1" s="393"/>
      <c r="D1" s="393"/>
      <c r="E1" s="393"/>
      <c r="F1" s="393"/>
      <c r="G1" s="393"/>
    </row>
    <row r="2" spans="1:7" ht="18.75" customHeight="1">
      <c r="A2" s="393" t="s">
        <v>20</v>
      </c>
      <c r="B2" s="393"/>
      <c r="C2" s="393"/>
      <c r="D2" s="393"/>
      <c r="E2" s="393"/>
      <c r="F2" s="393"/>
      <c r="G2" s="393"/>
    </row>
    <row r="3" spans="1:7" ht="15.75" customHeight="1">
      <c r="A3" s="394" t="s">
        <v>11</v>
      </c>
      <c r="B3" s="394"/>
      <c r="C3" s="394"/>
      <c r="D3" s="394"/>
      <c r="E3" s="394"/>
      <c r="F3" s="394"/>
      <c r="G3" s="394"/>
    </row>
    <row r="4" spans="1:7" ht="15" customHeight="1">
      <c r="A4" s="8"/>
      <c r="B4" s="9"/>
      <c r="C4" s="10"/>
      <c r="D4" s="11"/>
      <c r="E4" s="12"/>
      <c r="F4" s="13"/>
      <c r="G4" s="14"/>
    </row>
    <row r="5" spans="1:7" ht="33.75" customHeight="1">
      <c r="A5" s="395" t="s">
        <v>104</v>
      </c>
      <c r="B5" s="395"/>
      <c r="C5" s="395"/>
      <c r="D5" s="395"/>
      <c r="E5" s="395"/>
      <c r="F5" s="395"/>
      <c r="G5" s="395"/>
    </row>
    <row r="6" spans="1:7" ht="13.5" customHeight="1" thickBot="1">
      <c r="A6" s="70"/>
      <c r="B6" s="71"/>
      <c r="C6" s="72"/>
      <c r="D6" s="71"/>
      <c r="E6" s="73"/>
      <c r="F6" s="74"/>
      <c r="G6" s="75"/>
    </row>
    <row r="7" spans="1:7" ht="18.75" customHeight="1" thickTop="1" thickBot="1">
      <c r="A7" s="76" t="s">
        <v>0</v>
      </c>
      <c r="B7" s="77" t="s">
        <v>1</v>
      </c>
      <c r="C7" s="78" t="s">
        <v>3</v>
      </c>
      <c r="D7" s="77" t="s">
        <v>2</v>
      </c>
      <c r="E7" s="79" t="s">
        <v>21</v>
      </c>
      <c r="F7" s="78" t="s">
        <v>4</v>
      </c>
      <c r="G7" s="80" t="s">
        <v>15</v>
      </c>
    </row>
    <row r="8" spans="1:7" ht="22.5" customHeight="1" thickTop="1">
      <c r="A8" s="81"/>
      <c r="B8" s="82"/>
      <c r="C8" s="83"/>
      <c r="D8" s="84"/>
      <c r="E8" s="85"/>
      <c r="F8" s="86"/>
      <c r="G8" s="87"/>
    </row>
    <row r="9" spans="1:7" ht="22.5" customHeight="1">
      <c r="A9" s="144">
        <v>1</v>
      </c>
      <c r="B9" s="69" t="s">
        <v>59</v>
      </c>
      <c r="C9" s="88"/>
      <c r="D9" s="59"/>
      <c r="E9" s="89"/>
      <c r="F9" s="60"/>
      <c r="G9" s="61"/>
    </row>
    <row r="10" spans="1:7" ht="22.5" customHeight="1">
      <c r="A10" s="145">
        <f>+A9+0.1</f>
        <v>1.1000000000000001</v>
      </c>
      <c r="B10" s="62" t="s">
        <v>22</v>
      </c>
      <c r="C10" s="90">
        <v>6</v>
      </c>
      <c r="D10" s="59" t="s">
        <v>60</v>
      </c>
      <c r="E10" s="91"/>
      <c r="F10" s="92">
        <f t="shared" ref="F10:F19" si="0">+C10*E10</f>
        <v>0</v>
      </c>
      <c r="G10" s="61"/>
    </row>
    <row r="11" spans="1:7" ht="40.5" customHeight="1">
      <c r="A11" s="145">
        <f>+A10+0.1</f>
        <v>1.2</v>
      </c>
      <c r="B11" s="62" t="s">
        <v>61</v>
      </c>
      <c r="C11" s="90">
        <v>1</v>
      </c>
      <c r="D11" s="59" t="s">
        <v>13</v>
      </c>
      <c r="E11" s="91"/>
      <c r="F11" s="92">
        <f t="shared" si="0"/>
        <v>0</v>
      </c>
      <c r="G11" s="61"/>
    </row>
    <row r="12" spans="1:7" ht="21" customHeight="1">
      <c r="A12" s="145">
        <f>+A11+0.1</f>
        <v>1.3</v>
      </c>
      <c r="B12" s="62" t="s">
        <v>62</v>
      </c>
      <c r="C12" s="93">
        <v>150</v>
      </c>
      <c r="D12" s="59" t="s">
        <v>5</v>
      </c>
      <c r="E12" s="91"/>
      <c r="F12" s="92">
        <f t="shared" si="0"/>
        <v>0</v>
      </c>
      <c r="G12" s="61"/>
    </row>
    <row r="13" spans="1:7" ht="40.5" customHeight="1">
      <c r="A13" s="145">
        <f>+A12+0.1</f>
        <v>1.4</v>
      </c>
      <c r="B13" s="62" t="s">
        <v>63</v>
      </c>
      <c r="C13" s="93">
        <v>1</v>
      </c>
      <c r="D13" s="59" t="s">
        <v>13</v>
      </c>
      <c r="E13" s="91"/>
      <c r="F13" s="92">
        <f t="shared" si="0"/>
        <v>0</v>
      </c>
      <c r="G13" s="61"/>
    </row>
    <row r="14" spans="1:7" ht="57.75" customHeight="1">
      <c r="A14" s="145">
        <f>+A13+0.1</f>
        <v>1.5</v>
      </c>
      <c r="B14" s="62" t="s">
        <v>64</v>
      </c>
      <c r="C14" s="90">
        <v>6</v>
      </c>
      <c r="D14" s="59" t="s">
        <v>60</v>
      </c>
      <c r="E14" s="91"/>
      <c r="F14" s="92">
        <f t="shared" si="0"/>
        <v>0</v>
      </c>
      <c r="G14" s="61">
        <f>SUM(F10:F14)</f>
        <v>0</v>
      </c>
    </row>
    <row r="15" spans="1:7" ht="25.5" customHeight="1">
      <c r="A15" s="94"/>
      <c r="B15" s="62"/>
      <c r="C15" s="95"/>
      <c r="D15" s="59"/>
      <c r="E15" s="64"/>
      <c r="F15" s="92"/>
      <c r="G15" s="61"/>
    </row>
    <row r="16" spans="1:7" ht="25.5" customHeight="1">
      <c r="A16" s="144">
        <v>2</v>
      </c>
      <c r="B16" s="69" t="s">
        <v>65</v>
      </c>
      <c r="C16" s="95"/>
      <c r="D16" s="59"/>
      <c r="E16" s="64"/>
      <c r="F16" s="92"/>
      <c r="G16" s="61"/>
    </row>
    <row r="17" spans="1:7" ht="39.75" customHeight="1">
      <c r="A17" s="145">
        <f>+A16+0.1</f>
        <v>2.1</v>
      </c>
      <c r="B17" s="62" t="s">
        <v>66</v>
      </c>
      <c r="C17" s="93">
        <v>1</v>
      </c>
      <c r="D17" s="59" t="s">
        <v>13</v>
      </c>
      <c r="E17" s="91"/>
      <c r="F17" s="92">
        <f t="shared" si="0"/>
        <v>0</v>
      </c>
      <c r="G17" s="61"/>
    </row>
    <row r="18" spans="1:7" ht="25.5" customHeight="1">
      <c r="A18" s="145">
        <f>+A17+0.1</f>
        <v>2.2000000000000002</v>
      </c>
      <c r="B18" s="62" t="s">
        <v>67</v>
      </c>
      <c r="C18" s="93">
        <v>1</v>
      </c>
      <c r="D18" s="59" t="s">
        <v>13</v>
      </c>
      <c r="E18" s="91"/>
      <c r="F18" s="92">
        <f>+C18*E18</f>
        <v>0</v>
      </c>
      <c r="G18" s="61"/>
    </row>
    <row r="19" spans="1:7" ht="41.25" customHeight="1">
      <c r="A19" s="145">
        <f>+A18+0.1</f>
        <v>2.2999999999999998</v>
      </c>
      <c r="B19" s="62" t="s">
        <v>68</v>
      </c>
      <c r="C19" s="93">
        <v>25</v>
      </c>
      <c r="D19" s="59" t="s">
        <v>69</v>
      </c>
      <c r="E19" s="91"/>
      <c r="F19" s="92">
        <f t="shared" si="0"/>
        <v>0</v>
      </c>
      <c r="G19" s="61">
        <f>SUM(F17:F19)</f>
        <v>0</v>
      </c>
    </row>
    <row r="20" spans="1:7" ht="25.5" customHeight="1">
      <c r="A20" s="145"/>
      <c r="B20" s="62"/>
      <c r="C20" s="63"/>
      <c r="D20" s="59"/>
      <c r="E20" s="64"/>
      <c r="F20" s="60"/>
      <c r="G20" s="61"/>
    </row>
    <row r="21" spans="1:7" ht="25.5" customHeight="1">
      <c r="A21" s="96">
        <v>2</v>
      </c>
      <c r="B21" s="97" t="s">
        <v>32</v>
      </c>
      <c r="C21" s="98"/>
      <c r="D21" s="99"/>
      <c r="E21" s="100"/>
      <c r="F21" s="101" t="str">
        <f t="shared" ref="F21:F38" si="1">IF(E21=0," ",(ROUND(C21*E21,2)))</f>
        <v xml:space="preserve"> </v>
      </c>
      <c r="G21" s="102"/>
    </row>
    <row r="22" spans="1:7" ht="25.5" customHeight="1">
      <c r="A22" s="103">
        <f>A21+0.1</f>
        <v>2.1</v>
      </c>
      <c r="B22" s="104" t="s">
        <v>33</v>
      </c>
      <c r="C22" s="98">
        <v>5967.98</v>
      </c>
      <c r="D22" s="105" t="s">
        <v>6</v>
      </c>
      <c r="E22" s="100"/>
      <c r="F22" s="146" t="str">
        <f t="shared" si="1"/>
        <v xml:space="preserve"> </v>
      </c>
      <c r="G22" s="102"/>
    </row>
    <row r="23" spans="1:7" ht="25.5" customHeight="1">
      <c r="A23" s="103">
        <f t="shared" ref="A23:A28" si="2">A22+0.1</f>
        <v>2.2000000000000002</v>
      </c>
      <c r="B23" s="99" t="s">
        <v>26</v>
      </c>
      <c r="C23" s="98">
        <v>210.06</v>
      </c>
      <c r="D23" s="105" t="s">
        <v>6</v>
      </c>
      <c r="E23" s="100"/>
      <c r="F23" s="146" t="str">
        <f>IF(E23=0," ",(ROUND(C23*E23,2)))</f>
        <v xml:space="preserve"> </v>
      </c>
      <c r="G23" s="102"/>
    </row>
    <row r="24" spans="1:7" ht="37.5" customHeight="1">
      <c r="A24" s="103">
        <f t="shared" si="2"/>
        <v>2.2999999999999998</v>
      </c>
      <c r="B24" s="99" t="s">
        <v>72</v>
      </c>
      <c r="C24" s="98">
        <v>2389.59</v>
      </c>
      <c r="D24" s="105" t="s">
        <v>6</v>
      </c>
      <c r="E24" s="100"/>
      <c r="F24" s="146" t="str">
        <f>IF(E24=0," ",(ROUND(C24*E24,2)))</f>
        <v xml:space="preserve"> </v>
      </c>
      <c r="G24" s="102"/>
    </row>
    <row r="25" spans="1:7" ht="25.5" customHeight="1">
      <c r="A25" s="103">
        <f t="shared" si="2"/>
        <v>2.4</v>
      </c>
      <c r="B25" s="99" t="s">
        <v>54</v>
      </c>
      <c r="C25" s="98">
        <v>2095.2600000000002</v>
      </c>
      <c r="D25" s="105" t="s">
        <v>6</v>
      </c>
      <c r="E25" s="100"/>
      <c r="F25" s="146" t="str">
        <f>IF(E25=0," ",(ROUND(C25*E25,2)))</f>
        <v xml:space="preserve"> </v>
      </c>
      <c r="G25" s="102"/>
    </row>
    <row r="26" spans="1:7" ht="25.5" customHeight="1">
      <c r="A26" s="103">
        <f t="shared" si="2"/>
        <v>2.5</v>
      </c>
      <c r="B26" s="99" t="s">
        <v>55</v>
      </c>
      <c r="C26" s="98">
        <v>1050.1600000000001</v>
      </c>
      <c r="D26" s="105" t="s">
        <v>6</v>
      </c>
      <c r="E26" s="100"/>
      <c r="F26" s="146" t="str">
        <f>IF(E26=0," ",(ROUND(C26*E26,2)))</f>
        <v xml:space="preserve"> </v>
      </c>
      <c r="G26" s="102"/>
    </row>
    <row r="27" spans="1:7" ht="25.5" customHeight="1">
      <c r="A27" s="103">
        <f t="shared" si="2"/>
        <v>2.6</v>
      </c>
      <c r="B27" s="99" t="s">
        <v>44</v>
      </c>
      <c r="C27" s="98">
        <v>2095.2600000000002</v>
      </c>
      <c r="D27" s="105" t="s">
        <v>6</v>
      </c>
      <c r="E27" s="100"/>
      <c r="F27" s="146" t="str">
        <f t="shared" si="1"/>
        <v xml:space="preserve"> </v>
      </c>
      <c r="G27" s="102"/>
    </row>
    <row r="28" spans="1:7" ht="25.5" customHeight="1">
      <c r="A28" s="103">
        <f t="shared" si="2"/>
        <v>2.7</v>
      </c>
      <c r="B28" s="99" t="s">
        <v>52</v>
      </c>
      <c r="C28" s="98">
        <v>7758.37</v>
      </c>
      <c r="D28" s="105" t="s">
        <v>6</v>
      </c>
      <c r="E28" s="100"/>
      <c r="F28" s="146" t="str">
        <f t="shared" si="1"/>
        <v xml:space="preserve"> </v>
      </c>
      <c r="G28" s="102">
        <f>SUM(F22:F28)</f>
        <v>0</v>
      </c>
    </row>
    <row r="29" spans="1:7" ht="25.5" customHeight="1">
      <c r="A29" s="106"/>
      <c r="B29" s="107"/>
      <c r="C29" s="108"/>
      <c r="D29" s="107"/>
      <c r="E29" s="109"/>
      <c r="F29" s="147" t="str">
        <f t="shared" si="1"/>
        <v xml:space="preserve"> </v>
      </c>
      <c r="G29" s="110"/>
    </row>
    <row r="30" spans="1:7" ht="25.5" customHeight="1">
      <c r="A30" s="96">
        <v>3</v>
      </c>
      <c r="B30" s="97" t="s">
        <v>37</v>
      </c>
      <c r="C30" s="98"/>
      <c r="D30" s="99"/>
      <c r="E30" s="109"/>
      <c r="F30" s="147" t="str">
        <f t="shared" si="1"/>
        <v xml:space="preserve"> </v>
      </c>
      <c r="G30" s="110"/>
    </row>
    <row r="31" spans="1:7" ht="25.5" customHeight="1">
      <c r="A31" s="103">
        <f>A30+0.1</f>
        <v>3.1</v>
      </c>
      <c r="B31" s="99" t="s">
        <v>81</v>
      </c>
      <c r="C31" s="98">
        <v>286.58</v>
      </c>
      <c r="D31" s="105" t="s">
        <v>5</v>
      </c>
      <c r="E31" s="100"/>
      <c r="F31" s="146" t="str">
        <f>IF(E31=0," ",(ROUND(C31*E31,2)))</f>
        <v xml:space="preserve"> </v>
      </c>
      <c r="G31" s="102"/>
    </row>
    <row r="32" spans="1:7" ht="25.5" customHeight="1">
      <c r="A32" s="103">
        <f>A31+0.1</f>
        <v>3.2</v>
      </c>
      <c r="B32" s="99" t="s">
        <v>43</v>
      </c>
      <c r="C32" s="98">
        <v>692.02</v>
      </c>
      <c r="D32" s="105" t="s">
        <v>5</v>
      </c>
      <c r="E32" s="100"/>
      <c r="F32" s="146" t="str">
        <f>IF(E32=0," ",(ROUND(C32*E32,2)))</f>
        <v xml:space="preserve"> </v>
      </c>
      <c r="G32" s="102">
        <f>SUM(F31:F32)</f>
        <v>0</v>
      </c>
    </row>
    <row r="33" spans="1:7" ht="25.5" customHeight="1">
      <c r="A33" s="125"/>
      <c r="B33" s="107"/>
      <c r="C33" s="108"/>
      <c r="D33" s="124"/>
      <c r="E33" s="148"/>
      <c r="F33" s="147"/>
      <c r="G33" s="110"/>
    </row>
    <row r="34" spans="1:7" ht="25.5" customHeight="1">
      <c r="A34" s="96">
        <v>4</v>
      </c>
      <c r="B34" s="97" t="s">
        <v>38</v>
      </c>
      <c r="C34" s="98"/>
      <c r="D34" s="99"/>
      <c r="E34" s="109"/>
      <c r="F34" s="147" t="str">
        <f>IF(E34=0," ",(ROUND(C34*E34,2)))</f>
        <v xml:space="preserve"> </v>
      </c>
      <c r="G34" s="110"/>
    </row>
    <row r="35" spans="1:7" ht="25.5" customHeight="1">
      <c r="A35" s="103">
        <f>A34+0.1</f>
        <v>4.0999999999999996</v>
      </c>
      <c r="B35" s="99" t="s">
        <v>105</v>
      </c>
      <c r="C35" s="98">
        <v>286.58</v>
      </c>
      <c r="D35" s="105" t="s">
        <v>5</v>
      </c>
      <c r="E35" s="100"/>
      <c r="F35" s="146" t="str">
        <f>IF(E35=0," ",(ROUND(C35*E35,2)))</f>
        <v xml:space="preserve"> </v>
      </c>
      <c r="G35" s="102"/>
    </row>
    <row r="36" spans="1:7" ht="25.5" customHeight="1">
      <c r="A36" s="103">
        <f>A35+0.1</f>
        <v>4.2</v>
      </c>
      <c r="B36" s="99" t="s">
        <v>43</v>
      </c>
      <c r="C36" s="98">
        <v>692.02</v>
      </c>
      <c r="D36" s="105" t="s">
        <v>5</v>
      </c>
      <c r="E36" s="100"/>
      <c r="F36" s="146" t="str">
        <f>IF(E36=0," ",(ROUND(C36*E36,2)))</f>
        <v xml:space="preserve"> </v>
      </c>
      <c r="G36" s="102">
        <f>SUM(F35:F36)</f>
        <v>0</v>
      </c>
    </row>
    <row r="37" spans="1:7" ht="25.5" customHeight="1" thickBot="1">
      <c r="A37" s="172"/>
      <c r="B37" s="173"/>
      <c r="C37" s="174"/>
      <c r="D37" s="175"/>
      <c r="E37" s="176"/>
      <c r="F37" s="177"/>
      <c r="G37" s="178"/>
    </row>
    <row r="38" spans="1:7" ht="25.5" customHeight="1" thickTop="1">
      <c r="A38" s="126">
        <v>5</v>
      </c>
      <c r="B38" s="118" t="s">
        <v>45</v>
      </c>
      <c r="C38" s="119"/>
      <c r="D38" s="120"/>
      <c r="E38" s="122"/>
      <c r="F38" s="123" t="str">
        <f t="shared" si="1"/>
        <v xml:space="preserve"> </v>
      </c>
      <c r="G38" s="113"/>
    </row>
    <row r="39" spans="1:7" ht="25.5" customHeight="1">
      <c r="A39" s="115">
        <f>+A38+0.1</f>
        <v>5.0999999999999996</v>
      </c>
      <c r="B39" s="97" t="s">
        <v>53</v>
      </c>
      <c r="C39" s="98"/>
      <c r="D39" s="105"/>
      <c r="E39" s="109"/>
      <c r="F39" s="114"/>
      <c r="G39" s="110"/>
    </row>
    <row r="40" spans="1:7" ht="54.75" customHeight="1">
      <c r="A40" s="116" t="s">
        <v>74</v>
      </c>
      <c r="B40" s="99" t="s">
        <v>106</v>
      </c>
      <c r="C40" s="98">
        <v>13</v>
      </c>
      <c r="D40" s="105" t="s">
        <v>2</v>
      </c>
      <c r="E40" s="100"/>
      <c r="F40" s="146" t="str">
        <f t="shared" ref="F40:F41" si="3">IF(E40=0," ",(ROUND(C40*E40,2)))</f>
        <v xml:space="preserve"> </v>
      </c>
      <c r="G40" s="110"/>
    </row>
    <row r="41" spans="1:7" ht="28.5" customHeight="1">
      <c r="A41" s="116" t="s">
        <v>80</v>
      </c>
      <c r="B41" s="99" t="s">
        <v>96</v>
      </c>
      <c r="C41" s="98">
        <v>1</v>
      </c>
      <c r="D41" s="105" t="s">
        <v>2</v>
      </c>
      <c r="E41" s="100"/>
      <c r="F41" s="146" t="str">
        <f t="shared" si="3"/>
        <v xml:space="preserve"> </v>
      </c>
      <c r="G41" s="110"/>
    </row>
    <row r="42" spans="1:7" ht="28.5" customHeight="1">
      <c r="A42" s="116" t="s">
        <v>94</v>
      </c>
      <c r="B42" s="99" t="s">
        <v>97</v>
      </c>
      <c r="C42" s="98">
        <v>1</v>
      </c>
      <c r="D42" s="105" t="s">
        <v>2</v>
      </c>
      <c r="E42" s="100"/>
      <c r="F42" s="146" t="str">
        <f t="shared" ref="F42" si="4">IF(E42=0," ",(ROUND(C42*E42,2)))</f>
        <v xml:space="preserve"> </v>
      </c>
      <c r="G42" s="110"/>
    </row>
    <row r="43" spans="1:7" ht="28.5" customHeight="1">
      <c r="A43" s="116" t="s">
        <v>95</v>
      </c>
      <c r="B43" s="99" t="s">
        <v>98</v>
      </c>
      <c r="C43" s="98">
        <v>1</v>
      </c>
      <c r="D43" s="105" t="s">
        <v>2</v>
      </c>
      <c r="E43" s="100"/>
      <c r="F43" s="146" t="str">
        <f t="shared" ref="F43" si="5">IF(E43=0," ",(ROUND(C43*E43,2)))</f>
        <v xml:space="preserve"> </v>
      </c>
      <c r="G43" s="110"/>
    </row>
    <row r="44" spans="1:7" ht="24.75" customHeight="1">
      <c r="A44" s="116"/>
      <c r="B44" s="99"/>
      <c r="C44" s="98"/>
      <c r="D44" s="105"/>
      <c r="E44" s="100"/>
      <c r="F44" s="100"/>
      <c r="G44" s="110"/>
    </row>
    <row r="45" spans="1:7" ht="25.5" customHeight="1">
      <c r="A45" s="115">
        <f>+A39+0.1</f>
        <v>5.2</v>
      </c>
      <c r="B45" s="97" t="s">
        <v>46</v>
      </c>
      <c r="C45" s="98"/>
      <c r="D45" s="105"/>
      <c r="E45" s="100"/>
      <c r="F45" s="101"/>
      <c r="G45" s="110"/>
    </row>
    <row r="46" spans="1:7" ht="25.5" customHeight="1">
      <c r="A46" s="117" t="s">
        <v>75</v>
      </c>
      <c r="B46" s="99" t="s">
        <v>49</v>
      </c>
      <c r="C46" s="98">
        <v>17</v>
      </c>
      <c r="D46" s="105" t="s">
        <v>2</v>
      </c>
      <c r="E46" s="100"/>
      <c r="F46" s="146" t="str">
        <f>IF(E46=0," ",(ROUND(C46*E46,2)))</f>
        <v xml:space="preserve"> </v>
      </c>
      <c r="G46" s="102"/>
    </row>
    <row r="47" spans="1:7" ht="25.5" customHeight="1">
      <c r="A47" s="117" t="s">
        <v>76</v>
      </c>
      <c r="B47" s="99" t="s">
        <v>50</v>
      </c>
      <c r="C47" s="98">
        <v>17</v>
      </c>
      <c r="D47" s="105" t="s">
        <v>2</v>
      </c>
      <c r="E47" s="100"/>
      <c r="F47" s="146" t="str">
        <f>IF(E47=0," ",(ROUND(C47*E47,2)))</f>
        <v xml:space="preserve"> </v>
      </c>
      <c r="G47" s="102"/>
    </row>
    <row r="48" spans="1:7" ht="19.5" customHeight="1">
      <c r="A48" s="115">
        <f>A45+0.1</f>
        <v>5.3</v>
      </c>
      <c r="B48" s="97" t="s">
        <v>70</v>
      </c>
      <c r="C48" s="98">
        <v>1</v>
      </c>
      <c r="D48" s="105" t="s">
        <v>2</v>
      </c>
      <c r="E48" s="100"/>
      <c r="F48" s="146" t="str">
        <f t="shared" ref="F48" si="6">IF(E48=0," ",(ROUND(C48*E48,2)))</f>
        <v xml:space="preserve"> </v>
      </c>
      <c r="G48" s="102"/>
    </row>
    <row r="49" spans="1:7" ht="64.5" customHeight="1">
      <c r="A49" s="115">
        <f>+A48+0.1</f>
        <v>5.4</v>
      </c>
      <c r="B49" s="97" t="s">
        <v>107</v>
      </c>
      <c r="C49" s="98">
        <v>50</v>
      </c>
      <c r="D49" s="105" t="s">
        <v>5</v>
      </c>
      <c r="E49" s="100"/>
      <c r="F49" s="146">
        <f>+C49*E49</f>
        <v>0</v>
      </c>
      <c r="G49" s="102"/>
    </row>
    <row r="50" spans="1:7" ht="45.75" customHeight="1">
      <c r="A50" s="115">
        <f>+A49+0.1</f>
        <v>5.5</v>
      </c>
      <c r="B50" s="97" t="s">
        <v>71</v>
      </c>
      <c r="C50" s="121">
        <v>10</v>
      </c>
      <c r="D50" s="105" t="s">
        <v>30</v>
      </c>
      <c r="E50" s="100"/>
      <c r="F50" s="146">
        <f>+C50*E50</f>
        <v>0</v>
      </c>
      <c r="G50" s="102">
        <f>SUM(F40:F50)</f>
        <v>0</v>
      </c>
    </row>
    <row r="51" spans="1:7" ht="24.75" customHeight="1">
      <c r="A51" s="149"/>
      <c r="B51" s="150"/>
      <c r="C51" s="108"/>
      <c r="D51" s="124"/>
      <c r="E51" s="109"/>
      <c r="F51" s="114"/>
      <c r="G51" s="110"/>
    </row>
    <row r="52" spans="1:7" ht="36.75" customHeight="1">
      <c r="A52" s="151">
        <v>6</v>
      </c>
      <c r="B52" s="69" t="s">
        <v>82</v>
      </c>
      <c r="C52" s="152"/>
      <c r="D52" s="153"/>
      <c r="E52" s="154"/>
      <c r="F52" s="155"/>
      <c r="G52" s="156"/>
    </row>
    <row r="53" spans="1:7" ht="24.75" customHeight="1">
      <c r="A53" s="157">
        <f t="shared" ref="A53:A58" si="7">+A52+0.1</f>
        <v>6.1</v>
      </c>
      <c r="B53" s="158" t="s">
        <v>27</v>
      </c>
      <c r="C53" s="98">
        <v>777.96</v>
      </c>
      <c r="D53" s="105" t="s">
        <v>5</v>
      </c>
      <c r="E53" s="100"/>
      <c r="F53" s="146">
        <f t="shared" ref="F53:F67" si="8">ROUNDUP(C53*E53,2)</f>
        <v>0</v>
      </c>
      <c r="G53" s="171"/>
    </row>
    <row r="54" spans="1:7" ht="44.25" customHeight="1">
      <c r="A54" s="157">
        <f t="shared" si="7"/>
        <v>6.2</v>
      </c>
      <c r="B54" s="158" t="s">
        <v>83</v>
      </c>
      <c r="C54" s="98">
        <v>560.13</v>
      </c>
      <c r="D54" s="105" t="s">
        <v>6</v>
      </c>
      <c r="E54" s="100"/>
      <c r="F54" s="146">
        <f t="shared" si="8"/>
        <v>0</v>
      </c>
      <c r="G54" s="171"/>
    </row>
    <row r="55" spans="1:7" ht="25.5" customHeight="1">
      <c r="A55" s="157">
        <f t="shared" si="7"/>
        <v>6.3</v>
      </c>
      <c r="B55" s="158" t="s">
        <v>84</v>
      </c>
      <c r="C55" s="98">
        <v>66.73</v>
      </c>
      <c r="D55" s="105" t="s">
        <v>6</v>
      </c>
      <c r="E55" s="100"/>
      <c r="F55" s="146">
        <f t="shared" si="8"/>
        <v>0</v>
      </c>
      <c r="G55" s="171"/>
    </row>
    <row r="56" spans="1:7" ht="45.75" customHeight="1">
      <c r="A56" s="157">
        <f t="shared" si="7"/>
        <v>6.4</v>
      </c>
      <c r="B56" s="158" t="s">
        <v>85</v>
      </c>
      <c r="C56" s="98">
        <v>206.46</v>
      </c>
      <c r="D56" s="105" t="s">
        <v>6</v>
      </c>
      <c r="E56" s="100"/>
      <c r="F56" s="146">
        <f t="shared" si="8"/>
        <v>0</v>
      </c>
      <c r="G56" s="171"/>
    </row>
    <row r="57" spans="1:7" ht="24.75" customHeight="1">
      <c r="A57" s="157">
        <f t="shared" si="7"/>
        <v>6.5</v>
      </c>
      <c r="B57" s="158" t="s">
        <v>86</v>
      </c>
      <c r="C57" s="98">
        <v>288.95999999999998</v>
      </c>
      <c r="D57" s="105" t="s">
        <v>6</v>
      </c>
      <c r="E57" s="100"/>
      <c r="F57" s="146">
        <f t="shared" si="8"/>
        <v>0</v>
      </c>
      <c r="G57" s="171"/>
    </row>
    <row r="58" spans="1:7" ht="24.75" customHeight="1">
      <c r="A58" s="159">
        <f t="shared" si="7"/>
        <v>6.6</v>
      </c>
      <c r="B58" s="69" t="s">
        <v>87</v>
      </c>
      <c r="C58" s="98"/>
      <c r="D58" s="105"/>
      <c r="E58" s="100"/>
      <c r="F58" s="146"/>
      <c r="G58" s="171"/>
    </row>
    <row r="59" spans="1:7" ht="24.75" customHeight="1">
      <c r="A59" s="160" t="s">
        <v>99</v>
      </c>
      <c r="B59" s="161" t="s">
        <v>108</v>
      </c>
      <c r="C59" s="98">
        <v>788.07</v>
      </c>
      <c r="D59" s="105" t="s">
        <v>5</v>
      </c>
      <c r="E59" s="100"/>
      <c r="F59" s="146">
        <f>ROUNDUP(C59*E59,2)</f>
        <v>0</v>
      </c>
      <c r="G59" s="171"/>
    </row>
    <row r="60" spans="1:7" ht="24.75" customHeight="1">
      <c r="A60" s="162">
        <v>6.7</v>
      </c>
      <c r="B60" s="163" t="s">
        <v>88</v>
      </c>
      <c r="C60" s="98"/>
      <c r="D60" s="105"/>
      <c r="E60" s="100"/>
      <c r="F60" s="146"/>
      <c r="G60" s="171"/>
    </row>
    <row r="61" spans="1:7" ht="24.75" customHeight="1">
      <c r="A61" s="160" t="s">
        <v>100</v>
      </c>
      <c r="B61" s="158" t="s">
        <v>108</v>
      </c>
      <c r="C61" s="98">
        <v>788.07</v>
      </c>
      <c r="D61" s="105" t="s">
        <v>5</v>
      </c>
      <c r="E61" s="100"/>
      <c r="F61" s="146">
        <f>ROUNDUP(C61*E61,2)</f>
        <v>0</v>
      </c>
      <c r="G61" s="171"/>
    </row>
    <row r="62" spans="1:7" ht="24.75" customHeight="1">
      <c r="A62" s="162">
        <v>6.8</v>
      </c>
      <c r="B62" s="163" t="s">
        <v>89</v>
      </c>
      <c r="C62" s="98"/>
      <c r="D62" s="105"/>
      <c r="E62" s="100"/>
      <c r="F62" s="146"/>
      <c r="G62" s="171"/>
    </row>
    <row r="63" spans="1:7" ht="24.75" customHeight="1">
      <c r="A63" s="160" t="s">
        <v>101</v>
      </c>
      <c r="B63" s="158" t="s">
        <v>109</v>
      </c>
      <c r="C63" s="98">
        <v>788.07</v>
      </c>
      <c r="D63" s="105" t="s">
        <v>5</v>
      </c>
      <c r="E63" s="100"/>
      <c r="F63" s="146">
        <f t="shared" si="8"/>
        <v>0</v>
      </c>
      <c r="G63" s="171"/>
    </row>
    <row r="64" spans="1:7" ht="24.75" customHeight="1">
      <c r="A64" s="159">
        <v>6.9</v>
      </c>
      <c r="B64" s="164" t="s">
        <v>90</v>
      </c>
      <c r="C64" s="98"/>
      <c r="D64" s="105"/>
      <c r="E64" s="100"/>
      <c r="F64" s="146"/>
      <c r="G64" s="171"/>
    </row>
    <row r="65" spans="1:7" ht="24.75" customHeight="1">
      <c r="A65" s="160" t="s">
        <v>102</v>
      </c>
      <c r="B65" s="158" t="str">
        <f>B63</f>
        <v xml:space="preserve"> Ø3''  PVC SDR-21 C/JG</v>
      </c>
      <c r="C65" s="98">
        <v>788.07</v>
      </c>
      <c r="D65" s="105" t="s">
        <v>5</v>
      </c>
      <c r="E65" s="100"/>
      <c r="F65" s="146">
        <f>ROUNDUP(C65*E65,2)</f>
        <v>0</v>
      </c>
      <c r="G65" s="171"/>
    </row>
    <row r="66" spans="1:7" ht="45.75" customHeight="1">
      <c r="A66" s="165">
        <v>6.1</v>
      </c>
      <c r="B66" s="166" t="s">
        <v>91</v>
      </c>
      <c r="C66" s="98">
        <v>1</v>
      </c>
      <c r="D66" s="105" t="s">
        <v>92</v>
      </c>
      <c r="E66" s="100"/>
      <c r="F66" s="146">
        <f t="shared" si="8"/>
        <v>0</v>
      </c>
      <c r="G66" s="171"/>
    </row>
    <row r="67" spans="1:7" ht="44.25" customHeight="1">
      <c r="A67" s="165">
        <v>6.11</v>
      </c>
      <c r="B67" s="166" t="s">
        <v>93</v>
      </c>
      <c r="C67" s="98">
        <v>25</v>
      </c>
      <c r="D67" s="105" t="s">
        <v>2</v>
      </c>
      <c r="E67" s="100"/>
      <c r="F67" s="146">
        <f t="shared" si="8"/>
        <v>0</v>
      </c>
      <c r="G67" s="102">
        <f>SUM(F53:F67)</f>
        <v>0</v>
      </c>
    </row>
    <row r="68" spans="1:7" ht="20.25" customHeight="1" thickBot="1">
      <c r="A68" s="179"/>
      <c r="B68" s="180"/>
      <c r="C68" s="174"/>
      <c r="D68" s="175"/>
      <c r="E68" s="181"/>
      <c r="F68" s="182"/>
      <c r="G68" s="178"/>
    </row>
    <row r="69" spans="1:7" ht="21" customHeight="1" thickTop="1">
      <c r="A69" s="126">
        <v>7</v>
      </c>
      <c r="B69" s="118" t="s">
        <v>56</v>
      </c>
      <c r="C69" s="111"/>
      <c r="D69" s="112"/>
      <c r="E69" s="122"/>
      <c r="F69" s="123" t="str">
        <f>IF(E69=0," ",(ROUND(C69*E69,2)))</f>
        <v xml:space="preserve"> </v>
      </c>
      <c r="G69" s="113"/>
    </row>
    <row r="70" spans="1:7" ht="21" customHeight="1">
      <c r="A70" s="103">
        <f>A69+0.1</f>
        <v>7.1</v>
      </c>
      <c r="B70" s="99" t="s">
        <v>57</v>
      </c>
      <c r="C70" s="98">
        <v>25</v>
      </c>
      <c r="D70" s="105" t="s">
        <v>2</v>
      </c>
      <c r="E70" s="100"/>
      <c r="F70" s="146" t="str">
        <f>IF(E70=0," ",(ROUND(C70*E70,2)))</f>
        <v xml:space="preserve"> </v>
      </c>
      <c r="G70" s="102">
        <f>SUM(F70)</f>
        <v>0</v>
      </c>
    </row>
    <row r="71" spans="1:7" ht="21" customHeight="1">
      <c r="A71" s="125"/>
      <c r="B71" s="107"/>
      <c r="C71" s="108"/>
      <c r="D71" s="124"/>
      <c r="E71" s="109"/>
      <c r="F71" s="167"/>
      <c r="G71" s="110"/>
    </row>
    <row r="72" spans="1:7" ht="21" customHeight="1">
      <c r="A72" s="96">
        <v>8</v>
      </c>
      <c r="B72" s="97" t="s">
        <v>39</v>
      </c>
      <c r="C72" s="98"/>
      <c r="D72" s="124"/>
      <c r="E72" s="109"/>
      <c r="F72" s="114" t="str">
        <f>IF(E72=0," ",(ROUND(C72*E72,2)))</f>
        <v xml:space="preserve"> </v>
      </c>
      <c r="G72" s="110"/>
    </row>
    <row r="73" spans="1:7" ht="21.75" customHeight="1">
      <c r="A73" s="103">
        <f>A72+0.1</f>
        <v>8.1</v>
      </c>
      <c r="B73" s="99" t="str">
        <f>+B35</f>
        <v>Ø30" GAM-LOCK</v>
      </c>
      <c r="C73" s="98">
        <v>286.58</v>
      </c>
      <c r="D73" s="105" t="s">
        <v>5</v>
      </c>
      <c r="E73" s="100"/>
      <c r="F73" s="146" t="str">
        <f>IF(E73=0," ",(ROUND(C73*E73,2)))</f>
        <v xml:space="preserve"> </v>
      </c>
      <c r="G73" s="102"/>
    </row>
    <row r="74" spans="1:7" ht="23.25" customHeight="1">
      <c r="A74" s="103">
        <f>A73+0.1</f>
        <v>8.1999999999999993</v>
      </c>
      <c r="B74" s="99" t="s">
        <v>43</v>
      </c>
      <c r="C74" s="98">
        <v>692.02</v>
      </c>
      <c r="D74" s="105" t="s">
        <v>5</v>
      </c>
      <c r="E74" s="100"/>
      <c r="F74" s="146" t="str">
        <f>IF(E74=0," ",(ROUND(C74*E74,2)))</f>
        <v xml:space="preserve"> </v>
      </c>
      <c r="G74" s="102">
        <f>SUM(F73:F74)</f>
        <v>0</v>
      </c>
    </row>
    <row r="75" spans="1:7" ht="23.25" customHeight="1">
      <c r="A75" s="125"/>
      <c r="B75" s="107"/>
      <c r="C75" s="108"/>
      <c r="D75" s="124"/>
      <c r="E75" s="109"/>
      <c r="F75" s="147"/>
      <c r="G75" s="110"/>
    </row>
    <row r="76" spans="1:7" ht="23.25" customHeight="1">
      <c r="A76" s="96">
        <v>9</v>
      </c>
      <c r="B76" s="97" t="s">
        <v>40</v>
      </c>
      <c r="C76" s="98"/>
      <c r="D76" s="105"/>
      <c r="E76" s="100"/>
      <c r="F76" s="146" t="str">
        <f t="shared" ref="F76:F82" si="9">IF(E76=0," ",(ROUND(C76*E76,2)))</f>
        <v xml:space="preserve"> </v>
      </c>
      <c r="G76" s="102"/>
    </row>
    <row r="77" spans="1:7" ht="43.5" customHeight="1">
      <c r="A77" s="103">
        <f>A76+0.1</f>
        <v>9.1</v>
      </c>
      <c r="B77" s="99" t="s">
        <v>103</v>
      </c>
      <c r="C77" s="98">
        <v>1</v>
      </c>
      <c r="D77" s="105" t="s">
        <v>13</v>
      </c>
      <c r="E77" s="100"/>
      <c r="F77" s="146" t="str">
        <f>IF(E77=0," ",(ROUND(C77*E77,2)))</f>
        <v xml:space="preserve"> </v>
      </c>
      <c r="G77" s="102"/>
    </row>
    <row r="78" spans="1:7" ht="21" customHeight="1">
      <c r="A78" s="103">
        <f t="shared" ref="A78:A80" si="10">A77+0.1</f>
        <v>9.1999999999999993</v>
      </c>
      <c r="B78" s="99" t="s">
        <v>41</v>
      </c>
      <c r="C78" s="98">
        <v>573.16</v>
      </c>
      <c r="D78" s="105" t="s">
        <v>14</v>
      </c>
      <c r="E78" s="100"/>
      <c r="F78" s="146" t="str">
        <f t="shared" ref="F78" si="11">IF(E78=0," ",(ROUND(C78*E78,2)))</f>
        <v xml:space="preserve"> </v>
      </c>
      <c r="G78" s="102"/>
    </row>
    <row r="79" spans="1:7" ht="20.25" customHeight="1">
      <c r="A79" s="103">
        <f t="shared" si="10"/>
        <v>9.3000000000000007</v>
      </c>
      <c r="B79" s="99" t="s">
        <v>48</v>
      </c>
      <c r="C79" s="98">
        <v>573.16</v>
      </c>
      <c r="D79" s="105" t="s">
        <v>5</v>
      </c>
      <c r="E79" s="100"/>
      <c r="F79" s="146" t="str">
        <f t="shared" ref="F79" si="12">IF(E79=0," ",(ROUND(C79*E79,2)))</f>
        <v xml:space="preserve"> </v>
      </c>
      <c r="G79" s="102"/>
    </row>
    <row r="80" spans="1:7" ht="20.25" customHeight="1">
      <c r="A80" s="103">
        <f t="shared" si="10"/>
        <v>9.4</v>
      </c>
      <c r="B80" s="99" t="s">
        <v>73</v>
      </c>
      <c r="C80" s="98">
        <v>1719.48</v>
      </c>
      <c r="D80" s="127" t="s">
        <v>14</v>
      </c>
      <c r="E80" s="100"/>
      <c r="F80" s="146" t="str">
        <f t="shared" si="9"/>
        <v xml:space="preserve"> </v>
      </c>
      <c r="G80" s="102"/>
    </row>
    <row r="81" spans="1:7" ht="20.25" customHeight="1">
      <c r="A81" s="168">
        <f>A80+0.1</f>
        <v>9.5</v>
      </c>
      <c r="B81" s="68" t="s">
        <v>78</v>
      </c>
      <c r="C81" s="65">
        <v>1</v>
      </c>
      <c r="D81" s="67" t="s">
        <v>13</v>
      </c>
      <c r="E81" s="66"/>
      <c r="F81" s="146" t="str">
        <f t="shared" si="9"/>
        <v xml:space="preserve"> </v>
      </c>
      <c r="G81" s="102"/>
    </row>
    <row r="82" spans="1:7" ht="45" customHeight="1">
      <c r="A82" s="168">
        <f>A81+0.1</f>
        <v>9.6</v>
      </c>
      <c r="B82" s="68" t="s">
        <v>79</v>
      </c>
      <c r="C82" s="65">
        <v>10</v>
      </c>
      <c r="D82" s="67" t="s">
        <v>2</v>
      </c>
      <c r="E82" s="66"/>
      <c r="F82" s="146" t="str">
        <f t="shared" si="9"/>
        <v xml:space="preserve"> </v>
      </c>
      <c r="G82" s="102">
        <f>SUM(F77:F82)</f>
        <v>0</v>
      </c>
    </row>
    <row r="83" spans="1:7" ht="20.25" customHeight="1">
      <c r="A83" s="125"/>
      <c r="B83" s="107"/>
      <c r="C83" s="108"/>
      <c r="D83" s="124"/>
      <c r="E83" s="109"/>
      <c r="F83" s="114"/>
      <c r="G83" s="110"/>
    </row>
    <row r="84" spans="1:7" ht="34.5" customHeight="1">
      <c r="A84" s="96">
        <f>A76+1</f>
        <v>10</v>
      </c>
      <c r="B84" s="97" t="s">
        <v>47</v>
      </c>
      <c r="C84" s="98">
        <v>1</v>
      </c>
      <c r="D84" s="127" t="s">
        <v>13</v>
      </c>
      <c r="E84" s="100"/>
      <c r="F84" s="146" t="str">
        <f>IF(E84=0," ",(ROUND(C84*E84,2)))</f>
        <v xml:space="preserve"> </v>
      </c>
      <c r="G84" s="102" t="str">
        <f>+F84</f>
        <v xml:space="preserve"> </v>
      </c>
    </row>
    <row r="85" spans="1:7" ht="20.25" customHeight="1">
      <c r="A85" s="169"/>
      <c r="B85" s="150"/>
      <c r="C85" s="108"/>
      <c r="D85" s="170"/>
      <c r="E85" s="109"/>
      <c r="F85" s="147"/>
      <c r="G85" s="110"/>
    </row>
    <row r="86" spans="1:7" ht="20.25" customHeight="1">
      <c r="A86" s="96">
        <f>A84+1</f>
        <v>11</v>
      </c>
      <c r="B86" s="97" t="s">
        <v>51</v>
      </c>
      <c r="C86" s="98">
        <v>1</v>
      </c>
      <c r="D86" s="127" t="s">
        <v>13</v>
      </c>
      <c r="E86" s="100"/>
      <c r="F86" s="146" t="str">
        <f>IF(E86=0," ",(ROUND(C86*E86,2)))</f>
        <v xml:space="preserve"> </v>
      </c>
      <c r="G86" s="102" t="str">
        <f>+F86</f>
        <v xml:space="preserve"> </v>
      </c>
    </row>
    <row r="87" spans="1:7" ht="20.25" customHeight="1">
      <c r="A87" s="183"/>
      <c r="B87" s="184"/>
      <c r="C87" s="185"/>
      <c r="D87" s="186"/>
      <c r="E87" s="187"/>
      <c r="F87" s="188"/>
      <c r="G87" s="189"/>
    </row>
    <row r="88" spans="1:7" ht="36">
      <c r="A88" s="190" t="s">
        <v>110</v>
      </c>
      <c r="B88" s="191" t="s">
        <v>111</v>
      </c>
      <c r="C88" s="192"/>
      <c r="D88" s="193"/>
      <c r="E88" s="194"/>
      <c r="F88" s="195"/>
      <c r="G88" s="196"/>
    </row>
    <row r="89" spans="1:7" ht="20.25" customHeight="1">
      <c r="A89" s="197"/>
      <c r="B89" s="198"/>
      <c r="C89" s="199"/>
      <c r="D89" s="200"/>
      <c r="E89" s="201"/>
      <c r="F89" s="202"/>
      <c r="G89" s="203"/>
    </row>
    <row r="90" spans="1:7" ht="20.25" customHeight="1">
      <c r="A90" s="197">
        <v>1</v>
      </c>
      <c r="B90" s="198" t="s">
        <v>32</v>
      </c>
      <c r="C90" s="204"/>
      <c r="D90" s="200"/>
      <c r="E90" s="201"/>
      <c r="F90" s="202"/>
      <c r="G90" s="205"/>
    </row>
    <row r="91" spans="1:7" ht="19.5" customHeight="1">
      <c r="A91" s="206">
        <v>1.1000000000000001</v>
      </c>
      <c r="B91" s="207" t="s">
        <v>112</v>
      </c>
      <c r="C91" s="208">
        <v>1000</v>
      </c>
      <c r="D91" s="209" t="s">
        <v>6</v>
      </c>
      <c r="E91" s="210"/>
      <c r="F91" s="211">
        <f>+C91*E91</f>
        <v>0</v>
      </c>
      <c r="G91" s="205"/>
    </row>
    <row r="92" spans="1:7" ht="36">
      <c r="A92" s="206">
        <v>1.2</v>
      </c>
      <c r="B92" s="212" t="s">
        <v>113</v>
      </c>
      <c r="C92" s="208">
        <v>5000</v>
      </c>
      <c r="D92" s="213" t="s">
        <v>14</v>
      </c>
      <c r="E92" s="210"/>
      <c r="F92" s="211">
        <f>+C92*E92</f>
        <v>0</v>
      </c>
      <c r="G92" s="214"/>
    </row>
    <row r="93" spans="1:7" ht="19.5" customHeight="1">
      <c r="A93" s="206">
        <v>1.4</v>
      </c>
      <c r="B93" s="207" t="s">
        <v>114</v>
      </c>
      <c r="C93" s="215">
        <v>1</v>
      </c>
      <c r="D93" s="209" t="s">
        <v>13</v>
      </c>
      <c r="E93" s="210"/>
      <c r="F93" s="216">
        <f>+C93*E93</f>
        <v>0</v>
      </c>
      <c r="G93" s="217">
        <f>SUM(F91:F93)</f>
        <v>0</v>
      </c>
    </row>
    <row r="94" spans="1:7" ht="19.5" customHeight="1">
      <c r="A94" s="197"/>
      <c r="B94" s="198"/>
      <c r="C94" s="204"/>
      <c r="D94" s="200"/>
      <c r="E94" s="201"/>
      <c r="F94" s="202"/>
      <c r="G94" s="205"/>
    </row>
    <row r="95" spans="1:7" ht="19.5" customHeight="1">
      <c r="A95" s="218">
        <v>2</v>
      </c>
      <c r="B95" s="198" t="s">
        <v>115</v>
      </c>
      <c r="C95" s="204"/>
      <c r="D95" s="219"/>
      <c r="E95" s="201"/>
      <c r="F95" s="202"/>
      <c r="G95" s="205"/>
    </row>
    <row r="96" spans="1:7" ht="19.5" customHeight="1">
      <c r="A96" s="220">
        <v>2.1</v>
      </c>
      <c r="B96" s="198" t="s">
        <v>116</v>
      </c>
      <c r="C96" s="204"/>
      <c r="D96" s="219"/>
      <c r="E96" s="201"/>
      <c r="F96" s="202"/>
      <c r="G96" s="205"/>
    </row>
    <row r="97" spans="1:7" ht="19.5" customHeight="1">
      <c r="A97" s="221" t="s">
        <v>117</v>
      </c>
      <c r="B97" s="222" t="s">
        <v>118</v>
      </c>
      <c r="C97" s="204">
        <v>1</v>
      </c>
      <c r="D97" s="219" t="s">
        <v>13</v>
      </c>
      <c r="E97" s="201"/>
      <c r="F97" s="223">
        <f>+E97*C97</f>
        <v>0</v>
      </c>
      <c r="G97" s="205"/>
    </row>
    <row r="98" spans="1:7" ht="19.5" customHeight="1">
      <c r="A98" s="220">
        <v>2.2000000000000002</v>
      </c>
      <c r="B98" s="198" t="s">
        <v>29</v>
      </c>
      <c r="C98" s="204"/>
      <c r="D98" s="219"/>
      <c r="E98" s="201"/>
      <c r="F98" s="223"/>
      <c r="G98" s="205"/>
    </row>
    <row r="99" spans="1:7" ht="19.5" customHeight="1">
      <c r="A99" s="221" t="s">
        <v>117</v>
      </c>
      <c r="B99" s="222" t="s">
        <v>119</v>
      </c>
      <c r="C99" s="204">
        <v>3.06</v>
      </c>
      <c r="D99" s="219" t="s">
        <v>6</v>
      </c>
      <c r="E99" s="201"/>
      <c r="F99" s="223">
        <f>+E99*C99</f>
        <v>0</v>
      </c>
      <c r="G99" s="205"/>
    </row>
    <row r="100" spans="1:7" ht="19.5" customHeight="1">
      <c r="A100" s="221" t="s">
        <v>120</v>
      </c>
      <c r="B100" s="222" t="s">
        <v>31</v>
      </c>
      <c r="C100" s="204">
        <v>1.71</v>
      </c>
      <c r="D100" s="219" t="s">
        <v>6</v>
      </c>
      <c r="E100" s="201"/>
      <c r="F100" s="223">
        <f>+E100*C100</f>
        <v>0</v>
      </c>
      <c r="G100" s="205"/>
    </row>
    <row r="101" spans="1:7" ht="19.5" customHeight="1">
      <c r="A101" s="221" t="s">
        <v>121</v>
      </c>
      <c r="B101" s="222" t="s">
        <v>122</v>
      </c>
      <c r="C101" s="204">
        <v>1</v>
      </c>
      <c r="D101" s="219" t="s">
        <v>69</v>
      </c>
      <c r="E101" s="201"/>
      <c r="F101" s="223">
        <f>+E101*C101</f>
        <v>0</v>
      </c>
      <c r="G101" s="205"/>
    </row>
    <row r="102" spans="1:7" ht="19.5" customHeight="1">
      <c r="A102" s="220">
        <v>2.2999999999999998</v>
      </c>
      <c r="B102" s="198" t="s">
        <v>123</v>
      </c>
      <c r="C102" s="204"/>
      <c r="D102" s="219"/>
      <c r="E102" s="201"/>
      <c r="F102" s="223"/>
      <c r="G102" s="205"/>
    </row>
    <row r="103" spans="1:7" ht="19.5" customHeight="1">
      <c r="A103" s="221" t="s">
        <v>124</v>
      </c>
      <c r="B103" s="222" t="s">
        <v>125</v>
      </c>
      <c r="C103" s="204">
        <v>1.53</v>
      </c>
      <c r="D103" s="219" t="s">
        <v>6</v>
      </c>
      <c r="E103" s="201"/>
      <c r="F103" s="223">
        <f>+E103*C103</f>
        <v>0</v>
      </c>
      <c r="G103" s="205"/>
    </row>
    <row r="104" spans="1:7" ht="19.5" customHeight="1">
      <c r="A104" s="221" t="s">
        <v>126</v>
      </c>
      <c r="B104" s="222" t="s">
        <v>127</v>
      </c>
      <c r="C104" s="204">
        <v>96</v>
      </c>
      <c r="D104" s="219" t="s">
        <v>5</v>
      </c>
      <c r="E104" s="201"/>
      <c r="F104" s="223">
        <f>+E104*C104</f>
        <v>0</v>
      </c>
      <c r="G104" s="205"/>
    </row>
    <row r="105" spans="1:7" ht="37.5" customHeight="1">
      <c r="A105" s="221" t="s">
        <v>128</v>
      </c>
      <c r="B105" s="222" t="s">
        <v>129</v>
      </c>
      <c r="C105" s="204">
        <v>540</v>
      </c>
      <c r="D105" s="219" t="s">
        <v>14</v>
      </c>
      <c r="E105" s="201"/>
      <c r="F105" s="223">
        <f>+E105*C105</f>
        <v>0</v>
      </c>
      <c r="G105" s="205"/>
    </row>
    <row r="106" spans="1:7" ht="21.75" customHeight="1">
      <c r="A106" s="221" t="s">
        <v>130</v>
      </c>
      <c r="B106" s="222" t="s">
        <v>131</v>
      </c>
      <c r="C106" s="204">
        <v>2.5499999999999998</v>
      </c>
      <c r="D106" s="219" t="s">
        <v>6</v>
      </c>
      <c r="E106" s="201"/>
      <c r="F106" s="223">
        <f>+E106*C106</f>
        <v>0</v>
      </c>
      <c r="G106" s="205"/>
    </row>
    <row r="107" spans="1:7" ht="21.75" customHeight="1">
      <c r="A107" s="220">
        <v>2.4</v>
      </c>
      <c r="B107" s="198" t="s">
        <v>132</v>
      </c>
      <c r="C107" s="204"/>
      <c r="D107" s="219"/>
      <c r="E107" s="201"/>
      <c r="F107" s="223"/>
      <c r="G107" s="205"/>
    </row>
    <row r="108" spans="1:7" ht="21.75" customHeight="1">
      <c r="A108" s="221" t="s">
        <v>133</v>
      </c>
      <c r="B108" s="222" t="s">
        <v>134</v>
      </c>
      <c r="C108" s="204">
        <v>19.12</v>
      </c>
      <c r="D108" s="219" t="s">
        <v>14</v>
      </c>
      <c r="E108" s="201"/>
      <c r="F108" s="223">
        <f>+E108*C108</f>
        <v>0</v>
      </c>
      <c r="G108" s="205"/>
    </row>
    <row r="109" spans="1:7" ht="21.75" customHeight="1">
      <c r="A109" s="221" t="s">
        <v>135</v>
      </c>
      <c r="B109" s="222" t="s">
        <v>136</v>
      </c>
      <c r="C109" s="204">
        <v>19.12</v>
      </c>
      <c r="D109" s="219" t="s">
        <v>14</v>
      </c>
      <c r="E109" s="201"/>
      <c r="F109" s="223">
        <f>+E109*C109</f>
        <v>0</v>
      </c>
      <c r="G109" s="205"/>
    </row>
    <row r="110" spans="1:7" ht="21.75" customHeight="1">
      <c r="A110" s="221" t="s">
        <v>137</v>
      </c>
      <c r="B110" s="222" t="s">
        <v>138</v>
      </c>
      <c r="C110" s="204">
        <v>47.2</v>
      </c>
      <c r="D110" s="219" t="s">
        <v>5</v>
      </c>
      <c r="E110" s="201"/>
      <c r="F110" s="223">
        <f>+E110*C110</f>
        <v>0</v>
      </c>
      <c r="G110" s="205"/>
    </row>
    <row r="111" spans="1:7" ht="21.75" customHeight="1">
      <c r="A111" s="224">
        <v>2.5</v>
      </c>
      <c r="B111" s="225" t="s">
        <v>139</v>
      </c>
      <c r="C111" s="226"/>
      <c r="D111" s="227"/>
      <c r="E111" s="228"/>
      <c r="F111" s="229"/>
      <c r="G111" s="230"/>
    </row>
    <row r="112" spans="1:7" ht="21.75" customHeight="1">
      <c r="A112" s="221" t="s">
        <v>140</v>
      </c>
      <c r="B112" s="222" t="s">
        <v>141</v>
      </c>
      <c r="C112" s="204">
        <v>4</v>
      </c>
      <c r="D112" s="219" t="s">
        <v>142</v>
      </c>
      <c r="E112" s="201"/>
      <c r="F112" s="223">
        <f t="shared" ref="F112:F123" si="13">+E112*C112</f>
        <v>0</v>
      </c>
      <c r="G112" s="205"/>
    </row>
    <row r="113" spans="1:7" ht="72">
      <c r="A113" s="221" t="s">
        <v>143</v>
      </c>
      <c r="B113" s="222" t="s">
        <v>144</v>
      </c>
      <c r="C113" s="204">
        <v>193.5</v>
      </c>
      <c r="D113" s="219" t="s">
        <v>145</v>
      </c>
      <c r="E113" s="201"/>
      <c r="F113" s="223">
        <f t="shared" si="13"/>
        <v>0</v>
      </c>
      <c r="G113" s="205"/>
    </row>
    <row r="114" spans="1:7" ht="72">
      <c r="A114" s="221" t="s">
        <v>146</v>
      </c>
      <c r="B114" s="222" t="s">
        <v>147</v>
      </c>
      <c r="C114" s="204">
        <v>264</v>
      </c>
      <c r="D114" s="219" t="s">
        <v>145</v>
      </c>
      <c r="E114" s="201"/>
      <c r="F114" s="223">
        <f t="shared" si="13"/>
        <v>0</v>
      </c>
      <c r="G114" s="205"/>
    </row>
    <row r="115" spans="1:7" ht="21.75" customHeight="1">
      <c r="A115" s="221" t="s">
        <v>148</v>
      </c>
      <c r="B115" s="222" t="s">
        <v>149</v>
      </c>
      <c r="C115" s="204">
        <v>188</v>
      </c>
      <c r="D115" s="219" t="s">
        <v>145</v>
      </c>
      <c r="E115" s="201"/>
      <c r="F115" s="223">
        <f t="shared" si="13"/>
        <v>0</v>
      </c>
      <c r="G115" s="205"/>
    </row>
    <row r="116" spans="1:7" ht="21.75" customHeight="1">
      <c r="A116" s="221" t="s">
        <v>150</v>
      </c>
      <c r="B116" s="222" t="s">
        <v>151</v>
      </c>
      <c r="C116" s="204">
        <v>8</v>
      </c>
      <c r="D116" s="219" t="s">
        <v>142</v>
      </c>
      <c r="E116" s="201"/>
      <c r="F116" s="223">
        <f t="shared" si="13"/>
        <v>0</v>
      </c>
      <c r="G116" s="205"/>
    </row>
    <row r="117" spans="1:7" ht="72">
      <c r="A117" s="221" t="s">
        <v>152</v>
      </c>
      <c r="B117" s="222" t="s">
        <v>153</v>
      </c>
      <c r="C117" s="204">
        <v>5</v>
      </c>
      <c r="D117" s="219" t="s">
        <v>142</v>
      </c>
      <c r="E117" s="201"/>
      <c r="F117" s="223">
        <f t="shared" si="13"/>
        <v>0</v>
      </c>
      <c r="G117" s="205"/>
    </row>
    <row r="118" spans="1:7" ht="21.75" customHeight="1">
      <c r="A118" s="221" t="s">
        <v>154</v>
      </c>
      <c r="B118" s="222" t="s">
        <v>155</v>
      </c>
      <c r="C118" s="204">
        <v>1</v>
      </c>
      <c r="D118" s="219" t="s">
        <v>142</v>
      </c>
      <c r="E118" s="201"/>
      <c r="F118" s="223">
        <f t="shared" si="13"/>
        <v>0</v>
      </c>
      <c r="G118" s="205"/>
    </row>
    <row r="119" spans="1:7" ht="18.75" customHeight="1">
      <c r="A119" s="221" t="s">
        <v>156</v>
      </c>
      <c r="B119" s="222" t="s">
        <v>157</v>
      </c>
      <c r="C119" s="204">
        <v>4</v>
      </c>
      <c r="D119" s="219" t="s">
        <v>142</v>
      </c>
      <c r="E119" s="201"/>
      <c r="F119" s="223">
        <f t="shared" si="13"/>
        <v>0</v>
      </c>
      <c r="G119" s="205"/>
    </row>
    <row r="120" spans="1:7" ht="36">
      <c r="A120" s="221" t="s">
        <v>158</v>
      </c>
      <c r="B120" s="222" t="s">
        <v>159</v>
      </c>
      <c r="C120" s="204">
        <v>12.31</v>
      </c>
      <c r="D120" s="219" t="s">
        <v>6</v>
      </c>
      <c r="E120" s="201"/>
      <c r="F120" s="223">
        <f t="shared" si="13"/>
        <v>0</v>
      </c>
      <c r="G120" s="205"/>
    </row>
    <row r="121" spans="1:7" ht="15" customHeight="1">
      <c r="A121" s="221" t="s">
        <v>160</v>
      </c>
      <c r="B121" s="222" t="s">
        <v>161</v>
      </c>
      <c r="C121" s="204">
        <v>3</v>
      </c>
      <c r="D121" s="219" t="s">
        <v>142</v>
      </c>
      <c r="E121" s="201"/>
      <c r="F121" s="223">
        <f t="shared" si="13"/>
        <v>0</v>
      </c>
      <c r="G121" s="205"/>
    </row>
    <row r="122" spans="1:7" ht="15" customHeight="1">
      <c r="A122" s="221" t="s">
        <v>162</v>
      </c>
      <c r="B122" s="222" t="s">
        <v>163</v>
      </c>
      <c r="C122" s="204">
        <v>4</v>
      </c>
      <c r="D122" s="219" t="s">
        <v>142</v>
      </c>
      <c r="E122" s="201"/>
      <c r="F122" s="223">
        <f t="shared" si="13"/>
        <v>0</v>
      </c>
      <c r="G122" s="205"/>
    </row>
    <row r="123" spans="1:7" ht="15" customHeight="1">
      <c r="A123" s="221" t="s">
        <v>164</v>
      </c>
      <c r="B123" s="222" t="s">
        <v>165</v>
      </c>
      <c r="C123" s="204">
        <v>1</v>
      </c>
      <c r="D123" s="219" t="s">
        <v>28</v>
      </c>
      <c r="E123" s="201"/>
      <c r="F123" s="223">
        <f t="shared" si="13"/>
        <v>0</v>
      </c>
      <c r="G123" s="205"/>
    </row>
    <row r="124" spans="1:7" ht="15" customHeight="1">
      <c r="A124" s="220">
        <v>2.6</v>
      </c>
      <c r="B124" s="198" t="s">
        <v>166</v>
      </c>
      <c r="C124" s="204"/>
      <c r="D124" s="219"/>
      <c r="E124" s="201"/>
      <c r="F124" s="223"/>
      <c r="G124" s="205"/>
    </row>
    <row r="125" spans="1:7" ht="54">
      <c r="A125" s="221" t="s">
        <v>167</v>
      </c>
      <c r="B125" s="222" t="s">
        <v>168</v>
      </c>
      <c r="C125" s="204">
        <v>2</v>
      </c>
      <c r="D125" s="219" t="s">
        <v>2</v>
      </c>
      <c r="E125" s="201"/>
      <c r="F125" s="223">
        <f>+E125*C125</f>
        <v>0</v>
      </c>
      <c r="G125" s="205"/>
    </row>
    <row r="126" spans="1:7" ht="18">
      <c r="A126" s="220">
        <v>2.7</v>
      </c>
      <c r="B126" s="198" t="s">
        <v>169</v>
      </c>
      <c r="C126" s="204"/>
      <c r="D126" s="219"/>
      <c r="E126" s="201"/>
      <c r="F126" s="223"/>
      <c r="G126" s="205"/>
    </row>
    <row r="127" spans="1:7" ht="15" customHeight="1">
      <c r="A127" s="221" t="s">
        <v>170</v>
      </c>
      <c r="B127" s="222" t="s">
        <v>171</v>
      </c>
      <c r="C127" s="204">
        <v>19.12</v>
      </c>
      <c r="D127" s="219" t="s">
        <v>14</v>
      </c>
      <c r="E127" s="201"/>
      <c r="F127" s="223">
        <f>+E127*C127</f>
        <v>0</v>
      </c>
      <c r="G127" s="205"/>
    </row>
    <row r="128" spans="1:7" ht="15" customHeight="1">
      <c r="A128" s="221" t="s">
        <v>172</v>
      </c>
      <c r="B128" s="222" t="s">
        <v>173</v>
      </c>
      <c r="C128" s="204">
        <v>1</v>
      </c>
      <c r="D128" s="219" t="s">
        <v>13</v>
      </c>
      <c r="E128" s="201"/>
      <c r="F128" s="223">
        <f>+E128*C128</f>
        <v>0</v>
      </c>
      <c r="G128" s="205"/>
    </row>
    <row r="129" spans="1:7" ht="15" customHeight="1">
      <c r="A129" s="220">
        <v>2.8</v>
      </c>
      <c r="B129" s="198" t="s">
        <v>174</v>
      </c>
      <c r="C129" s="204"/>
      <c r="D129" s="219"/>
      <c r="E129" s="201"/>
      <c r="F129" s="223"/>
      <c r="G129" s="205"/>
    </row>
    <row r="130" spans="1:7" ht="15" customHeight="1">
      <c r="A130" s="221" t="s">
        <v>175</v>
      </c>
      <c r="B130" s="222" t="s">
        <v>176</v>
      </c>
      <c r="C130" s="204">
        <v>1</v>
      </c>
      <c r="D130" s="219" t="s">
        <v>13</v>
      </c>
      <c r="E130" s="201"/>
      <c r="F130" s="223">
        <f>+E130*C130</f>
        <v>0</v>
      </c>
      <c r="G130" s="231">
        <f>SUM(F97:F130)</f>
        <v>0</v>
      </c>
    </row>
    <row r="131" spans="1:7" ht="15" customHeight="1">
      <c r="A131" s="221"/>
      <c r="B131" s="222"/>
      <c r="C131" s="204"/>
      <c r="D131" s="219"/>
      <c r="E131" s="201"/>
      <c r="F131" s="223"/>
      <c r="G131" s="205"/>
    </row>
    <row r="132" spans="1:7" ht="15" customHeight="1">
      <c r="A132" s="232">
        <v>3</v>
      </c>
      <c r="B132" s="233" t="s">
        <v>177</v>
      </c>
      <c r="C132" s="234"/>
      <c r="D132" s="235"/>
      <c r="E132" s="234"/>
      <c r="F132" s="234"/>
      <c r="G132" s="236"/>
    </row>
    <row r="133" spans="1:7" ht="15" customHeight="1">
      <c r="A133" s="221">
        <v>3.1</v>
      </c>
      <c r="B133" s="237" t="s">
        <v>178</v>
      </c>
      <c r="C133" s="204">
        <v>1866.67</v>
      </c>
      <c r="D133" s="219" t="s">
        <v>14</v>
      </c>
      <c r="E133" s="201"/>
      <c r="F133" s="223">
        <f>+E133*C133</f>
        <v>0</v>
      </c>
      <c r="G133" s="231">
        <f>SUM(F133)</f>
        <v>0</v>
      </c>
    </row>
    <row r="134" spans="1:7" ht="15" customHeight="1">
      <c r="A134" s="221"/>
      <c r="B134" s="222"/>
      <c r="C134" s="204"/>
      <c r="D134" s="219"/>
      <c r="E134" s="201"/>
      <c r="F134" s="223"/>
      <c r="G134" s="205"/>
    </row>
    <row r="135" spans="1:7" ht="15" customHeight="1">
      <c r="A135" s="232">
        <v>4</v>
      </c>
      <c r="B135" s="233" t="s">
        <v>179</v>
      </c>
      <c r="C135" s="204"/>
      <c r="D135" s="219"/>
      <c r="E135" s="201"/>
      <c r="F135" s="223"/>
      <c r="G135" s="205"/>
    </row>
    <row r="136" spans="1:7" ht="15" customHeight="1">
      <c r="A136" s="221">
        <v>4.0999999999999996</v>
      </c>
      <c r="B136" s="237" t="s">
        <v>180</v>
      </c>
      <c r="C136" s="204">
        <v>1250</v>
      </c>
      <c r="D136" s="219" t="s">
        <v>5</v>
      </c>
      <c r="E136" s="201"/>
      <c r="F136" s="223">
        <f>+E136*C136</f>
        <v>0</v>
      </c>
      <c r="G136" s="231">
        <f>SUM(F136)</f>
        <v>0</v>
      </c>
    </row>
    <row r="137" spans="1:7" ht="15" customHeight="1">
      <c r="A137" s="221"/>
      <c r="B137" s="222"/>
      <c r="C137" s="204"/>
      <c r="D137" s="219"/>
      <c r="E137" s="201"/>
      <c r="F137" s="223"/>
      <c r="G137" s="205"/>
    </row>
    <row r="138" spans="1:7" ht="15" customHeight="1">
      <c r="A138" s="232">
        <v>5</v>
      </c>
      <c r="B138" s="238" t="s">
        <v>181</v>
      </c>
      <c r="C138" s="204"/>
      <c r="D138" s="219"/>
      <c r="E138" s="201"/>
      <c r="F138" s="223"/>
      <c r="G138" s="239"/>
    </row>
    <row r="139" spans="1:7" ht="15" customHeight="1">
      <c r="A139" s="221">
        <v>5.0999999999999996</v>
      </c>
      <c r="B139" s="240" t="s">
        <v>182</v>
      </c>
      <c r="C139" s="204">
        <v>1</v>
      </c>
      <c r="D139" s="219" t="s">
        <v>13</v>
      </c>
      <c r="E139" s="201"/>
      <c r="F139" s="223">
        <f>+E139*C139</f>
        <v>0</v>
      </c>
      <c r="G139" s="231">
        <f>SUM(F139)</f>
        <v>0</v>
      </c>
    </row>
    <row r="140" spans="1:7" ht="15" customHeight="1">
      <c r="A140" s="221"/>
      <c r="B140" s="222"/>
      <c r="C140" s="204"/>
      <c r="D140" s="219"/>
      <c r="E140" s="201"/>
      <c r="F140" s="223"/>
      <c r="G140" s="205"/>
    </row>
    <row r="141" spans="1:7" ht="15" customHeight="1">
      <c r="A141" s="232">
        <v>6</v>
      </c>
      <c r="B141" s="241" t="s">
        <v>183</v>
      </c>
      <c r="C141" s="204"/>
      <c r="D141" s="219"/>
      <c r="E141" s="201"/>
      <c r="F141" s="223"/>
      <c r="G141" s="205"/>
    </row>
    <row r="142" spans="1:7" ht="15" customHeight="1">
      <c r="A142" s="221">
        <v>6.1</v>
      </c>
      <c r="B142" s="222" t="s">
        <v>184</v>
      </c>
      <c r="C142" s="204">
        <v>20</v>
      </c>
      <c r="D142" s="219" t="s">
        <v>2</v>
      </c>
      <c r="E142" s="201"/>
      <c r="F142" s="223">
        <f>C142*E142</f>
        <v>0</v>
      </c>
      <c r="G142" s="205"/>
    </row>
    <row r="143" spans="1:7" ht="15" customHeight="1">
      <c r="A143" s="221">
        <v>6.2</v>
      </c>
      <c r="B143" s="222" t="s">
        <v>185</v>
      </c>
      <c r="C143" s="204">
        <v>8</v>
      </c>
      <c r="D143" s="219" t="s">
        <v>2</v>
      </c>
      <c r="E143" s="201"/>
      <c r="F143" s="223">
        <f>+E143*C143</f>
        <v>0</v>
      </c>
      <c r="G143" s="231">
        <f>SUM(F142:F143)</f>
        <v>0</v>
      </c>
    </row>
    <row r="144" spans="1:7" ht="15" customHeight="1">
      <c r="A144" s="221"/>
      <c r="B144" s="222"/>
      <c r="C144" s="204"/>
      <c r="D144" s="219"/>
      <c r="E144" s="201"/>
      <c r="F144" s="223"/>
      <c r="G144" s="205"/>
    </row>
    <row r="145" spans="1:7" ht="15" customHeight="1">
      <c r="A145" s="232">
        <v>7</v>
      </c>
      <c r="B145" s="241" t="s">
        <v>186</v>
      </c>
      <c r="C145" s="204"/>
      <c r="D145" s="219"/>
      <c r="E145" s="201"/>
      <c r="F145" s="223"/>
      <c r="G145" s="205"/>
    </row>
    <row r="146" spans="1:7" ht="15" customHeight="1">
      <c r="A146" s="242">
        <v>7.1</v>
      </c>
      <c r="B146" s="237" t="s">
        <v>187</v>
      </c>
      <c r="C146" s="204">
        <v>1</v>
      </c>
      <c r="D146" s="219" t="s">
        <v>13</v>
      </c>
      <c r="E146" s="201"/>
      <c r="F146" s="223">
        <f>+E146*C146</f>
        <v>0</v>
      </c>
      <c r="G146" s="231"/>
    </row>
    <row r="147" spans="1:7" ht="15" customHeight="1">
      <c r="A147" s="242">
        <v>7.2</v>
      </c>
      <c r="B147" s="243" t="s">
        <v>188</v>
      </c>
      <c r="C147" s="204">
        <v>1</v>
      </c>
      <c r="D147" s="219" t="s">
        <v>13</v>
      </c>
      <c r="E147" s="201"/>
      <c r="F147" s="223">
        <f>+E147*C147</f>
        <v>0</v>
      </c>
      <c r="G147" s="231">
        <f>SUM(F146:F147)</f>
        <v>0</v>
      </c>
    </row>
    <row r="148" spans="1:7" ht="15" customHeight="1">
      <c r="A148" s="244"/>
      <c r="B148" s="245"/>
      <c r="C148" s="226"/>
      <c r="D148" s="227"/>
      <c r="E148" s="228"/>
      <c r="F148" s="246"/>
      <c r="G148" s="230"/>
    </row>
    <row r="149" spans="1:7" ht="15" customHeight="1">
      <c r="A149" s="247">
        <v>8</v>
      </c>
      <c r="B149" s="233" t="s">
        <v>189</v>
      </c>
      <c r="C149" s="234"/>
      <c r="D149" s="235"/>
      <c r="E149" s="234"/>
      <c r="F149" s="234"/>
      <c r="G149" s="236"/>
    </row>
    <row r="150" spans="1:7" ht="15" customHeight="1">
      <c r="A150" s="242">
        <v>8.1</v>
      </c>
      <c r="B150" s="237" t="s">
        <v>190</v>
      </c>
      <c r="C150" s="204">
        <v>1400</v>
      </c>
      <c r="D150" s="219" t="s">
        <v>14</v>
      </c>
      <c r="E150" s="201"/>
      <c r="F150" s="223">
        <f>+E150*C150</f>
        <v>0</v>
      </c>
      <c r="G150" s="248"/>
    </row>
    <row r="151" spans="1:7" ht="15" customHeight="1">
      <c r="A151" s="242">
        <v>8.1999999999999993</v>
      </c>
      <c r="B151" s="243" t="s">
        <v>191</v>
      </c>
      <c r="C151" s="204">
        <v>1400</v>
      </c>
      <c r="D151" s="219" t="s">
        <v>14</v>
      </c>
      <c r="E151" s="201"/>
      <c r="F151" s="223">
        <f>+E151*C151</f>
        <v>0</v>
      </c>
      <c r="G151" s="236"/>
    </row>
    <row r="152" spans="1:7" ht="15" customHeight="1">
      <c r="A152" s="242">
        <v>8.3000000000000007</v>
      </c>
      <c r="B152" s="237" t="s">
        <v>192</v>
      </c>
      <c r="C152" s="204">
        <v>1</v>
      </c>
      <c r="D152" s="219" t="s">
        <v>13</v>
      </c>
      <c r="E152" s="201"/>
      <c r="F152" s="223">
        <f>+E152*C152</f>
        <v>0</v>
      </c>
      <c r="G152" s="231">
        <f>SUM(F150:F152)</f>
        <v>0</v>
      </c>
    </row>
    <row r="153" spans="1:7" ht="15" customHeight="1">
      <c r="A153" s="221"/>
      <c r="B153" s="222"/>
      <c r="C153" s="204"/>
      <c r="D153" s="219"/>
      <c r="E153" s="201"/>
      <c r="F153" s="223"/>
      <c r="G153" s="205"/>
    </row>
    <row r="154" spans="1:7" ht="15" customHeight="1">
      <c r="A154" s="247">
        <v>9</v>
      </c>
      <c r="B154" s="233" t="s">
        <v>193</v>
      </c>
      <c r="C154" s="204"/>
      <c r="D154" s="219"/>
      <c r="E154" s="201"/>
      <c r="F154" s="223"/>
      <c r="G154" s="236"/>
    </row>
    <row r="155" spans="1:7" ht="15" customHeight="1">
      <c r="A155" s="242">
        <f>A154+0.1</f>
        <v>9.1</v>
      </c>
      <c r="B155" s="243" t="s">
        <v>194</v>
      </c>
      <c r="C155" s="204">
        <v>1240</v>
      </c>
      <c r="D155" s="219" t="s">
        <v>14</v>
      </c>
      <c r="E155" s="201"/>
      <c r="F155" s="223">
        <f>+E155*C155</f>
        <v>0</v>
      </c>
      <c r="G155" s="231">
        <f>SUM(F155)</f>
        <v>0</v>
      </c>
    </row>
    <row r="156" spans="1:7" ht="15" customHeight="1">
      <c r="A156" s="242"/>
      <c r="B156" s="243"/>
      <c r="C156" s="204"/>
      <c r="D156" s="219"/>
      <c r="E156" s="201"/>
      <c r="F156" s="223"/>
      <c r="G156" s="236"/>
    </row>
    <row r="157" spans="1:7" ht="15" customHeight="1">
      <c r="A157" s="247">
        <v>10</v>
      </c>
      <c r="B157" s="233" t="s">
        <v>195</v>
      </c>
      <c r="C157" s="204"/>
      <c r="D157" s="219"/>
      <c r="E157" s="201"/>
      <c r="F157" s="223"/>
      <c r="G157" s="236"/>
    </row>
    <row r="158" spans="1:7" ht="15" customHeight="1">
      <c r="A158" s="242">
        <f>A157+0.1</f>
        <v>10.1</v>
      </c>
      <c r="B158" s="243" t="s">
        <v>196</v>
      </c>
      <c r="C158" s="204">
        <v>1240</v>
      </c>
      <c r="D158" s="219" t="s">
        <v>5</v>
      </c>
      <c r="E158" s="201"/>
      <c r="F158" s="223">
        <f>+E158*C158</f>
        <v>0</v>
      </c>
      <c r="G158" s="231">
        <f>SUM(F158)</f>
        <v>0</v>
      </c>
    </row>
    <row r="159" spans="1:7" ht="15" customHeight="1">
      <c r="A159" s="242"/>
      <c r="B159" s="243"/>
      <c r="C159" s="249"/>
      <c r="D159" s="250"/>
      <c r="E159" s="251"/>
      <c r="F159" s="252"/>
      <c r="G159" s="253"/>
    </row>
    <row r="160" spans="1:7" ht="15" customHeight="1">
      <c r="A160" s="242">
        <v>11</v>
      </c>
      <c r="B160" s="233" t="s">
        <v>197</v>
      </c>
      <c r="C160" s="204"/>
      <c r="D160" s="219"/>
      <c r="E160" s="201"/>
      <c r="F160" s="223"/>
      <c r="G160" s="236"/>
    </row>
    <row r="161" spans="1:7" ht="15" customHeight="1">
      <c r="A161" s="254" t="s">
        <v>198</v>
      </c>
      <c r="B161" s="243" t="s">
        <v>199</v>
      </c>
      <c r="C161" s="204">
        <v>1516.36</v>
      </c>
      <c r="D161" s="219" t="s">
        <v>6</v>
      </c>
      <c r="E161" s="201"/>
      <c r="F161" s="223">
        <f>+C161*E161</f>
        <v>0</v>
      </c>
      <c r="G161" s="236"/>
    </row>
    <row r="162" spans="1:7" ht="15" customHeight="1">
      <c r="A162" s="254" t="s">
        <v>200</v>
      </c>
      <c r="B162" s="243" t="s">
        <v>201</v>
      </c>
      <c r="C162" s="204"/>
      <c r="D162" s="219"/>
      <c r="E162" s="201"/>
      <c r="F162" s="223"/>
      <c r="G162" s="236"/>
    </row>
    <row r="163" spans="1:7" ht="15" customHeight="1">
      <c r="A163" s="254" t="s">
        <v>202</v>
      </c>
      <c r="B163" s="243" t="s">
        <v>203</v>
      </c>
      <c r="C163" s="204">
        <v>13185.73</v>
      </c>
      <c r="D163" s="219" t="s">
        <v>14</v>
      </c>
      <c r="E163" s="201"/>
      <c r="F163" s="223">
        <f>+C163*E163</f>
        <v>0</v>
      </c>
      <c r="G163" s="236"/>
    </row>
    <row r="164" spans="1:7" ht="15" customHeight="1">
      <c r="A164" s="254" t="s">
        <v>204</v>
      </c>
      <c r="B164" s="243" t="s">
        <v>205</v>
      </c>
      <c r="C164" s="204">
        <v>13185.73</v>
      </c>
      <c r="D164" s="219" t="s">
        <v>14</v>
      </c>
      <c r="E164" s="201"/>
      <c r="F164" s="223">
        <f>+C164*E164</f>
        <v>0</v>
      </c>
      <c r="G164" s="236"/>
    </row>
    <row r="165" spans="1:7" ht="15" customHeight="1">
      <c r="A165" s="254" t="s">
        <v>206</v>
      </c>
      <c r="B165" s="243" t="s">
        <v>207</v>
      </c>
      <c r="C165" s="204"/>
      <c r="D165" s="219"/>
      <c r="E165" s="201"/>
      <c r="F165" s="223"/>
      <c r="G165" s="236"/>
    </row>
    <row r="166" spans="1:7" ht="15" customHeight="1">
      <c r="A166" s="254" t="s">
        <v>208</v>
      </c>
      <c r="B166" s="243" t="s">
        <v>209</v>
      </c>
      <c r="C166" s="204">
        <v>8</v>
      </c>
      <c r="D166" s="219" t="s">
        <v>2</v>
      </c>
      <c r="E166" s="201"/>
      <c r="F166" s="223">
        <f>C166*E166</f>
        <v>0</v>
      </c>
      <c r="G166" s="236"/>
    </row>
    <row r="167" spans="1:7" ht="15" customHeight="1">
      <c r="A167" s="254" t="s">
        <v>210</v>
      </c>
      <c r="B167" s="243" t="s">
        <v>211</v>
      </c>
      <c r="C167" s="204">
        <v>16</v>
      </c>
      <c r="D167" s="219" t="s">
        <v>2</v>
      </c>
      <c r="E167" s="201"/>
      <c r="F167" s="223">
        <f t="shared" ref="F167:F175" si="14">C167*E167</f>
        <v>0</v>
      </c>
      <c r="G167" s="236"/>
    </row>
    <row r="168" spans="1:7" ht="15" customHeight="1">
      <c r="A168" s="254" t="s">
        <v>212</v>
      </c>
      <c r="B168" s="243" t="s">
        <v>213</v>
      </c>
      <c r="C168" s="204">
        <v>8</v>
      </c>
      <c r="D168" s="219" t="s">
        <v>2</v>
      </c>
      <c r="E168" s="201"/>
      <c r="F168" s="223">
        <f t="shared" si="14"/>
        <v>0</v>
      </c>
      <c r="G168" s="236"/>
    </row>
    <row r="169" spans="1:7" ht="15" customHeight="1">
      <c r="A169" s="254" t="s">
        <v>214</v>
      </c>
      <c r="B169" s="243" t="s">
        <v>215</v>
      </c>
      <c r="C169" s="204">
        <v>22</v>
      </c>
      <c r="D169" s="219" t="s">
        <v>2</v>
      </c>
      <c r="E169" s="201"/>
      <c r="F169" s="223">
        <f t="shared" si="14"/>
        <v>0</v>
      </c>
      <c r="G169" s="236"/>
    </row>
    <row r="170" spans="1:7" ht="15" customHeight="1">
      <c r="A170" s="254" t="s">
        <v>216</v>
      </c>
      <c r="B170" s="243" t="s">
        <v>217</v>
      </c>
      <c r="C170" s="204">
        <v>4</v>
      </c>
      <c r="D170" s="219" t="s">
        <v>2</v>
      </c>
      <c r="E170" s="201"/>
      <c r="F170" s="223">
        <f t="shared" si="14"/>
        <v>0</v>
      </c>
      <c r="G170" s="236"/>
    </row>
    <row r="171" spans="1:7" ht="15" customHeight="1">
      <c r="A171" s="254" t="s">
        <v>218</v>
      </c>
      <c r="B171" s="243" t="s">
        <v>219</v>
      </c>
      <c r="C171" s="204">
        <v>0</v>
      </c>
      <c r="D171" s="219" t="s">
        <v>2</v>
      </c>
      <c r="E171" s="201"/>
      <c r="F171" s="223">
        <f t="shared" si="14"/>
        <v>0</v>
      </c>
      <c r="G171" s="236"/>
    </row>
    <row r="172" spans="1:7" ht="15" customHeight="1">
      <c r="A172" s="254" t="s">
        <v>220</v>
      </c>
      <c r="B172" s="243" t="s">
        <v>221</v>
      </c>
      <c r="C172" s="204">
        <v>12</v>
      </c>
      <c r="D172" s="219" t="s">
        <v>2</v>
      </c>
      <c r="E172" s="201"/>
      <c r="F172" s="223">
        <f t="shared" si="14"/>
        <v>0</v>
      </c>
      <c r="G172" s="236"/>
    </row>
    <row r="173" spans="1:7" ht="15" customHeight="1">
      <c r="A173" s="254" t="s">
        <v>222</v>
      </c>
      <c r="B173" s="243" t="s">
        <v>223</v>
      </c>
      <c r="C173" s="204">
        <v>24</v>
      </c>
      <c r="D173" s="219" t="s">
        <v>2</v>
      </c>
      <c r="E173" s="201"/>
      <c r="F173" s="223">
        <f t="shared" si="14"/>
        <v>0</v>
      </c>
      <c r="G173" s="236"/>
    </row>
    <row r="174" spans="1:7" ht="15" customHeight="1">
      <c r="A174" s="254" t="s">
        <v>224</v>
      </c>
      <c r="B174" s="243" t="s">
        <v>225</v>
      </c>
      <c r="C174" s="204">
        <v>2</v>
      </c>
      <c r="D174" s="219" t="s">
        <v>2</v>
      </c>
      <c r="E174" s="201"/>
      <c r="F174" s="223">
        <f t="shared" si="14"/>
        <v>0</v>
      </c>
      <c r="G174" s="236"/>
    </row>
    <row r="175" spans="1:7" ht="15" customHeight="1">
      <c r="A175" s="254" t="s">
        <v>226</v>
      </c>
      <c r="B175" s="243" t="s">
        <v>227</v>
      </c>
      <c r="C175" s="204">
        <v>24</v>
      </c>
      <c r="D175" s="219" t="s">
        <v>2</v>
      </c>
      <c r="E175" s="201"/>
      <c r="F175" s="223">
        <f t="shared" si="14"/>
        <v>0</v>
      </c>
      <c r="G175" s="236"/>
    </row>
    <row r="176" spans="1:7" ht="15" customHeight="1">
      <c r="A176" s="254" t="s">
        <v>228</v>
      </c>
      <c r="B176" s="243" t="s">
        <v>229</v>
      </c>
      <c r="C176" s="204">
        <v>87</v>
      </c>
      <c r="D176" s="219" t="s">
        <v>2</v>
      </c>
      <c r="E176" s="201"/>
      <c r="F176" s="223">
        <f t="shared" ref="F176:F190" si="15">+C176*E176</f>
        <v>0</v>
      </c>
      <c r="G176" s="236"/>
    </row>
    <row r="177" spans="1:7" ht="15" customHeight="1">
      <c r="A177" s="254" t="s">
        <v>230</v>
      </c>
      <c r="B177" s="243" t="s">
        <v>231</v>
      </c>
      <c r="C177" s="204">
        <v>14</v>
      </c>
      <c r="D177" s="219" t="s">
        <v>2</v>
      </c>
      <c r="E177" s="201"/>
      <c r="F177" s="223">
        <f t="shared" si="15"/>
        <v>0</v>
      </c>
      <c r="G177" s="236"/>
    </row>
    <row r="178" spans="1:7" ht="15" customHeight="1">
      <c r="A178" s="254" t="s">
        <v>232</v>
      </c>
      <c r="B178" s="243" t="s">
        <v>233</v>
      </c>
      <c r="C178" s="204">
        <v>132</v>
      </c>
      <c r="D178" s="219" t="s">
        <v>2</v>
      </c>
      <c r="E178" s="201"/>
      <c r="F178" s="223">
        <f t="shared" si="15"/>
        <v>0</v>
      </c>
      <c r="G178" s="236"/>
    </row>
    <row r="179" spans="1:7" ht="15" customHeight="1">
      <c r="A179" s="254" t="s">
        <v>234</v>
      </c>
      <c r="B179" s="243" t="s">
        <v>235</v>
      </c>
      <c r="C179" s="204">
        <v>145</v>
      </c>
      <c r="D179" s="219" t="s">
        <v>2</v>
      </c>
      <c r="E179" s="201"/>
      <c r="F179" s="223">
        <f t="shared" si="15"/>
        <v>0</v>
      </c>
      <c r="G179" s="236"/>
    </row>
    <row r="180" spans="1:7" ht="15" customHeight="1">
      <c r="A180" s="254" t="s">
        <v>236</v>
      </c>
      <c r="B180" s="243" t="s">
        <v>237</v>
      </c>
      <c r="C180" s="204">
        <v>41.25</v>
      </c>
      <c r="D180" s="219" t="s">
        <v>2</v>
      </c>
      <c r="E180" s="201"/>
      <c r="F180" s="223">
        <f t="shared" si="15"/>
        <v>0</v>
      </c>
      <c r="G180" s="236"/>
    </row>
    <row r="181" spans="1:7" ht="15" customHeight="1">
      <c r="A181" s="254" t="s">
        <v>238</v>
      </c>
      <c r="B181" s="243" t="s">
        <v>239</v>
      </c>
      <c r="C181" s="204">
        <v>9</v>
      </c>
      <c r="D181" s="219" t="s">
        <v>2</v>
      </c>
      <c r="E181" s="201"/>
      <c r="F181" s="223">
        <f t="shared" si="15"/>
        <v>0</v>
      </c>
      <c r="G181" s="236"/>
    </row>
    <row r="182" spans="1:7" ht="15" customHeight="1">
      <c r="A182" s="254" t="s">
        <v>240</v>
      </c>
      <c r="B182" s="243" t="s">
        <v>241</v>
      </c>
      <c r="C182" s="204">
        <v>86</v>
      </c>
      <c r="D182" s="219" t="s">
        <v>2</v>
      </c>
      <c r="E182" s="201"/>
      <c r="F182" s="223">
        <f t="shared" si="15"/>
        <v>0</v>
      </c>
      <c r="G182" s="236"/>
    </row>
    <row r="183" spans="1:7" ht="15" customHeight="1">
      <c r="A183" s="254" t="s">
        <v>242</v>
      </c>
      <c r="B183" s="243" t="s">
        <v>243</v>
      </c>
      <c r="C183" s="204">
        <v>46</v>
      </c>
      <c r="D183" s="219" t="s">
        <v>2</v>
      </c>
      <c r="E183" s="201"/>
      <c r="F183" s="223">
        <f t="shared" si="15"/>
        <v>0</v>
      </c>
      <c r="G183" s="236"/>
    </row>
    <row r="184" spans="1:7" ht="15" customHeight="1">
      <c r="A184" s="254" t="s">
        <v>244</v>
      </c>
      <c r="B184" s="243" t="s">
        <v>245</v>
      </c>
      <c r="C184" s="204">
        <v>164</v>
      </c>
      <c r="D184" s="219" t="s">
        <v>2</v>
      </c>
      <c r="E184" s="201"/>
      <c r="F184" s="223">
        <f t="shared" si="15"/>
        <v>0</v>
      </c>
      <c r="G184" s="236"/>
    </row>
    <row r="185" spans="1:7" ht="15" customHeight="1">
      <c r="A185" s="254" t="s">
        <v>246</v>
      </c>
      <c r="B185" s="243" t="s">
        <v>247</v>
      </c>
      <c r="C185" s="204">
        <v>144</v>
      </c>
      <c r="D185" s="219" t="s">
        <v>2</v>
      </c>
      <c r="E185" s="201"/>
      <c r="F185" s="223">
        <f t="shared" si="15"/>
        <v>0</v>
      </c>
      <c r="G185" s="236"/>
    </row>
    <row r="186" spans="1:7" ht="15" customHeight="1">
      <c r="A186" s="254" t="s">
        <v>248</v>
      </c>
      <c r="B186" s="243" t="s">
        <v>249</v>
      </c>
      <c r="C186" s="204">
        <v>314</v>
      </c>
      <c r="D186" s="219" t="s">
        <v>2</v>
      </c>
      <c r="E186" s="201"/>
      <c r="F186" s="223">
        <f t="shared" si="15"/>
        <v>0</v>
      </c>
      <c r="G186" s="236"/>
    </row>
    <row r="187" spans="1:7" ht="15" customHeight="1">
      <c r="A187" s="254" t="s">
        <v>250</v>
      </c>
      <c r="B187" s="243" t="s">
        <v>251</v>
      </c>
      <c r="C187" s="204">
        <v>36</v>
      </c>
      <c r="D187" s="219" t="s">
        <v>2</v>
      </c>
      <c r="E187" s="201"/>
      <c r="F187" s="223">
        <f t="shared" si="15"/>
        <v>0</v>
      </c>
      <c r="G187" s="236"/>
    </row>
    <row r="188" spans="1:7" ht="15" customHeight="1">
      <c r="A188" s="254" t="s">
        <v>252</v>
      </c>
      <c r="B188" s="243" t="s">
        <v>253</v>
      </c>
      <c r="C188" s="204">
        <v>45</v>
      </c>
      <c r="D188" s="219" t="s">
        <v>2</v>
      </c>
      <c r="E188" s="201"/>
      <c r="F188" s="223">
        <f t="shared" si="15"/>
        <v>0</v>
      </c>
      <c r="G188" s="236"/>
    </row>
    <row r="189" spans="1:7" ht="15" customHeight="1">
      <c r="A189" s="254" t="s">
        <v>254</v>
      </c>
      <c r="B189" s="243" t="s">
        <v>255</v>
      </c>
      <c r="C189" s="204">
        <v>34</v>
      </c>
      <c r="D189" s="219" t="s">
        <v>2</v>
      </c>
      <c r="E189" s="201"/>
      <c r="F189" s="223">
        <f t="shared" si="15"/>
        <v>0</v>
      </c>
      <c r="G189" s="236"/>
    </row>
    <row r="190" spans="1:7" ht="15" customHeight="1">
      <c r="A190" s="254" t="s">
        <v>256</v>
      </c>
      <c r="B190" s="243" t="s">
        <v>257</v>
      </c>
      <c r="C190" s="204">
        <v>1</v>
      </c>
      <c r="D190" s="219" t="s">
        <v>13</v>
      </c>
      <c r="E190" s="201"/>
      <c r="F190" s="223">
        <f t="shared" si="15"/>
        <v>0</v>
      </c>
      <c r="G190" s="255">
        <f>SUM(F161:F190)</f>
        <v>0</v>
      </c>
    </row>
    <row r="191" spans="1:7" ht="15" customHeight="1">
      <c r="A191" s="256"/>
      <c r="B191" s="257"/>
      <c r="C191" s="258"/>
      <c r="D191" s="259"/>
      <c r="E191" s="187"/>
      <c r="F191" s="187"/>
      <c r="G191" s="189"/>
    </row>
    <row r="192" spans="1:7" ht="15" customHeight="1">
      <c r="A192" s="254">
        <v>12</v>
      </c>
      <c r="B192" s="257" t="s">
        <v>258</v>
      </c>
      <c r="C192" s="258"/>
      <c r="D192" s="259"/>
      <c r="E192" s="187"/>
      <c r="F192" s="187"/>
      <c r="G192" s="189"/>
    </row>
    <row r="193" spans="1:7" ht="15" customHeight="1">
      <c r="A193" s="254">
        <v>12.1</v>
      </c>
      <c r="B193" s="243" t="s">
        <v>259</v>
      </c>
      <c r="C193" s="260">
        <v>1</v>
      </c>
      <c r="D193" s="261" t="s">
        <v>13</v>
      </c>
      <c r="E193" s="262"/>
      <c r="F193" s="262">
        <f>+C193*E193</f>
        <v>0</v>
      </c>
      <c r="G193" s="205">
        <f>SUM(F193:F193)</f>
        <v>0</v>
      </c>
    </row>
    <row r="194" spans="1:7" ht="15" customHeight="1">
      <c r="A194" s="221"/>
      <c r="B194" s="222"/>
      <c r="C194" s="204"/>
      <c r="D194" s="219"/>
      <c r="E194" s="201"/>
      <c r="F194" s="223"/>
      <c r="G194" s="205"/>
    </row>
    <row r="195" spans="1:7" ht="36">
      <c r="A195" s="403">
        <v>13</v>
      </c>
      <c r="B195" s="404" t="s">
        <v>370</v>
      </c>
      <c r="C195" s="405">
        <v>1</v>
      </c>
      <c r="D195" s="406" t="s">
        <v>13</v>
      </c>
      <c r="E195" s="407"/>
      <c r="F195" s="408">
        <f>+C195*E195</f>
        <v>0</v>
      </c>
      <c r="G195" s="409">
        <f>+F195</f>
        <v>0</v>
      </c>
    </row>
    <row r="196" spans="1:7" ht="15" customHeight="1">
      <c r="A196" s="403"/>
      <c r="B196" s="404"/>
      <c r="C196" s="405"/>
      <c r="D196" s="406"/>
      <c r="E196" s="407"/>
      <c r="F196" s="408"/>
      <c r="G196" s="409"/>
    </row>
    <row r="197" spans="1:7" ht="15" customHeight="1">
      <c r="A197" s="263">
        <v>14</v>
      </c>
      <c r="B197" s="198" t="s">
        <v>51</v>
      </c>
      <c r="C197" s="204">
        <v>1</v>
      </c>
      <c r="D197" s="219" t="s">
        <v>13</v>
      </c>
      <c r="E197" s="201"/>
      <c r="F197" s="223" t="str">
        <f>IF(E197=0," ",(ROUND(C197*E197,2)))</f>
        <v xml:space="preserve"> </v>
      </c>
      <c r="G197" s="205" t="str">
        <f>+F197</f>
        <v xml:space="preserve"> </v>
      </c>
    </row>
    <row r="198" spans="1:7" ht="15" customHeight="1">
      <c r="A198" s="183"/>
      <c r="B198" s="184"/>
      <c r="C198" s="185"/>
      <c r="D198" s="186"/>
      <c r="E198" s="187"/>
      <c r="F198" s="188"/>
      <c r="G198" s="189"/>
    </row>
    <row r="199" spans="1:7" ht="15" customHeight="1" thickBot="1">
      <c r="A199" s="128"/>
      <c r="B199" s="129"/>
      <c r="C199" s="130"/>
      <c r="D199" s="129"/>
      <c r="E199" s="131"/>
      <c r="F199" s="132"/>
      <c r="G199" s="133"/>
    </row>
    <row r="200" spans="1:7" ht="15" customHeight="1" thickTop="1" thickBot="1">
      <c r="A200" s="134"/>
      <c r="B200" s="135" t="s">
        <v>15</v>
      </c>
      <c r="C200" s="136"/>
      <c r="D200" s="137"/>
      <c r="E200" s="138"/>
      <c r="F200" s="139"/>
      <c r="G200" s="140">
        <f>SUM(G14:G197)</f>
        <v>0</v>
      </c>
    </row>
    <row r="201" spans="1:7" ht="15" customHeight="1" thickTop="1" thickBot="1">
      <c r="A201" s="134"/>
      <c r="B201" s="135" t="s">
        <v>23</v>
      </c>
      <c r="C201" s="136"/>
      <c r="D201" s="137"/>
      <c r="E201" s="138"/>
      <c r="F201" s="139"/>
      <c r="G201" s="140">
        <f>+SUM(F10:F197)</f>
        <v>0</v>
      </c>
    </row>
    <row r="202" spans="1:7" ht="15" customHeight="1" thickTop="1">
      <c r="A202" s="15"/>
      <c r="B202" s="16"/>
      <c r="C202" s="17"/>
      <c r="D202" s="17"/>
      <c r="E202" s="17"/>
      <c r="F202" s="17"/>
      <c r="G202" s="18"/>
    </row>
    <row r="203" spans="1:7" ht="15" customHeight="1">
      <c r="A203" s="19"/>
      <c r="B203" s="20" t="s">
        <v>34</v>
      </c>
      <c r="C203" s="21">
        <v>0.1</v>
      </c>
      <c r="D203" s="22"/>
      <c r="E203" s="22"/>
      <c r="F203" s="22">
        <f>C203*G201</f>
        <v>0</v>
      </c>
      <c r="G203" s="23"/>
    </row>
    <row r="204" spans="1:7" ht="15" customHeight="1">
      <c r="A204" s="19"/>
      <c r="B204" s="20" t="s">
        <v>7</v>
      </c>
      <c r="C204" s="21">
        <v>2.5000000000000001E-2</v>
      </c>
      <c r="D204" s="22"/>
      <c r="E204" s="22"/>
      <c r="F204" s="22">
        <f>C204*G201</f>
        <v>0</v>
      </c>
      <c r="G204" s="23"/>
    </row>
    <row r="205" spans="1:7" ht="15" customHeight="1">
      <c r="A205" s="19"/>
      <c r="B205" s="20" t="s">
        <v>8</v>
      </c>
      <c r="C205" s="21">
        <v>5.3499999999999999E-2</v>
      </c>
      <c r="D205" s="22"/>
      <c r="E205" s="22"/>
      <c r="F205" s="22">
        <f>C205*G201</f>
        <v>0</v>
      </c>
      <c r="G205" s="23"/>
    </row>
    <row r="206" spans="1:7" ht="15" customHeight="1">
      <c r="A206" s="19"/>
      <c r="B206" s="20" t="s">
        <v>9</v>
      </c>
      <c r="C206" s="21">
        <v>0.02</v>
      </c>
      <c r="D206" s="22"/>
      <c r="E206" s="22"/>
      <c r="F206" s="22">
        <f>C206*G201</f>
        <v>0</v>
      </c>
      <c r="G206" s="23"/>
    </row>
    <row r="207" spans="1:7" ht="15" customHeight="1">
      <c r="A207" s="19"/>
      <c r="B207" s="20" t="s">
        <v>10</v>
      </c>
      <c r="C207" s="21">
        <v>0.01</v>
      </c>
      <c r="D207" s="22"/>
      <c r="E207" s="22"/>
      <c r="F207" s="22">
        <f>C207*G201</f>
        <v>0</v>
      </c>
      <c r="G207" s="23"/>
    </row>
    <row r="208" spans="1:7" ht="15" customHeight="1">
      <c r="A208" s="19"/>
      <c r="B208" s="20" t="s">
        <v>35</v>
      </c>
      <c r="C208" s="21">
        <v>0.05</v>
      </c>
      <c r="D208" s="22"/>
      <c r="E208" s="22"/>
      <c r="F208" s="22">
        <f>C208*G201</f>
        <v>0</v>
      </c>
      <c r="G208" s="23"/>
    </row>
    <row r="209" spans="1:7" ht="15" customHeight="1" thickBot="1">
      <c r="A209" s="24"/>
      <c r="B209" s="20"/>
      <c r="C209" s="25"/>
      <c r="D209" s="26"/>
      <c r="E209" s="26"/>
      <c r="F209" s="26"/>
      <c r="G209" s="27"/>
    </row>
    <row r="210" spans="1:7" ht="15" customHeight="1" thickTop="1" thickBot="1">
      <c r="A210" s="28"/>
      <c r="B210" s="29" t="s">
        <v>16</v>
      </c>
      <c r="C210" s="30"/>
      <c r="D210" s="31"/>
      <c r="E210" s="29"/>
      <c r="F210" s="32"/>
      <c r="G210" s="33">
        <f>SUM(F203:F208)</f>
        <v>0</v>
      </c>
    </row>
    <row r="211" spans="1:7" ht="15" customHeight="1" thickTop="1" thickBot="1">
      <c r="A211" s="34"/>
      <c r="B211" s="35"/>
      <c r="C211" s="36"/>
      <c r="D211" s="36"/>
      <c r="E211" s="36"/>
      <c r="F211" s="36"/>
      <c r="G211" s="37"/>
    </row>
    <row r="212" spans="1:7" ht="15" customHeight="1" thickTop="1" thickBot="1">
      <c r="A212" s="28"/>
      <c r="B212" s="29" t="s">
        <v>17</v>
      </c>
      <c r="C212" s="58">
        <v>0.03</v>
      </c>
      <c r="D212" s="31"/>
      <c r="E212" s="29"/>
      <c r="F212" s="32"/>
      <c r="G212" s="33">
        <f>+G210*C212</f>
        <v>0</v>
      </c>
    </row>
    <row r="213" spans="1:7" ht="15" customHeight="1" thickTop="1" thickBot="1">
      <c r="A213" s="34"/>
      <c r="B213" s="35"/>
      <c r="C213" s="39"/>
      <c r="D213" s="36"/>
      <c r="E213" s="36"/>
      <c r="F213" s="36"/>
      <c r="G213" s="37"/>
    </row>
    <row r="214" spans="1:7" ht="15" customHeight="1" thickTop="1" thickBot="1">
      <c r="A214" s="28"/>
      <c r="B214" s="29" t="s">
        <v>24</v>
      </c>
      <c r="C214" s="38"/>
      <c r="D214" s="31"/>
      <c r="E214" s="29"/>
      <c r="F214" s="32"/>
      <c r="G214" s="33">
        <f>G201+G210</f>
        <v>0</v>
      </c>
    </row>
    <row r="215" spans="1:7" ht="15" customHeight="1" thickTop="1" thickBot="1">
      <c r="A215" s="34"/>
      <c r="B215" s="35"/>
      <c r="C215" s="39"/>
      <c r="D215" s="36"/>
      <c r="E215" s="36"/>
      <c r="F215" s="36"/>
      <c r="G215" s="37"/>
    </row>
    <row r="216" spans="1:7" ht="15" customHeight="1" thickTop="1" thickBot="1">
      <c r="A216" s="28"/>
      <c r="B216" s="29" t="s">
        <v>25</v>
      </c>
      <c r="C216" s="58">
        <v>0.06</v>
      </c>
      <c r="D216" s="31"/>
      <c r="E216" s="29"/>
      <c r="F216" s="32"/>
      <c r="G216" s="33">
        <f>(+C216*G201)</f>
        <v>0</v>
      </c>
    </row>
    <row r="217" spans="1:7" ht="15" customHeight="1" thickTop="1" thickBot="1">
      <c r="A217" s="34"/>
      <c r="B217" s="35"/>
      <c r="C217" s="39"/>
      <c r="D217" s="36"/>
      <c r="E217" s="36"/>
      <c r="F217" s="36"/>
      <c r="G217" s="37"/>
    </row>
    <row r="218" spans="1:7" ht="15" customHeight="1" thickTop="1" thickBot="1">
      <c r="A218" s="28"/>
      <c r="B218" s="29" t="s">
        <v>42</v>
      </c>
      <c r="C218" s="58">
        <v>1E-3</v>
      </c>
      <c r="D218" s="31"/>
      <c r="E218" s="29"/>
      <c r="F218" s="32"/>
      <c r="G218" s="33">
        <f>G201*C218</f>
        <v>0</v>
      </c>
    </row>
    <row r="219" spans="1:7" ht="15" customHeight="1" thickTop="1" thickBot="1">
      <c r="A219" s="40"/>
      <c r="B219" s="41"/>
      <c r="C219" s="42"/>
      <c r="D219" s="43"/>
      <c r="E219" s="41"/>
      <c r="F219" s="44"/>
      <c r="G219" s="45"/>
    </row>
    <row r="220" spans="1:7" ht="15" customHeight="1" thickTop="1" thickBot="1">
      <c r="A220" s="28"/>
      <c r="B220" s="29" t="s">
        <v>36</v>
      </c>
      <c r="C220" s="58">
        <v>0.18</v>
      </c>
      <c r="D220" s="31"/>
      <c r="E220" s="29"/>
      <c r="F220" s="32"/>
      <c r="G220" s="33">
        <f>F203*C220</f>
        <v>0</v>
      </c>
    </row>
    <row r="221" spans="1:7" ht="15" customHeight="1" thickTop="1" thickBot="1">
      <c r="A221" s="40"/>
      <c r="B221" s="41"/>
      <c r="C221" s="42"/>
      <c r="D221" s="43"/>
      <c r="E221" s="41"/>
      <c r="F221" s="44"/>
      <c r="G221" s="45"/>
    </row>
    <row r="222" spans="1:7" ht="15" customHeight="1" thickTop="1" thickBot="1">
      <c r="A222" s="50"/>
      <c r="B222" s="51" t="s">
        <v>58</v>
      </c>
      <c r="C222" s="55">
        <v>1</v>
      </c>
      <c r="D222" s="56" t="s">
        <v>13</v>
      </c>
      <c r="E222" s="57"/>
      <c r="F222" s="52"/>
      <c r="G222" s="53">
        <f>+C222*F222</f>
        <v>0</v>
      </c>
    </row>
    <row r="223" spans="1:7" ht="15" customHeight="1" thickTop="1" thickBot="1">
      <c r="A223" s="40"/>
      <c r="B223" s="41"/>
      <c r="C223" s="42"/>
      <c r="D223" s="43"/>
      <c r="E223" s="41"/>
      <c r="F223" s="44"/>
      <c r="G223" s="45"/>
    </row>
    <row r="224" spans="1:7" ht="15" customHeight="1" thickTop="1" thickBot="1">
      <c r="A224" s="50"/>
      <c r="B224" s="51" t="s">
        <v>77</v>
      </c>
      <c r="C224" s="55">
        <v>1</v>
      </c>
      <c r="D224" s="56" t="s">
        <v>13</v>
      </c>
      <c r="E224" s="57"/>
      <c r="F224" s="52"/>
      <c r="G224" s="53">
        <f>+C224*F224</f>
        <v>0</v>
      </c>
    </row>
    <row r="225" spans="1:7" ht="15" customHeight="1" thickTop="1" thickBot="1">
      <c r="A225" s="34"/>
      <c r="B225" s="35"/>
      <c r="C225" s="39"/>
      <c r="D225" s="36"/>
      <c r="E225" s="54"/>
      <c r="F225" s="36"/>
      <c r="G225" s="37"/>
    </row>
    <row r="226" spans="1:7" ht="15" customHeight="1" thickTop="1" thickBot="1">
      <c r="A226" s="28"/>
      <c r="B226" s="29" t="s">
        <v>12</v>
      </c>
      <c r="C226" s="58">
        <v>0.05</v>
      </c>
      <c r="D226" s="31"/>
      <c r="E226" s="29"/>
      <c r="F226" s="32"/>
      <c r="G226" s="33">
        <f>+G201*C226</f>
        <v>0</v>
      </c>
    </row>
    <row r="227" spans="1:7" ht="15" customHeight="1" thickTop="1" thickBot="1">
      <c r="A227" s="34"/>
      <c r="B227" s="35"/>
      <c r="C227" s="36"/>
      <c r="D227" s="36"/>
      <c r="E227" s="36"/>
      <c r="F227" s="36"/>
      <c r="G227" s="37"/>
    </row>
    <row r="228" spans="1:7" ht="15" customHeight="1" thickTop="1" thickBot="1">
      <c r="A228" s="28"/>
      <c r="B228" s="29" t="s">
        <v>18</v>
      </c>
      <c r="C228" s="30"/>
      <c r="D228" s="31"/>
      <c r="E228" s="29"/>
      <c r="F228" s="32"/>
      <c r="G228" s="33">
        <f>+G226+G224+G220+G222+G218+G216+G214+G212</f>
        <v>0</v>
      </c>
    </row>
    <row r="229" spans="1:7" ht="15" customHeight="1" thickTop="1">
      <c r="A229" s="46"/>
      <c r="B229" s="47"/>
      <c r="C229" s="48"/>
      <c r="D229" s="48"/>
      <c r="E229" s="48"/>
      <c r="F229" s="48"/>
      <c r="G229" s="48"/>
    </row>
    <row r="230" spans="1:7" ht="15" customHeight="1">
      <c r="A230" s="46"/>
      <c r="B230" s="47"/>
      <c r="C230" s="48"/>
      <c r="D230" s="48"/>
      <c r="E230" s="48"/>
      <c r="F230" s="49"/>
      <c r="G230" s="48"/>
    </row>
    <row r="231" spans="1:7" ht="15" customHeight="1">
      <c r="A231" s="141"/>
      <c r="B231" s="141"/>
      <c r="C231" s="142"/>
      <c r="D231" s="141"/>
      <c r="E231" s="143"/>
      <c r="F231" s="5"/>
    </row>
    <row r="232" spans="1:7" ht="15" customHeight="1">
      <c r="A232" s="141"/>
      <c r="B232" s="141"/>
      <c r="C232" s="142"/>
      <c r="D232" s="141"/>
      <c r="E232" s="143"/>
      <c r="F232" s="5"/>
    </row>
    <row r="233" spans="1:7" ht="15" customHeight="1">
      <c r="A233" s="141"/>
      <c r="B233" s="141"/>
      <c r="C233" s="142"/>
      <c r="D233" s="141"/>
      <c r="E233" s="143"/>
      <c r="F233" s="5"/>
    </row>
    <row r="234" spans="1:7" ht="15" customHeight="1">
      <c r="A234" s="141"/>
      <c r="B234" s="141"/>
      <c r="C234" s="142"/>
      <c r="D234" s="141"/>
      <c r="E234" s="143"/>
      <c r="F234" s="5"/>
    </row>
    <row r="235" spans="1:7" ht="15" customHeight="1">
      <c r="A235" s="141"/>
      <c r="B235" s="141"/>
      <c r="C235" s="142"/>
      <c r="D235" s="141"/>
      <c r="E235" s="143"/>
      <c r="F235" s="5"/>
    </row>
    <row r="236" spans="1:7" ht="15" customHeight="1">
      <c r="A236" s="141"/>
      <c r="B236" s="141"/>
      <c r="C236" s="142"/>
      <c r="D236" s="141"/>
      <c r="E236" s="143"/>
      <c r="F236" s="5"/>
    </row>
    <row r="237" spans="1:7" ht="15" customHeight="1">
      <c r="A237" s="141"/>
      <c r="B237" s="141"/>
      <c r="C237" s="142"/>
      <c r="D237" s="141"/>
      <c r="E237" s="143"/>
      <c r="F237" s="5"/>
    </row>
    <row r="238" spans="1:7" ht="15" customHeight="1">
      <c r="A238" s="141"/>
      <c r="B238" s="141"/>
      <c r="C238" s="142"/>
      <c r="D238" s="141"/>
      <c r="E238" s="143"/>
      <c r="F238" s="5"/>
    </row>
    <row r="239" spans="1:7" ht="15" customHeight="1">
      <c r="A239" s="141"/>
      <c r="B239" s="141"/>
      <c r="C239" s="142"/>
      <c r="D239" s="141"/>
      <c r="E239" s="143"/>
      <c r="F239" s="5"/>
    </row>
    <row r="240" spans="1:7" ht="15" customHeight="1">
      <c r="A240" s="141"/>
      <c r="B240" s="141"/>
      <c r="C240" s="142"/>
      <c r="D240" s="141"/>
      <c r="E240" s="143"/>
      <c r="F240" s="5"/>
    </row>
    <row r="241" spans="1:6" ht="15" customHeight="1">
      <c r="A241" s="141"/>
      <c r="B241" s="141"/>
      <c r="C241" s="142"/>
      <c r="D241" s="141"/>
      <c r="E241" s="143"/>
      <c r="F241" s="5"/>
    </row>
    <row r="242" spans="1:6" ht="15" customHeight="1">
      <c r="A242" s="141"/>
      <c r="B242" s="141"/>
      <c r="C242" s="142"/>
      <c r="D242" s="141"/>
      <c r="E242" s="143"/>
      <c r="F242" s="5"/>
    </row>
    <row r="243" spans="1:6" ht="15" customHeight="1">
      <c r="A243" s="141"/>
      <c r="B243" s="141"/>
      <c r="C243" s="142"/>
      <c r="D243" s="141"/>
      <c r="E243" s="143"/>
      <c r="F243" s="5"/>
    </row>
    <row r="244" spans="1:6" ht="15" customHeight="1">
      <c r="A244" s="141"/>
      <c r="B244" s="141"/>
      <c r="C244" s="142"/>
      <c r="D244" s="141"/>
      <c r="E244" s="143"/>
      <c r="F244" s="5"/>
    </row>
    <row r="245" spans="1:6" ht="15" customHeight="1">
      <c r="A245" s="141"/>
      <c r="B245" s="141"/>
      <c r="C245" s="142"/>
      <c r="D245" s="141"/>
      <c r="E245" s="143"/>
      <c r="F245" s="5"/>
    </row>
    <row r="246" spans="1:6" ht="15" customHeight="1">
      <c r="A246" s="141"/>
      <c r="B246" s="141"/>
      <c r="C246" s="142"/>
      <c r="D246" s="141"/>
      <c r="E246" s="143"/>
      <c r="F246" s="5"/>
    </row>
    <row r="247" spans="1:6" ht="15" customHeight="1">
      <c r="A247" s="141"/>
      <c r="B247" s="141"/>
      <c r="C247" s="142"/>
      <c r="D247" s="141"/>
      <c r="E247" s="143"/>
      <c r="F247" s="5"/>
    </row>
    <row r="248" spans="1:6" ht="15" customHeight="1">
      <c r="A248" s="141"/>
      <c r="B248" s="141"/>
      <c r="C248" s="142"/>
      <c r="D248" s="141"/>
      <c r="E248" s="143"/>
      <c r="F248" s="5"/>
    </row>
    <row r="249" spans="1:6" ht="15" customHeight="1">
      <c r="A249" s="141"/>
      <c r="B249" s="141"/>
      <c r="C249" s="142"/>
      <c r="D249" s="141"/>
      <c r="E249" s="143"/>
      <c r="F249" s="5"/>
    </row>
    <row r="250" spans="1:6" ht="15" customHeight="1">
      <c r="A250" s="141"/>
      <c r="B250" s="141"/>
      <c r="C250" s="142"/>
      <c r="D250" s="141"/>
      <c r="E250" s="143"/>
      <c r="F250" s="5"/>
    </row>
    <row r="251" spans="1:6" ht="15" customHeight="1">
      <c r="A251" s="141"/>
      <c r="B251" s="141"/>
      <c r="C251" s="142"/>
      <c r="D251" s="141"/>
      <c r="E251" s="143"/>
      <c r="F251" s="5"/>
    </row>
    <row r="252" spans="1:6" ht="15" customHeight="1">
      <c r="A252" s="141"/>
      <c r="B252" s="141"/>
      <c r="C252" s="142"/>
      <c r="D252" s="141"/>
      <c r="E252" s="143"/>
      <c r="F252" s="5"/>
    </row>
    <row r="253" spans="1:6" ht="15" customHeight="1">
      <c r="A253" s="141"/>
      <c r="B253" s="141"/>
      <c r="C253" s="142"/>
      <c r="D253" s="141"/>
      <c r="E253" s="143"/>
      <c r="F253" s="5"/>
    </row>
    <row r="254" spans="1:6" ht="15" customHeight="1">
      <c r="A254" s="141"/>
      <c r="B254" s="141"/>
      <c r="C254" s="142"/>
      <c r="D254" s="141"/>
      <c r="E254" s="143"/>
      <c r="F254" s="5"/>
    </row>
    <row r="255" spans="1:6" ht="15" customHeight="1">
      <c r="A255" s="141"/>
      <c r="B255" s="141"/>
      <c r="C255" s="142"/>
      <c r="D255" s="141"/>
      <c r="E255" s="143"/>
      <c r="F255" s="5"/>
    </row>
    <row r="256" spans="1:6" ht="15" customHeight="1">
      <c r="A256" s="141"/>
      <c r="B256" s="141"/>
      <c r="C256" s="142"/>
      <c r="D256" s="141"/>
      <c r="E256" s="143"/>
      <c r="F256" s="5"/>
    </row>
    <row r="257" spans="1:6" ht="15" customHeight="1">
      <c r="A257" s="141"/>
      <c r="B257" s="141"/>
      <c r="C257" s="142"/>
      <c r="D257" s="141"/>
      <c r="E257" s="143"/>
      <c r="F257" s="5"/>
    </row>
    <row r="258" spans="1:6" ht="15" customHeight="1">
      <c r="A258" s="141"/>
      <c r="B258" s="141"/>
      <c r="C258" s="142"/>
      <c r="D258" s="141"/>
      <c r="E258" s="143"/>
      <c r="F258" s="5"/>
    </row>
    <row r="259" spans="1:6" ht="15" customHeight="1">
      <c r="A259" s="141"/>
      <c r="B259" s="141"/>
      <c r="C259" s="142"/>
      <c r="D259" s="141"/>
      <c r="E259" s="143"/>
      <c r="F259" s="5"/>
    </row>
    <row r="260" spans="1:6" ht="15" customHeight="1">
      <c r="A260" s="141"/>
      <c r="B260" s="141"/>
      <c r="C260" s="142"/>
      <c r="D260" s="141"/>
      <c r="E260" s="143"/>
      <c r="F260" s="5"/>
    </row>
    <row r="261" spans="1:6" ht="15" customHeight="1">
      <c r="A261" s="141"/>
      <c r="B261" s="141"/>
      <c r="C261" s="142"/>
      <c r="D261" s="141"/>
      <c r="E261" s="143"/>
      <c r="F261" s="5"/>
    </row>
    <row r="262" spans="1:6" ht="15" customHeight="1">
      <c r="A262" s="141"/>
      <c r="B262" s="141"/>
      <c r="C262" s="142"/>
      <c r="D262" s="141"/>
      <c r="E262" s="143"/>
      <c r="F262" s="5"/>
    </row>
    <row r="263" spans="1:6" ht="15" customHeight="1">
      <c r="A263" s="141"/>
      <c r="B263" s="141"/>
      <c r="C263" s="142"/>
      <c r="D263" s="141"/>
      <c r="E263" s="143"/>
      <c r="F263" s="5"/>
    </row>
    <row r="264" spans="1:6" ht="15" customHeight="1">
      <c r="A264" s="141"/>
      <c r="B264" s="141"/>
      <c r="C264" s="142"/>
      <c r="D264" s="141"/>
      <c r="E264" s="143"/>
      <c r="F264" s="5"/>
    </row>
    <row r="265" spans="1:6" ht="15" customHeight="1">
      <c r="A265" s="141"/>
      <c r="B265" s="141"/>
      <c r="C265" s="142"/>
      <c r="D265" s="141"/>
      <c r="E265" s="143"/>
      <c r="F265" s="5"/>
    </row>
    <row r="266" spans="1:6" ht="15" customHeight="1">
      <c r="A266" s="141"/>
      <c r="B266" s="141"/>
      <c r="C266" s="142"/>
      <c r="D266" s="141"/>
      <c r="E266" s="143"/>
      <c r="F266" s="5"/>
    </row>
    <row r="267" spans="1:6" ht="15" customHeight="1">
      <c r="A267" s="141"/>
      <c r="B267" s="141"/>
      <c r="C267" s="142"/>
      <c r="D267" s="141"/>
      <c r="E267" s="143"/>
      <c r="F267" s="5"/>
    </row>
    <row r="268" spans="1:6" ht="15" customHeight="1">
      <c r="A268" s="141"/>
      <c r="B268" s="141"/>
      <c r="C268" s="142"/>
      <c r="D268" s="141"/>
      <c r="E268" s="143"/>
      <c r="F268" s="5"/>
    </row>
    <row r="269" spans="1:6" ht="15" customHeight="1">
      <c r="A269" s="141"/>
      <c r="B269" s="141"/>
      <c r="C269" s="142"/>
      <c r="D269" s="141"/>
      <c r="E269" s="143"/>
      <c r="F269" s="5"/>
    </row>
    <row r="270" spans="1:6" ht="15" customHeight="1">
      <c r="A270" s="141"/>
      <c r="B270" s="141"/>
      <c r="C270" s="142"/>
      <c r="D270" s="141"/>
      <c r="E270" s="143"/>
      <c r="F270" s="5"/>
    </row>
    <row r="271" spans="1:6" ht="15" customHeight="1">
      <c r="A271" s="141"/>
      <c r="B271" s="141"/>
      <c r="C271" s="142"/>
      <c r="D271" s="141"/>
      <c r="E271" s="143"/>
      <c r="F271" s="5"/>
    </row>
    <row r="272" spans="1:6" ht="15" customHeight="1">
      <c r="A272" s="141"/>
      <c r="B272" s="141"/>
      <c r="C272" s="142"/>
      <c r="D272" s="141"/>
      <c r="E272" s="143"/>
      <c r="F272" s="5"/>
    </row>
    <row r="273" spans="1:6" ht="15" customHeight="1">
      <c r="A273" s="141"/>
      <c r="B273" s="141"/>
      <c r="C273" s="142"/>
      <c r="D273" s="141"/>
      <c r="E273" s="143"/>
      <c r="F273" s="5"/>
    </row>
    <row r="274" spans="1:6" ht="15" customHeight="1">
      <c r="A274" s="141"/>
      <c r="B274" s="141"/>
      <c r="C274" s="142"/>
      <c r="D274" s="141"/>
      <c r="E274" s="143"/>
      <c r="F274" s="5"/>
    </row>
    <row r="275" spans="1:6" ht="15" customHeight="1">
      <c r="A275" s="141"/>
      <c r="B275" s="141"/>
      <c r="C275" s="142"/>
      <c r="D275" s="141"/>
      <c r="E275" s="143"/>
      <c r="F275" s="5"/>
    </row>
    <row r="276" spans="1:6" ht="15" customHeight="1">
      <c r="A276" s="141"/>
      <c r="B276" s="141"/>
      <c r="C276" s="142"/>
      <c r="D276" s="141"/>
      <c r="E276" s="143"/>
      <c r="F276" s="5"/>
    </row>
    <row r="277" spans="1:6" ht="15" customHeight="1">
      <c r="A277" s="141"/>
      <c r="B277" s="141"/>
      <c r="C277" s="142"/>
      <c r="D277" s="141"/>
      <c r="E277" s="143"/>
      <c r="F277" s="5"/>
    </row>
    <row r="278" spans="1:6" ht="15" customHeight="1">
      <c r="A278" s="141"/>
      <c r="B278" s="141"/>
      <c r="C278" s="142"/>
      <c r="D278" s="141"/>
      <c r="E278" s="143"/>
      <c r="F278" s="5"/>
    </row>
    <row r="279" spans="1:6" ht="15" customHeight="1">
      <c r="A279" s="141"/>
      <c r="B279" s="141"/>
      <c r="C279" s="142"/>
      <c r="D279" s="141"/>
      <c r="E279" s="143"/>
      <c r="F279" s="5"/>
    </row>
    <row r="280" spans="1:6" ht="15" customHeight="1">
      <c r="A280" s="141"/>
      <c r="B280" s="141"/>
      <c r="C280" s="142"/>
      <c r="D280" s="141"/>
      <c r="E280" s="143"/>
      <c r="F280" s="5"/>
    </row>
    <row r="281" spans="1:6" ht="15" customHeight="1">
      <c r="A281" s="141"/>
      <c r="B281" s="141"/>
      <c r="C281" s="142"/>
      <c r="D281" s="141"/>
      <c r="E281" s="143"/>
      <c r="F281" s="5"/>
    </row>
    <row r="282" spans="1:6" ht="15" customHeight="1">
      <c r="A282" s="141"/>
      <c r="B282" s="141"/>
      <c r="C282" s="142"/>
      <c r="D282" s="141"/>
      <c r="E282" s="143"/>
      <c r="F282" s="5"/>
    </row>
    <row r="283" spans="1:6" ht="15" customHeight="1">
      <c r="A283" s="141"/>
      <c r="B283" s="141"/>
      <c r="C283" s="142"/>
      <c r="D283" s="141"/>
      <c r="E283" s="143"/>
      <c r="F283" s="5"/>
    </row>
    <row r="284" spans="1:6" ht="15" customHeight="1">
      <c r="A284" s="141"/>
      <c r="B284" s="141"/>
      <c r="C284" s="142"/>
      <c r="D284" s="141"/>
      <c r="E284" s="143"/>
      <c r="F284" s="5"/>
    </row>
    <row r="285" spans="1:6" ht="15" customHeight="1">
      <c r="A285" s="141"/>
      <c r="B285" s="141"/>
      <c r="C285" s="142"/>
      <c r="D285" s="141"/>
      <c r="E285" s="143"/>
      <c r="F285" s="5"/>
    </row>
    <row r="286" spans="1:6" ht="15" customHeight="1">
      <c r="A286" s="141"/>
      <c r="B286" s="141"/>
      <c r="C286" s="142"/>
      <c r="D286" s="141"/>
      <c r="E286" s="143"/>
      <c r="F286" s="5"/>
    </row>
    <row r="287" spans="1:6" ht="15" customHeight="1">
      <c r="A287" s="141"/>
      <c r="B287" s="141"/>
      <c r="C287" s="142"/>
      <c r="D287" s="141"/>
      <c r="E287" s="143"/>
      <c r="F287" s="5"/>
    </row>
    <row r="288" spans="1:6" ht="15" customHeight="1">
      <c r="A288" s="141"/>
      <c r="B288" s="141"/>
      <c r="C288" s="142"/>
      <c r="D288" s="141"/>
      <c r="E288" s="143"/>
      <c r="F288" s="5"/>
    </row>
    <row r="289" spans="1:6" ht="15" customHeight="1">
      <c r="A289" s="141"/>
      <c r="B289" s="141"/>
      <c r="C289" s="142"/>
      <c r="D289" s="141"/>
      <c r="E289" s="143"/>
      <c r="F289" s="5"/>
    </row>
    <row r="290" spans="1:6" ht="15" customHeight="1">
      <c r="A290" s="141"/>
      <c r="B290" s="141"/>
      <c r="C290" s="142"/>
      <c r="D290" s="141"/>
      <c r="E290" s="143"/>
      <c r="F290" s="5"/>
    </row>
    <row r="291" spans="1:6" ht="15" customHeight="1">
      <c r="A291" s="141"/>
      <c r="B291" s="141"/>
      <c r="C291" s="142"/>
      <c r="D291" s="141"/>
      <c r="E291" s="143"/>
      <c r="F291" s="5"/>
    </row>
    <row r="292" spans="1:6" ht="15" customHeight="1">
      <c r="A292" s="141"/>
      <c r="B292" s="141"/>
      <c r="C292" s="142"/>
      <c r="D292" s="141"/>
      <c r="E292" s="143"/>
      <c r="F292" s="5"/>
    </row>
    <row r="293" spans="1:6" ht="15" customHeight="1">
      <c r="A293" s="141"/>
      <c r="B293" s="141"/>
      <c r="C293" s="142"/>
      <c r="D293" s="141"/>
      <c r="E293" s="143"/>
      <c r="F293" s="5"/>
    </row>
    <row r="294" spans="1:6" ht="15" customHeight="1">
      <c r="A294" s="141"/>
      <c r="B294" s="141"/>
      <c r="C294" s="142"/>
      <c r="D294" s="141"/>
      <c r="E294" s="143"/>
      <c r="F294" s="5"/>
    </row>
    <row r="295" spans="1:6" ht="15" customHeight="1">
      <c r="A295" s="141"/>
      <c r="B295" s="141"/>
      <c r="C295" s="142"/>
      <c r="D295" s="141"/>
      <c r="E295" s="143"/>
      <c r="F295" s="5"/>
    </row>
    <row r="296" spans="1:6" ht="15" customHeight="1">
      <c r="A296" s="141"/>
      <c r="B296" s="141"/>
      <c r="C296" s="142"/>
      <c r="D296" s="141"/>
      <c r="E296" s="143"/>
      <c r="F296" s="5"/>
    </row>
    <row r="297" spans="1:6" ht="15" customHeight="1">
      <c r="A297" s="141"/>
      <c r="B297" s="141"/>
      <c r="C297" s="142"/>
      <c r="D297" s="141"/>
      <c r="E297" s="143"/>
      <c r="F297" s="5"/>
    </row>
    <row r="298" spans="1:6" ht="15" customHeight="1">
      <c r="A298" s="141"/>
      <c r="B298" s="141"/>
      <c r="C298" s="142"/>
      <c r="D298" s="141"/>
      <c r="E298" s="143"/>
      <c r="F298" s="5"/>
    </row>
    <row r="299" spans="1:6" ht="15" customHeight="1">
      <c r="A299" s="141"/>
      <c r="B299" s="141"/>
      <c r="C299" s="142"/>
      <c r="D299" s="141"/>
      <c r="E299" s="143"/>
      <c r="F299" s="5"/>
    </row>
    <row r="300" spans="1:6" ht="15" customHeight="1">
      <c r="A300" s="141"/>
      <c r="B300" s="141"/>
      <c r="C300" s="142"/>
      <c r="D300" s="141"/>
      <c r="E300" s="143"/>
      <c r="F300" s="5"/>
    </row>
    <row r="301" spans="1:6" ht="15" customHeight="1">
      <c r="A301" s="141"/>
      <c r="B301" s="141"/>
      <c r="C301" s="142"/>
      <c r="D301" s="141"/>
      <c r="E301" s="143"/>
      <c r="F301" s="5"/>
    </row>
    <row r="302" spans="1:6" ht="15" customHeight="1">
      <c r="A302" s="141"/>
      <c r="B302" s="141"/>
      <c r="C302" s="142"/>
      <c r="D302" s="141"/>
      <c r="E302" s="143"/>
      <c r="F302" s="5"/>
    </row>
    <row r="303" spans="1:6" ht="15" customHeight="1">
      <c r="A303" s="141"/>
      <c r="B303" s="141"/>
      <c r="C303" s="142"/>
      <c r="D303" s="141"/>
      <c r="E303" s="143"/>
      <c r="F303" s="5"/>
    </row>
    <row r="304" spans="1:6" ht="15" customHeight="1">
      <c r="A304" s="141"/>
      <c r="B304" s="141"/>
      <c r="C304" s="142"/>
      <c r="D304" s="141"/>
      <c r="E304" s="143"/>
      <c r="F304" s="5"/>
    </row>
    <row r="305" spans="1:6" ht="15" customHeight="1">
      <c r="A305" s="141"/>
      <c r="B305" s="141"/>
      <c r="C305" s="142"/>
      <c r="D305" s="141"/>
      <c r="E305" s="143"/>
      <c r="F305" s="5"/>
    </row>
    <row r="306" spans="1:6" ht="15" customHeight="1">
      <c r="A306" s="141"/>
      <c r="B306" s="141"/>
      <c r="C306" s="142"/>
      <c r="D306" s="141"/>
      <c r="E306" s="143"/>
      <c r="F306" s="5"/>
    </row>
    <row r="307" spans="1:6" ht="15" customHeight="1">
      <c r="A307" s="141"/>
      <c r="B307" s="141"/>
      <c r="C307" s="142"/>
      <c r="D307" s="141"/>
      <c r="E307" s="143"/>
      <c r="F307" s="5"/>
    </row>
    <row r="308" spans="1:6" ht="15" customHeight="1">
      <c r="A308" s="141"/>
      <c r="B308" s="141"/>
      <c r="C308" s="142"/>
      <c r="D308" s="141"/>
      <c r="E308" s="143"/>
      <c r="F308" s="5"/>
    </row>
    <row r="309" spans="1:6" ht="15" customHeight="1">
      <c r="A309" s="141"/>
      <c r="B309" s="141"/>
      <c r="C309" s="142"/>
      <c r="D309" s="141"/>
      <c r="E309" s="143"/>
      <c r="F309" s="5"/>
    </row>
    <row r="310" spans="1:6" ht="15" customHeight="1">
      <c r="A310" s="141"/>
      <c r="B310" s="141"/>
      <c r="C310" s="142"/>
      <c r="D310" s="141"/>
      <c r="E310" s="143"/>
      <c r="F310" s="5"/>
    </row>
    <row r="311" spans="1:6" ht="15" customHeight="1">
      <c r="A311" s="141"/>
      <c r="B311" s="141"/>
      <c r="C311" s="142"/>
      <c r="D311" s="141"/>
      <c r="E311" s="143"/>
      <c r="F311" s="5"/>
    </row>
    <row r="312" spans="1:6" ht="15" customHeight="1">
      <c r="A312" s="141"/>
      <c r="B312" s="141"/>
      <c r="C312" s="142"/>
      <c r="D312" s="141"/>
      <c r="E312" s="143"/>
      <c r="F312" s="5"/>
    </row>
    <row r="313" spans="1:6" ht="15" customHeight="1">
      <c r="A313" s="141"/>
      <c r="B313" s="141"/>
      <c r="C313" s="142"/>
      <c r="D313" s="141"/>
      <c r="E313" s="143"/>
      <c r="F313" s="5"/>
    </row>
    <row r="314" spans="1:6" ht="15" customHeight="1">
      <c r="A314" s="141"/>
      <c r="B314" s="141"/>
      <c r="C314" s="142"/>
      <c r="D314" s="141"/>
      <c r="E314" s="143"/>
      <c r="F314" s="5"/>
    </row>
    <row r="315" spans="1:6" ht="15" customHeight="1">
      <c r="A315" s="141"/>
      <c r="B315" s="141"/>
      <c r="C315" s="142"/>
      <c r="D315" s="141"/>
      <c r="E315" s="143"/>
      <c r="F315" s="5"/>
    </row>
    <row r="316" spans="1:6" ht="15" customHeight="1">
      <c r="A316" s="141"/>
      <c r="B316" s="141"/>
      <c r="C316" s="142"/>
      <c r="D316" s="141"/>
      <c r="E316" s="143"/>
      <c r="F316" s="5"/>
    </row>
    <row r="317" spans="1:6" ht="15" customHeight="1">
      <c r="A317" s="141"/>
      <c r="B317" s="141"/>
      <c r="C317" s="142"/>
      <c r="D317" s="141"/>
      <c r="E317" s="143"/>
      <c r="F317" s="5"/>
    </row>
    <row r="318" spans="1:6" ht="15" customHeight="1">
      <c r="A318" s="141"/>
      <c r="B318" s="141"/>
      <c r="C318" s="142"/>
      <c r="D318" s="141"/>
      <c r="E318" s="143"/>
      <c r="F318" s="5"/>
    </row>
    <row r="319" spans="1:6" ht="15" customHeight="1">
      <c r="A319" s="141"/>
      <c r="B319" s="141"/>
      <c r="C319" s="142"/>
      <c r="D319" s="141"/>
      <c r="E319" s="143"/>
      <c r="F319" s="5"/>
    </row>
    <row r="320" spans="1:6" ht="15" customHeight="1">
      <c r="A320" s="141"/>
      <c r="B320" s="141"/>
      <c r="C320" s="142"/>
      <c r="D320" s="141"/>
      <c r="E320" s="143"/>
      <c r="F320" s="5"/>
    </row>
    <row r="321" spans="1:6" ht="15" customHeight="1">
      <c r="A321" s="141"/>
      <c r="B321" s="141"/>
      <c r="C321" s="142"/>
      <c r="D321" s="141"/>
      <c r="E321" s="143"/>
      <c r="F321" s="5"/>
    </row>
    <row r="322" spans="1:6" ht="15" customHeight="1">
      <c r="A322" s="141"/>
      <c r="B322" s="141"/>
      <c r="C322" s="142"/>
      <c r="D322" s="141"/>
      <c r="E322" s="143"/>
      <c r="F322" s="5"/>
    </row>
    <row r="323" spans="1:6" ht="15" customHeight="1">
      <c r="A323" s="141"/>
      <c r="B323" s="141"/>
      <c r="C323" s="142"/>
      <c r="D323" s="141"/>
      <c r="E323" s="143"/>
      <c r="F323" s="5"/>
    </row>
    <row r="324" spans="1:6" ht="15" customHeight="1">
      <c r="A324" s="141"/>
      <c r="B324" s="141"/>
      <c r="C324" s="142"/>
      <c r="D324" s="141"/>
      <c r="E324" s="143"/>
      <c r="F324" s="5"/>
    </row>
    <row r="325" spans="1:6" ht="15" customHeight="1">
      <c r="A325" s="141"/>
      <c r="B325" s="141"/>
      <c r="C325" s="142"/>
      <c r="D325" s="141"/>
      <c r="E325" s="143"/>
      <c r="F325" s="5"/>
    </row>
    <row r="326" spans="1:6" ht="15" customHeight="1">
      <c r="A326" s="141"/>
      <c r="B326" s="141"/>
      <c r="C326" s="142"/>
      <c r="D326" s="141"/>
      <c r="E326" s="143"/>
      <c r="F326" s="5"/>
    </row>
    <row r="327" spans="1:6" ht="15" customHeight="1">
      <c r="A327" s="141"/>
      <c r="B327" s="141"/>
      <c r="C327" s="142"/>
      <c r="D327" s="141"/>
      <c r="E327" s="143"/>
      <c r="F327" s="5"/>
    </row>
    <row r="328" spans="1:6" ht="15" customHeight="1">
      <c r="A328" s="141"/>
      <c r="B328" s="141"/>
      <c r="C328" s="142"/>
      <c r="D328" s="141"/>
      <c r="E328" s="143"/>
      <c r="F328" s="5"/>
    </row>
    <row r="329" spans="1:6" ht="15" customHeight="1">
      <c r="A329" s="141"/>
      <c r="B329" s="141"/>
      <c r="C329" s="142"/>
      <c r="D329" s="141"/>
      <c r="E329" s="143"/>
      <c r="F329" s="5"/>
    </row>
    <row r="330" spans="1:6" ht="15" customHeight="1">
      <c r="A330" s="141"/>
      <c r="B330" s="141"/>
      <c r="C330" s="142"/>
      <c r="D330" s="141"/>
      <c r="E330" s="143"/>
      <c r="F330" s="5"/>
    </row>
    <row r="331" spans="1:6" ht="15" customHeight="1">
      <c r="A331" s="141"/>
      <c r="B331" s="141"/>
      <c r="C331" s="142"/>
      <c r="D331" s="141"/>
      <c r="E331" s="143"/>
      <c r="F331" s="5"/>
    </row>
    <row r="332" spans="1:6" ht="15" customHeight="1">
      <c r="A332" s="141"/>
      <c r="B332" s="141"/>
      <c r="C332" s="142"/>
      <c r="D332" s="141"/>
      <c r="E332" s="143"/>
      <c r="F332" s="5"/>
    </row>
    <row r="333" spans="1:6" ht="15" customHeight="1">
      <c r="A333" s="141"/>
      <c r="B333" s="141"/>
      <c r="C333" s="142"/>
      <c r="D333" s="141"/>
      <c r="E333" s="143"/>
      <c r="F333" s="5"/>
    </row>
    <row r="334" spans="1:6" ht="15" customHeight="1">
      <c r="A334" s="141"/>
      <c r="B334" s="141"/>
      <c r="C334" s="142"/>
      <c r="D334" s="141"/>
      <c r="E334" s="143"/>
      <c r="F334" s="5"/>
    </row>
    <row r="335" spans="1:6" ht="15" customHeight="1">
      <c r="A335" s="141"/>
      <c r="B335" s="141"/>
      <c r="C335" s="142"/>
      <c r="D335" s="141"/>
      <c r="E335" s="143"/>
      <c r="F335" s="5"/>
    </row>
    <row r="336" spans="1:6" ht="15" customHeight="1">
      <c r="A336" s="141"/>
      <c r="B336" s="141"/>
      <c r="C336" s="142"/>
      <c r="D336" s="141"/>
      <c r="E336" s="143"/>
      <c r="F336" s="5"/>
    </row>
    <row r="337" spans="1:6" ht="15" customHeight="1">
      <c r="A337" s="141"/>
      <c r="B337" s="141"/>
      <c r="C337" s="142"/>
      <c r="D337" s="141"/>
      <c r="E337" s="143"/>
      <c r="F337" s="5"/>
    </row>
    <row r="338" spans="1:6" ht="15" customHeight="1">
      <c r="A338" s="141"/>
      <c r="B338" s="141"/>
      <c r="C338" s="142"/>
      <c r="D338" s="141"/>
      <c r="E338" s="143"/>
      <c r="F338" s="5"/>
    </row>
    <row r="339" spans="1:6" ht="15" customHeight="1">
      <c r="A339" s="141"/>
      <c r="B339" s="141"/>
      <c r="C339" s="142"/>
      <c r="D339" s="141"/>
      <c r="E339" s="143"/>
      <c r="F339" s="5"/>
    </row>
    <row r="340" spans="1:6" ht="15" customHeight="1">
      <c r="A340" s="141"/>
      <c r="B340" s="141"/>
      <c r="C340" s="142"/>
      <c r="D340" s="141"/>
      <c r="E340" s="143"/>
      <c r="F340" s="5"/>
    </row>
    <row r="341" spans="1:6" ht="15" customHeight="1">
      <c r="A341" s="141"/>
      <c r="B341" s="141"/>
      <c r="C341" s="142"/>
      <c r="D341" s="141"/>
      <c r="E341" s="143"/>
      <c r="F341" s="5"/>
    </row>
    <row r="342" spans="1:6" ht="15" customHeight="1">
      <c r="A342" s="141"/>
      <c r="B342" s="141"/>
      <c r="C342" s="142"/>
      <c r="D342" s="141"/>
      <c r="E342" s="143"/>
      <c r="F342" s="5"/>
    </row>
    <row r="343" spans="1:6" ht="15" customHeight="1">
      <c r="A343" s="141"/>
      <c r="B343" s="141"/>
      <c r="C343" s="142"/>
      <c r="D343" s="141"/>
      <c r="E343" s="143"/>
      <c r="F343" s="5"/>
    </row>
    <row r="344" spans="1:6" ht="15" customHeight="1">
      <c r="A344" s="141"/>
      <c r="B344" s="141"/>
      <c r="C344" s="142"/>
      <c r="D344" s="141"/>
      <c r="E344" s="143"/>
      <c r="F344" s="5"/>
    </row>
    <row r="345" spans="1:6" ht="15" customHeight="1">
      <c r="A345" s="141"/>
      <c r="B345" s="141"/>
      <c r="C345" s="142"/>
      <c r="D345" s="141"/>
      <c r="E345" s="143"/>
      <c r="F345" s="5"/>
    </row>
    <row r="346" spans="1:6" ht="15" customHeight="1">
      <c r="A346" s="141"/>
      <c r="B346" s="141"/>
      <c r="C346" s="142"/>
      <c r="D346" s="141"/>
      <c r="E346" s="143"/>
      <c r="F346" s="5"/>
    </row>
    <row r="347" spans="1:6" ht="15" customHeight="1">
      <c r="A347" s="141"/>
      <c r="B347" s="141"/>
      <c r="C347" s="142"/>
      <c r="D347" s="141"/>
      <c r="E347" s="143"/>
      <c r="F347" s="5"/>
    </row>
    <row r="348" spans="1:6" ht="15" customHeight="1">
      <c r="A348" s="141"/>
      <c r="B348" s="141"/>
      <c r="C348" s="142"/>
      <c r="D348" s="141"/>
      <c r="E348" s="143"/>
      <c r="F348" s="5"/>
    </row>
    <row r="349" spans="1:6" ht="15" customHeight="1">
      <c r="A349" s="141"/>
      <c r="B349" s="141"/>
      <c r="C349" s="142"/>
      <c r="D349" s="141"/>
      <c r="E349" s="143"/>
      <c r="F349" s="5"/>
    </row>
  </sheetData>
  <mergeCells count="4">
    <mergeCell ref="A1:G1"/>
    <mergeCell ref="A2:G2"/>
    <mergeCell ref="A3:G3"/>
    <mergeCell ref="A5:G5"/>
  </mergeCells>
  <phoneticPr fontId="16" type="noConversion"/>
  <printOptions horizontalCentered="1"/>
  <pageMargins left="0.51181102362204722" right="0.39370078740157483" top="0.51181102362204722" bottom="0.98425196850393704" header="0.15748031496062992" footer="0.78740157480314965"/>
  <pageSetup scale="60" orientation="portrait" r:id="rId1"/>
  <headerFooter alignWithMargins="0">
    <oddFooter>&amp;L&amp;9&amp;F&amp;Z&amp;R&amp;11&amp;Pde&amp;N</oddFooter>
  </headerFooter>
  <rowBreaks count="3" manualBreakCount="3">
    <brk id="37" max="6" man="1"/>
    <brk id="68" max="6" man="1"/>
    <brk id="200" max="6" man="1"/>
  </rowBreaks>
  <ignoredErrors>
    <ignoredError sqref="F33:F34 F38 F86 F84 F76 F27:F30 F25 F21:F23" emptyCellReference="1"/>
    <ignoredError sqref="F80" evalError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C997-AA56-491A-A062-16328DEF91B8}">
  <dimension ref="A1:HQ150"/>
  <sheetViews>
    <sheetView tabSelected="1" topLeftCell="A97" zoomScale="70" zoomScaleNormal="70" workbookViewId="0">
      <selection activeCell="B120" sqref="B120"/>
    </sheetView>
  </sheetViews>
  <sheetFormatPr defaultColWidth="9.5546875" defaultRowHeight="18"/>
  <cols>
    <col min="1" max="1" width="8.44140625" style="269" customWidth="1"/>
    <col min="2" max="2" width="46.6640625" style="264" customWidth="1"/>
    <col min="3" max="3" width="11.88671875" style="264" customWidth="1"/>
    <col min="4" max="4" width="9.21875" style="384" customWidth="1"/>
    <col min="5" max="5" width="15.6640625" style="264" customWidth="1"/>
    <col min="6" max="6" width="16" style="264" customWidth="1"/>
    <col min="7" max="7" width="20.109375" style="385" bestFit="1" customWidth="1"/>
    <col min="8" max="207" width="8.5546875" style="264" customWidth="1"/>
    <col min="208" max="256" width="9.5546875" style="265"/>
    <col min="257" max="257" width="8.44140625" style="265" customWidth="1"/>
    <col min="258" max="258" width="46.6640625" style="265" customWidth="1"/>
    <col min="259" max="259" width="11.88671875" style="265" customWidth="1"/>
    <col min="260" max="260" width="9.21875" style="265" customWidth="1"/>
    <col min="261" max="261" width="15.6640625" style="265" customWidth="1"/>
    <col min="262" max="262" width="16" style="265" customWidth="1"/>
    <col min="263" max="263" width="17.33203125" style="265" customWidth="1"/>
    <col min="264" max="463" width="8.5546875" style="265" customWidth="1"/>
    <col min="464" max="512" width="9.5546875" style="265"/>
    <col min="513" max="513" width="8.44140625" style="265" customWidth="1"/>
    <col min="514" max="514" width="46.6640625" style="265" customWidth="1"/>
    <col min="515" max="515" width="11.88671875" style="265" customWidth="1"/>
    <col min="516" max="516" width="9.21875" style="265" customWidth="1"/>
    <col min="517" max="517" width="15.6640625" style="265" customWidth="1"/>
    <col min="518" max="518" width="16" style="265" customWidth="1"/>
    <col min="519" max="519" width="17.33203125" style="265" customWidth="1"/>
    <col min="520" max="719" width="8.5546875" style="265" customWidth="1"/>
    <col min="720" max="768" width="9.5546875" style="265"/>
    <col min="769" max="769" width="8.44140625" style="265" customWidth="1"/>
    <col min="770" max="770" width="46.6640625" style="265" customWidth="1"/>
    <col min="771" max="771" width="11.88671875" style="265" customWidth="1"/>
    <col min="772" max="772" width="9.21875" style="265" customWidth="1"/>
    <col min="773" max="773" width="15.6640625" style="265" customWidth="1"/>
    <col min="774" max="774" width="16" style="265" customWidth="1"/>
    <col min="775" max="775" width="17.33203125" style="265" customWidth="1"/>
    <col min="776" max="975" width="8.5546875" style="265" customWidth="1"/>
    <col min="976" max="1024" width="9.5546875" style="265"/>
    <col min="1025" max="1025" width="8.44140625" style="265" customWidth="1"/>
    <col min="1026" max="1026" width="46.6640625" style="265" customWidth="1"/>
    <col min="1027" max="1027" width="11.88671875" style="265" customWidth="1"/>
    <col min="1028" max="1028" width="9.21875" style="265" customWidth="1"/>
    <col min="1029" max="1029" width="15.6640625" style="265" customWidth="1"/>
    <col min="1030" max="1030" width="16" style="265" customWidth="1"/>
    <col min="1031" max="1031" width="17.33203125" style="265" customWidth="1"/>
    <col min="1032" max="1231" width="8.5546875" style="265" customWidth="1"/>
    <col min="1232" max="1280" width="9.5546875" style="265"/>
    <col min="1281" max="1281" width="8.44140625" style="265" customWidth="1"/>
    <col min="1282" max="1282" width="46.6640625" style="265" customWidth="1"/>
    <col min="1283" max="1283" width="11.88671875" style="265" customWidth="1"/>
    <col min="1284" max="1284" width="9.21875" style="265" customWidth="1"/>
    <col min="1285" max="1285" width="15.6640625" style="265" customWidth="1"/>
    <col min="1286" max="1286" width="16" style="265" customWidth="1"/>
    <col min="1287" max="1287" width="17.33203125" style="265" customWidth="1"/>
    <col min="1288" max="1487" width="8.5546875" style="265" customWidth="1"/>
    <col min="1488" max="1536" width="9.5546875" style="265"/>
    <col min="1537" max="1537" width="8.44140625" style="265" customWidth="1"/>
    <col min="1538" max="1538" width="46.6640625" style="265" customWidth="1"/>
    <col min="1539" max="1539" width="11.88671875" style="265" customWidth="1"/>
    <col min="1540" max="1540" width="9.21875" style="265" customWidth="1"/>
    <col min="1541" max="1541" width="15.6640625" style="265" customWidth="1"/>
    <col min="1542" max="1542" width="16" style="265" customWidth="1"/>
    <col min="1543" max="1543" width="17.33203125" style="265" customWidth="1"/>
    <col min="1544" max="1743" width="8.5546875" style="265" customWidth="1"/>
    <col min="1744" max="1792" width="9.5546875" style="265"/>
    <col min="1793" max="1793" width="8.44140625" style="265" customWidth="1"/>
    <col min="1794" max="1794" width="46.6640625" style="265" customWidth="1"/>
    <col min="1795" max="1795" width="11.88671875" style="265" customWidth="1"/>
    <col min="1796" max="1796" width="9.21875" style="265" customWidth="1"/>
    <col min="1797" max="1797" width="15.6640625" style="265" customWidth="1"/>
    <col min="1798" max="1798" width="16" style="265" customWidth="1"/>
    <col min="1799" max="1799" width="17.33203125" style="265" customWidth="1"/>
    <col min="1800" max="1999" width="8.5546875" style="265" customWidth="1"/>
    <col min="2000" max="2048" width="9.5546875" style="265"/>
    <col min="2049" max="2049" width="8.44140625" style="265" customWidth="1"/>
    <col min="2050" max="2050" width="46.6640625" style="265" customWidth="1"/>
    <col min="2051" max="2051" width="11.88671875" style="265" customWidth="1"/>
    <col min="2052" max="2052" width="9.21875" style="265" customWidth="1"/>
    <col min="2053" max="2053" width="15.6640625" style="265" customWidth="1"/>
    <col min="2054" max="2054" width="16" style="265" customWidth="1"/>
    <col min="2055" max="2055" width="17.33203125" style="265" customWidth="1"/>
    <col min="2056" max="2255" width="8.5546875" style="265" customWidth="1"/>
    <col min="2256" max="2304" width="9.5546875" style="265"/>
    <col min="2305" max="2305" width="8.44140625" style="265" customWidth="1"/>
    <col min="2306" max="2306" width="46.6640625" style="265" customWidth="1"/>
    <col min="2307" max="2307" width="11.88671875" style="265" customWidth="1"/>
    <col min="2308" max="2308" width="9.21875" style="265" customWidth="1"/>
    <col min="2309" max="2309" width="15.6640625" style="265" customWidth="1"/>
    <col min="2310" max="2310" width="16" style="265" customWidth="1"/>
    <col min="2311" max="2311" width="17.33203125" style="265" customWidth="1"/>
    <col min="2312" max="2511" width="8.5546875" style="265" customWidth="1"/>
    <col min="2512" max="2560" width="9.5546875" style="265"/>
    <col min="2561" max="2561" width="8.44140625" style="265" customWidth="1"/>
    <col min="2562" max="2562" width="46.6640625" style="265" customWidth="1"/>
    <col min="2563" max="2563" width="11.88671875" style="265" customWidth="1"/>
    <col min="2564" max="2564" width="9.21875" style="265" customWidth="1"/>
    <col min="2565" max="2565" width="15.6640625" style="265" customWidth="1"/>
    <col min="2566" max="2566" width="16" style="265" customWidth="1"/>
    <col min="2567" max="2567" width="17.33203125" style="265" customWidth="1"/>
    <col min="2568" max="2767" width="8.5546875" style="265" customWidth="1"/>
    <col min="2768" max="2816" width="9.5546875" style="265"/>
    <col min="2817" max="2817" width="8.44140625" style="265" customWidth="1"/>
    <col min="2818" max="2818" width="46.6640625" style="265" customWidth="1"/>
    <col min="2819" max="2819" width="11.88671875" style="265" customWidth="1"/>
    <col min="2820" max="2820" width="9.21875" style="265" customWidth="1"/>
    <col min="2821" max="2821" width="15.6640625" style="265" customWidth="1"/>
    <col min="2822" max="2822" width="16" style="265" customWidth="1"/>
    <col min="2823" max="2823" width="17.33203125" style="265" customWidth="1"/>
    <col min="2824" max="3023" width="8.5546875" style="265" customWidth="1"/>
    <col min="3024" max="3072" width="9.5546875" style="265"/>
    <col min="3073" max="3073" width="8.44140625" style="265" customWidth="1"/>
    <col min="3074" max="3074" width="46.6640625" style="265" customWidth="1"/>
    <col min="3075" max="3075" width="11.88671875" style="265" customWidth="1"/>
    <col min="3076" max="3076" width="9.21875" style="265" customWidth="1"/>
    <col min="3077" max="3077" width="15.6640625" style="265" customWidth="1"/>
    <col min="3078" max="3078" width="16" style="265" customWidth="1"/>
    <col min="3079" max="3079" width="17.33203125" style="265" customWidth="1"/>
    <col min="3080" max="3279" width="8.5546875" style="265" customWidth="1"/>
    <col min="3280" max="3328" width="9.5546875" style="265"/>
    <col min="3329" max="3329" width="8.44140625" style="265" customWidth="1"/>
    <col min="3330" max="3330" width="46.6640625" style="265" customWidth="1"/>
    <col min="3331" max="3331" width="11.88671875" style="265" customWidth="1"/>
    <col min="3332" max="3332" width="9.21875" style="265" customWidth="1"/>
    <col min="3333" max="3333" width="15.6640625" style="265" customWidth="1"/>
    <col min="3334" max="3334" width="16" style="265" customWidth="1"/>
    <col min="3335" max="3335" width="17.33203125" style="265" customWidth="1"/>
    <col min="3336" max="3535" width="8.5546875" style="265" customWidth="1"/>
    <col min="3536" max="3584" width="9.5546875" style="265"/>
    <col min="3585" max="3585" width="8.44140625" style="265" customWidth="1"/>
    <col min="3586" max="3586" width="46.6640625" style="265" customWidth="1"/>
    <col min="3587" max="3587" width="11.88671875" style="265" customWidth="1"/>
    <col min="3588" max="3588" width="9.21875" style="265" customWidth="1"/>
    <col min="3589" max="3589" width="15.6640625" style="265" customWidth="1"/>
    <col min="3590" max="3590" width="16" style="265" customWidth="1"/>
    <col min="3591" max="3591" width="17.33203125" style="265" customWidth="1"/>
    <col min="3592" max="3791" width="8.5546875" style="265" customWidth="1"/>
    <col min="3792" max="3840" width="9.5546875" style="265"/>
    <col min="3841" max="3841" width="8.44140625" style="265" customWidth="1"/>
    <col min="3842" max="3842" width="46.6640625" style="265" customWidth="1"/>
    <col min="3843" max="3843" width="11.88671875" style="265" customWidth="1"/>
    <col min="3844" max="3844" width="9.21875" style="265" customWidth="1"/>
    <col min="3845" max="3845" width="15.6640625" style="265" customWidth="1"/>
    <col min="3846" max="3846" width="16" style="265" customWidth="1"/>
    <col min="3847" max="3847" width="17.33203125" style="265" customWidth="1"/>
    <col min="3848" max="4047" width="8.5546875" style="265" customWidth="1"/>
    <col min="4048" max="4096" width="9.5546875" style="265"/>
    <col min="4097" max="4097" width="8.44140625" style="265" customWidth="1"/>
    <col min="4098" max="4098" width="46.6640625" style="265" customWidth="1"/>
    <col min="4099" max="4099" width="11.88671875" style="265" customWidth="1"/>
    <col min="4100" max="4100" width="9.21875" style="265" customWidth="1"/>
    <col min="4101" max="4101" width="15.6640625" style="265" customWidth="1"/>
    <col min="4102" max="4102" width="16" style="265" customWidth="1"/>
    <col min="4103" max="4103" width="17.33203125" style="265" customWidth="1"/>
    <col min="4104" max="4303" width="8.5546875" style="265" customWidth="1"/>
    <col min="4304" max="4352" width="9.5546875" style="265"/>
    <col min="4353" max="4353" width="8.44140625" style="265" customWidth="1"/>
    <col min="4354" max="4354" width="46.6640625" style="265" customWidth="1"/>
    <col min="4355" max="4355" width="11.88671875" style="265" customWidth="1"/>
    <col min="4356" max="4356" width="9.21875" style="265" customWidth="1"/>
    <col min="4357" max="4357" width="15.6640625" style="265" customWidth="1"/>
    <col min="4358" max="4358" width="16" style="265" customWidth="1"/>
    <col min="4359" max="4359" width="17.33203125" style="265" customWidth="1"/>
    <col min="4360" max="4559" width="8.5546875" style="265" customWidth="1"/>
    <col min="4560" max="4608" width="9.5546875" style="265"/>
    <col min="4609" max="4609" width="8.44140625" style="265" customWidth="1"/>
    <col min="4610" max="4610" width="46.6640625" style="265" customWidth="1"/>
    <col min="4611" max="4611" width="11.88671875" style="265" customWidth="1"/>
    <col min="4612" max="4612" width="9.21875" style="265" customWidth="1"/>
    <col min="4613" max="4613" width="15.6640625" style="265" customWidth="1"/>
    <col min="4614" max="4614" width="16" style="265" customWidth="1"/>
    <col min="4615" max="4615" width="17.33203125" style="265" customWidth="1"/>
    <col min="4616" max="4815" width="8.5546875" style="265" customWidth="1"/>
    <col min="4816" max="4864" width="9.5546875" style="265"/>
    <col min="4865" max="4865" width="8.44140625" style="265" customWidth="1"/>
    <col min="4866" max="4866" width="46.6640625" style="265" customWidth="1"/>
    <col min="4867" max="4867" width="11.88671875" style="265" customWidth="1"/>
    <col min="4868" max="4868" width="9.21875" style="265" customWidth="1"/>
    <col min="4869" max="4869" width="15.6640625" style="265" customWidth="1"/>
    <col min="4870" max="4870" width="16" style="265" customWidth="1"/>
    <col min="4871" max="4871" width="17.33203125" style="265" customWidth="1"/>
    <col min="4872" max="5071" width="8.5546875" style="265" customWidth="1"/>
    <col min="5072" max="5120" width="9.5546875" style="265"/>
    <col min="5121" max="5121" width="8.44140625" style="265" customWidth="1"/>
    <col min="5122" max="5122" width="46.6640625" style="265" customWidth="1"/>
    <col min="5123" max="5123" width="11.88671875" style="265" customWidth="1"/>
    <col min="5124" max="5124" width="9.21875" style="265" customWidth="1"/>
    <col min="5125" max="5125" width="15.6640625" style="265" customWidth="1"/>
    <col min="5126" max="5126" width="16" style="265" customWidth="1"/>
    <col min="5127" max="5127" width="17.33203125" style="265" customWidth="1"/>
    <col min="5128" max="5327" width="8.5546875" style="265" customWidth="1"/>
    <col min="5328" max="5376" width="9.5546875" style="265"/>
    <col min="5377" max="5377" width="8.44140625" style="265" customWidth="1"/>
    <col min="5378" max="5378" width="46.6640625" style="265" customWidth="1"/>
    <col min="5379" max="5379" width="11.88671875" style="265" customWidth="1"/>
    <col min="5380" max="5380" width="9.21875" style="265" customWidth="1"/>
    <col min="5381" max="5381" width="15.6640625" style="265" customWidth="1"/>
    <col min="5382" max="5382" width="16" style="265" customWidth="1"/>
    <col min="5383" max="5383" width="17.33203125" style="265" customWidth="1"/>
    <col min="5384" max="5583" width="8.5546875" style="265" customWidth="1"/>
    <col min="5584" max="5632" width="9.5546875" style="265"/>
    <col min="5633" max="5633" width="8.44140625" style="265" customWidth="1"/>
    <col min="5634" max="5634" width="46.6640625" style="265" customWidth="1"/>
    <col min="5635" max="5635" width="11.88671875" style="265" customWidth="1"/>
    <col min="5636" max="5636" width="9.21875" style="265" customWidth="1"/>
    <col min="5637" max="5637" width="15.6640625" style="265" customWidth="1"/>
    <col min="5638" max="5638" width="16" style="265" customWidth="1"/>
    <col min="5639" max="5639" width="17.33203125" style="265" customWidth="1"/>
    <col min="5640" max="5839" width="8.5546875" style="265" customWidth="1"/>
    <col min="5840" max="5888" width="9.5546875" style="265"/>
    <col min="5889" max="5889" width="8.44140625" style="265" customWidth="1"/>
    <col min="5890" max="5890" width="46.6640625" style="265" customWidth="1"/>
    <col min="5891" max="5891" width="11.88671875" style="265" customWidth="1"/>
    <col min="5892" max="5892" width="9.21875" style="265" customWidth="1"/>
    <col min="5893" max="5893" width="15.6640625" style="265" customWidth="1"/>
    <col min="5894" max="5894" width="16" style="265" customWidth="1"/>
    <col min="5895" max="5895" width="17.33203125" style="265" customWidth="1"/>
    <col min="5896" max="6095" width="8.5546875" style="265" customWidth="1"/>
    <col min="6096" max="6144" width="9.5546875" style="265"/>
    <col min="6145" max="6145" width="8.44140625" style="265" customWidth="1"/>
    <col min="6146" max="6146" width="46.6640625" style="265" customWidth="1"/>
    <col min="6147" max="6147" width="11.88671875" style="265" customWidth="1"/>
    <col min="6148" max="6148" width="9.21875" style="265" customWidth="1"/>
    <col min="6149" max="6149" width="15.6640625" style="265" customWidth="1"/>
    <col min="6150" max="6150" width="16" style="265" customWidth="1"/>
    <col min="6151" max="6151" width="17.33203125" style="265" customWidth="1"/>
    <col min="6152" max="6351" width="8.5546875" style="265" customWidth="1"/>
    <col min="6352" max="6400" width="9.5546875" style="265"/>
    <col min="6401" max="6401" width="8.44140625" style="265" customWidth="1"/>
    <col min="6402" max="6402" width="46.6640625" style="265" customWidth="1"/>
    <col min="6403" max="6403" width="11.88671875" style="265" customWidth="1"/>
    <col min="6404" max="6404" width="9.21875" style="265" customWidth="1"/>
    <col min="6405" max="6405" width="15.6640625" style="265" customWidth="1"/>
    <col min="6406" max="6406" width="16" style="265" customWidth="1"/>
    <col min="6407" max="6407" width="17.33203125" style="265" customWidth="1"/>
    <col min="6408" max="6607" width="8.5546875" style="265" customWidth="1"/>
    <col min="6608" max="6656" width="9.5546875" style="265"/>
    <col min="6657" max="6657" width="8.44140625" style="265" customWidth="1"/>
    <col min="6658" max="6658" width="46.6640625" style="265" customWidth="1"/>
    <col min="6659" max="6659" width="11.88671875" style="265" customWidth="1"/>
    <col min="6660" max="6660" width="9.21875" style="265" customWidth="1"/>
    <col min="6661" max="6661" width="15.6640625" style="265" customWidth="1"/>
    <col min="6662" max="6662" width="16" style="265" customWidth="1"/>
    <col min="6663" max="6663" width="17.33203125" style="265" customWidth="1"/>
    <col min="6664" max="6863" width="8.5546875" style="265" customWidth="1"/>
    <col min="6864" max="6912" width="9.5546875" style="265"/>
    <col min="6913" max="6913" width="8.44140625" style="265" customWidth="1"/>
    <col min="6914" max="6914" width="46.6640625" style="265" customWidth="1"/>
    <col min="6915" max="6915" width="11.88671875" style="265" customWidth="1"/>
    <col min="6916" max="6916" width="9.21875" style="265" customWidth="1"/>
    <col min="6917" max="6917" width="15.6640625" style="265" customWidth="1"/>
    <col min="6918" max="6918" width="16" style="265" customWidth="1"/>
    <col min="6919" max="6919" width="17.33203125" style="265" customWidth="1"/>
    <col min="6920" max="7119" width="8.5546875" style="265" customWidth="1"/>
    <col min="7120" max="7168" width="9.5546875" style="265"/>
    <col min="7169" max="7169" width="8.44140625" style="265" customWidth="1"/>
    <col min="7170" max="7170" width="46.6640625" style="265" customWidth="1"/>
    <col min="7171" max="7171" width="11.88671875" style="265" customWidth="1"/>
    <col min="7172" max="7172" width="9.21875" style="265" customWidth="1"/>
    <col min="7173" max="7173" width="15.6640625" style="265" customWidth="1"/>
    <col min="7174" max="7174" width="16" style="265" customWidth="1"/>
    <col min="7175" max="7175" width="17.33203125" style="265" customWidth="1"/>
    <col min="7176" max="7375" width="8.5546875" style="265" customWidth="1"/>
    <col min="7376" max="7424" width="9.5546875" style="265"/>
    <col min="7425" max="7425" width="8.44140625" style="265" customWidth="1"/>
    <col min="7426" max="7426" width="46.6640625" style="265" customWidth="1"/>
    <col min="7427" max="7427" width="11.88671875" style="265" customWidth="1"/>
    <col min="7428" max="7428" width="9.21875" style="265" customWidth="1"/>
    <col min="7429" max="7429" width="15.6640625" style="265" customWidth="1"/>
    <col min="7430" max="7430" width="16" style="265" customWidth="1"/>
    <col min="7431" max="7431" width="17.33203125" style="265" customWidth="1"/>
    <col min="7432" max="7631" width="8.5546875" style="265" customWidth="1"/>
    <col min="7632" max="7680" width="9.5546875" style="265"/>
    <col min="7681" max="7681" width="8.44140625" style="265" customWidth="1"/>
    <col min="7682" max="7682" width="46.6640625" style="265" customWidth="1"/>
    <col min="7683" max="7683" width="11.88671875" style="265" customWidth="1"/>
    <col min="7684" max="7684" width="9.21875" style="265" customWidth="1"/>
    <col min="7685" max="7685" width="15.6640625" style="265" customWidth="1"/>
    <col min="7686" max="7686" width="16" style="265" customWidth="1"/>
    <col min="7687" max="7687" width="17.33203125" style="265" customWidth="1"/>
    <col min="7688" max="7887" width="8.5546875" style="265" customWidth="1"/>
    <col min="7888" max="7936" width="9.5546875" style="265"/>
    <col min="7937" max="7937" width="8.44140625" style="265" customWidth="1"/>
    <col min="7938" max="7938" width="46.6640625" style="265" customWidth="1"/>
    <col min="7939" max="7939" width="11.88671875" style="265" customWidth="1"/>
    <col min="7940" max="7940" width="9.21875" style="265" customWidth="1"/>
    <col min="7941" max="7941" width="15.6640625" style="265" customWidth="1"/>
    <col min="7942" max="7942" width="16" style="265" customWidth="1"/>
    <col min="7943" max="7943" width="17.33203125" style="265" customWidth="1"/>
    <col min="7944" max="8143" width="8.5546875" style="265" customWidth="1"/>
    <col min="8144" max="8192" width="9.5546875" style="265"/>
    <col min="8193" max="8193" width="8.44140625" style="265" customWidth="1"/>
    <col min="8194" max="8194" width="46.6640625" style="265" customWidth="1"/>
    <col min="8195" max="8195" width="11.88671875" style="265" customWidth="1"/>
    <col min="8196" max="8196" width="9.21875" style="265" customWidth="1"/>
    <col min="8197" max="8197" width="15.6640625" style="265" customWidth="1"/>
    <col min="8198" max="8198" width="16" style="265" customWidth="1"/>
    <col min="8199" max="8199" width="17.33203125" style="265" customWidth="1"/>
    <col min="8200" max="8399" width="8.5546875" style="265" customWidth="1"/>
    <col min="8400" max="8448" width="9.5546875" style="265"/>
    <col min="8449" max="8449" width="8.44140625" style="265" customWidth="1"/>
    <col min="8450" max="8450" width="46.6640625" style="265" customWidth="1"/>
    <col min="8451" max="8451" width="11.88671875" style="265" customWidth="1"/>
    <col min="8452" max="8452" width="9.21875" style="265" customWidth="1"/>
    <col min="8453" max="8453" width="15.6640625" style="265" customWidth="1"/>
    <col min="8454" max="8454" width="16" style="265" customWidth="1"/>
    <col min="8455" max="8455" width="17.33203125" style="265" customWidth="1"/>
    <col min="8456" max="8655" width="8.5546875" style="265" customWidth="1"/>
    <col min="8656" max="8704" width="9.5546875" style="265"/>
    <col min="8705" max="8705" width="8.44140625" style="265" customWidth="1"/>
    <col min="8706" max="8706" width="46.6640625" style="265" customWidth="1"/>
    <col min="8707" max="8707" width="11.88671875" style="265" customWidth="1"/>
    <col min="8708" max="8708" width="9.21875" style="265" customWidth="1"/>
    <col min="8709" max="8709" width="15.6640625" style="265" customWidth="1"/>
    <col min="8710" max="8710" width="16" style="265" customWidth="1"/>
    <col min="8711" max="8711" width="17.33203125" style="265" customWidth="1"/>
    <col min="8712" max="8911" width="8.5546875" style="265" customWidth="1"/>
    <col min="8912" max="8960" width="9.5546875" style="265"/>
    <col min="8961" max="8961" width="8.44140625" style="265" customWidth="1"/>
    <col min="8962" max="8962" width="46.6640625" style="265" customWidth="1"/>
    <col min="8963" max="8963" width="11.88671875" style="265" customWidth="1"/>
    <col min="8964" max="8964" width="9.21875" style="265" customWidth="1"/>
    <col min="8965" max="8965" width="15.6640625" style="265" customWidth="1"/>
    <col min="8966" max="8966" width="16" style="265" customWidth="1"/>
    <col min="8967" max="8967" width="17.33203125" style="265" customWidth="1"/>
    <col min="8968" max="9167" width="8.5546875" style="265" customWidth="1"/>
    <col min="9168" max="9216" width="9.5546875" style="265"/>
    <col min="9217" max="9217" width="8.44140625" style="265" customWidth="1"/>
    <col min="9218" max="9218" width="46.6640625" style="265" customWidth="1"/>
    <col min="9219" max="9219" width="11.88671875" style="265" customWidth="1"/>
    <col min="9220" max="9220" width="9.21875" style="265" customWidth="1"/>
    <col min="9221" max="9221" width="15.6640625" style="265" customWidth="1"/>
    <col min="9222" max="9222" width="16" style="265" customWidth="1"/>
    <col min="9223" max="9223" width="17.33203125" style="265" customWidth="1"/>
    <col min="9224" max="9423" width="8.5546875" style="265" customWidth="1"/>
    <col min="9424" max="9472" width="9.5546875" style="265"/>
    <col min="9473" max="9473" width="8.44140625" style="265" customWidth="1"/>
    <col min="9474" max="9474" width="46.6640625" style="265" customWidth="1"/>
    <col min="9475" max="9475" width="11.88671875" style="265" customWidth="1"/>
    <col min="9476" max="9476" width="9.21875" style="265" customWidth="1"/>
    <col min="9477" max="9477" width="15.6640625" style="265" customWidth="1"/>
    <col min="9478" max="9478" width="16" style="265" customWidth="1"/>
    <col min="9479" max="9479" width="17.33203125" style="265" customWidth="1"/>
    <col min="9480" max="9679" width="8.5546875" style="265" customWidth="1"/>
    <col min="9680" max="9728" width="9.5546875" style="265"/>
    <col min="9729" max="9729" width="8.44140625" style="265" customWidth="1"/>
    <col min="9730" max="9730" width="46.6640625" style="265" customWidth="1"/>
    <col min="9731" max="9731" width="11.88671875" style="265" customWidth="1"/>
    <col min="9732" max="9732" width="9.21875" style="265" customWidth="1"/>
    <col min="9733" max="9733" width="15.6640625" style="265" customWidth="1"/>
    <col min="9734" max="9734" width="16" style="265" customWidth="1"/>
    <col min="9735" max="9735" width="17.33203125" style="265" customWidth="1"/>
    <col min="9736" max="9935" width="8.5546875" style="265" customWidth="1"/>
    <col min="9936" max="9984" width="9.5546875" style="265"/>
    <col min="9985" max="9985" width="8.44140625" style="265" customWidth="1"/>
    <col min="9986" max="9986" width="46.6640625" style="265" customWidth="1"/>
    <col min="9987" max="9987" width="11.88671875" style="265" customWidth="1"/>
    <col min="9988" max="9988" width="9.21875" style="265" customWidth="1"/>
    <col min="9989" max="9989" width="15.6640625" style="265" customWidth="1"/>
    <col min="9990" max="9990" width="16" style="265" customWidth="1"/>
    <col min="9991" max="9991" width="17.33203125" style="265" customWidth="1"/>
    <col min="9992" max="10191" width="8.5546875" style="265" customWidth="1"/>
    <col min="10192" max="10240" width="9.5546875" style="265"/>
    <col min="10241" max="10241" width="8.44140625" style="265" customWidth="1"/>
    <col min="10242" max="10242" width="46.6640625" style="265" customWidth="1"/>
    <col min="10243" max="10243" width="11.88671875" style="265" customWidth="1"/>
    <col min="10244" max="10244" width="9.21875" style="265" customWidth="1"/>
    <col min="10245" max="10245" width="15.6640625" style="265" customWidth="1"/>
    <col min="10246" max="10246" width="16" style="265" customWidth="1"/>
    <col min="10247" max="10247" width="17.33203125" style="265" customWidth="1"/>
    <col min="10248" max="10447" width="8.5546875" style="265" customWidth="1"/>
    <col min="10448" max="10496" width="9.5546875" style="265"/>
    <col min="10497" max="10497" width="8.44140625" style="265" customWidth="1"/>
    <col min="10498" max="10498" width="46.6640625" style="265" customWidth="1"/>
    <col min="10499" max="10499" width="11.88671875" style="265" customWidth="1"/>
    <col min="10500" max="10500" width="9.21875" style="265" customWidth="1"/>
    <col min="10501" max="10501" width="15.6640625" style="265" customWidth="1"/>
    <col min="10502" max="10502" width="16" style="265" customWidth="1"/>
    <col min="10503" max="10503" width="17.33203125" style="265" customWidth="1"/>
    <col min="10504" max="10703" width="8.5546875" style="265" customWidth="1"/>
    <col min="10704" max="10752" width="9.5546875" style="265"/>
    <col min="10753" max="10753" width="8.44140625" style="265" customWidth="1"/>
    <col min="10754" max="10754" width="46.6640625" style="265" customWidth="1"/>
    <col min="10755" max="10755" width="11.88671875" style="265" customWidth="1"/>
    <col min="10756" max="10756" width="9.21875" style="265" customWidth="1"/>
    <col min="10757" max="10757" width="15.6640625" style="265" customWidth="1"/>
    <col min="10758" max="10758" width="16" style="265" customWidth="1"/>
    <col min="10759" max="10759" width="17.33203125" style="265" customWidth="1"/>
    <col min="10760" max="10959" width="8.5546875" style="265" customWidth="1"/>
    <col min="10960" max="11008" width="9.5546875" style="265"/>
    <col min="11009" max="11009" width="8.44140625" style="265" customWidth="1"/>
    <col min="11010" max="11010" width="46.6640625" style="265" customWidth="1"/>
    <col min="11011" max="11011" width="11.88671875" style="265" customWidth="1"/>
    <col min="11012" max="11012" width="9.21875" style="265" customWidth="1"/>
    <col min="11013" max="11013" width="15.6640625" style="265" customWidth="1"/>
    <col min="11014" max="11014" width="16" style="265" customWidth="1"/>
    <col min="11015" max="11015" width="17.33203125" style="265" customWidth="1"/>
    <col min="11016" max="11215" width="8.5546875" style="265" customWidth="1"/>
    <col min="11216" max="11264" width="9.5546875" style="265"/>
    <col min="11265" max="11265" width="8.44140625" style="265" customWidth="1"/>
    <col min="11266" max="11266" width="46.6640625" style="265" customWidth="1"/>
    <col min="11267" max="11267" width="11.88671875" style="265" customWidth="1"/>
    <col min="11268" max="11268" width="9.21875" style="265" customWidth="1"/>
    <col min="11269" max="11269" width="15.6640625" style="265" customWidth="1"/>
    <col min="11270" max="11270" width="16" style="265" customWidth="1"/>
    <col min="11271" max="11271" width="17.33203125" style="265" customWidth="1"/>
    <col min="11272" max="11471" width="8.5546875" style="265" customWidth="1"/>
    <col min="11472" max="11520" width="9.5546875" style="265"/>
    <col min="11521" max="11521" width="8.44140625" style="265" customWidth="1"/>
    <col min="11522" max="11522" width="46.6640625" style="265" customWidth="1"/>
    <col min="11523" max="11523" width="11.88671875" style="265" customWidth="1"/>
    <col min="11524" max="11524" width="9.21875" style="265" customWidth="1"/>
    <col min="11525" max="11525" width="15.6640625" style="265" customWidth="1"/>
    <col min="11526" max="11526" width="16" style="265" customWidth="1"/>
    <col min="11527" max="11527" width="17.33203125" style="265" customWidth="1"/>
    <col min="11528" max="11727" width="8.5546875" style="265" customWidth="1"/>
    <col min="11728" max="11776" width="9.5546875" style="265"/>
    <col min="11777" max="11777" width="8.44140625" style="265" customWidth="1"/>
    <col min="11778" max="11778" width="46.6640625" style="265" customWidth="1"/>
    <col min="11779" max="11779" width="11.88671875" style="265" customWidth="1"/>
    <col min="11780" max="11780" width="9.21875" style="265" customWidth="1"/>
    <col min="11781" max="11781" width="15.6640625" style="265" customWidth="1"/>
    <col min="11782" max="11782" width="16" style="265" customWidth="1"/>
    <col min="11783" max="11783" width="17.33203125" style="265" customWidth="1"/>
    <col min="11784" max="11983" width="8.5546875" style="265" customWidth="1"/>
    <col min="11984" max="12032" width="9.5546875" style="265"/>
    <col min="12033" max="12033" width="8.44140625" style="265" customWidth="1"/>
    <col min="12034" max="12034" width="46.6640625" style="265" customWidth="1"/>
    <col min="12035" max="12035" width="11.88671875" style="265" customWidth="1"/>
    <col min="12036" max="12036" width="9.21875" style="265" customWidth="1"/>
    <col min="12037" max="12037" width="15.6640625" style="265" customWidth="1"/>
    <col min="12038" max="12038" width="16" style="265" customWidth="1"/>
    <col min="12039" max="12039" width="17.33203125" style="265" customWidth="1"/>
    <col min="12040" max="12239" width="8.5546875" style="265" customWidth="1"/>
    <col min="12240" max="12288" width="9.5546875" style="265"/>
    <col min="12289" max="12289" width="8.44140625" style="265" customWidth="1"/>
    <col min="12290" max="12290" width="46.6640625" style="265" customWidth="1"/>
    <col min="12291" max="12291" width="11.88671875" style="265" customWidth="1"/>
    <col min="12292" max="12292" width="9.21875" style="265" customWidth="1"/>
    <col min="12293" max="12293" width="15.6640625" style="265" customWidth="1"/>
    <col min="12294" max="12294" width="16" style="265" customWidth="1"/>
    <col min="12295" max="12295" width="17.33203125" style="265" customWidth="1"/>
    <col min="12296" max="12495" width="8.5546875" style="265" customWidth="1"/>
    <col min="12496" max="12544" width="9.5546875" style="265"/>
    <col min="12545" max="12545" width="8.44140625" style="265" customWidth="1"/>
    <col min="12546" max="12546" width="46.6640625" style="265" customWidth="1"/>
    <col min="12547" max="12547" width="11.88671875" style="265" customWidth="1"/>
    <col min="12548" max="12548" width="9.21875" style="265" customWidth="1"/>
    <col min="12549" max="12549" width="15.6640625" style="265" customWidth="1"/>
    <col min="12550" max="12550" width="16" style="265" customWidth="1"/>
    <col min="12551" max="12551" width="17.33203125" style="265" customWidth="1"/>
    <col min="12552" max="12751" width="8.5546875" style="265" customWidth="1"/>
    <col min="12752" max="12800" width="9.5546875" style="265"/>
    <col min="12801" max="12801" width="8.44140625" style="265" customWidth="1"/>
    <col min="12802" max="12802" width="46.6640625" style="265" customWidth="1"/>
    <col min="12803" max="12803" width="11.88671875" style="265" customWidth="1"/>
    <col min="12804" max="12804" width="9.21875" style="265" customWidth="1"/>
    <col min="12805" max="12805" width="15.6640625" style="265" customWidth="1"/>
    <col min="12806" max="12806" width="16" style="265" customWidth="1"/>
    <col min="12807" max="12807" width="17.33203125" style="265" customWidth="1"/>
    <col min="12808" max="13007" width="8.5546875" style="265" customWidth="1"/>
    <col min="13008" max="13056" width="9.5546875" style="265"/>
    <col min="13057" max="13057" width="8.44140625" style="265" customWidth="1"/>
    <col min="13058" max="13058" width="46.6640625" style="265" customWidth="1"/>
    <col min="13059" max="13059" width="11.88671875" style="265" customWidth="1"/>
    <col min="13060" max="13060" width="9.21875" style="265" customWidth="1"/>
    <col min="13061" max="13061" width="15.6640625" style="265" customWidth="1"/>
    <col min="13062" max="13062" width="16" style="265" customWidth="1"/>
    <col min="13063" max="13063" width="17.33203125" style="265" customWidth="1"/>
    <col min="13064" max="13263" width="8.5546875" style="265" customWidth="1"/>
    <col min="13264" max="13312" width="9.5546875" style="265"/>
    <col min="13313" max="13313" width="8.44140625" style="265" customWidth="1"/>
    <col min="13314" max="13314" width="46.6640625" style="265" customWidth="1"/>
    <col min="13315" max="13315" width="11.88671875" style="265" customWidth="1"/>
    <col min="13316" max="13316" width="9.21875" style="265" customWidth="1"/>
    <col min="13317" max="13317" width="15.6640625" style="265" customWidth="1"/>
    <col min="13318" max="13318" width="16" style="265" customWidth="1"/>
    <col min="13319" max="13319" width="17.33203125" style="265" customWidth="1"/>
    <col min="13320" max="13519" width="8.5546875" style="265" customWidth="1"/>
    <col min="13520" max="13568" width="9.5546875" style="265"/>
    <col min="13569" max="13569" width="8.44140625" style="265" customWidth="1"/>
    <col min="13570" max="13570" width="46.6640625" style="265" customWidth="1"/>
    <col min="13571" max="13571" width="11.88671875" style="265" customWidth="1"/>
    <col min="13572" max="13572" width="9.21875" style="265" customWidth="1"/>
    <col min="13573" max="13573" width="15.6640625" style="265" customWidth="1"/>
    <col min="13574" max="13574" width="16" style="265" customWidth="1"/>
    <col min="13575" max="13575" width="17.33203125" style="265" customWidth="1"/>
    <col min="13576" max="13775" width="8.5546875" style="265" customWidth="1"/>
    <col min="13776" max="13824" width="9.5546875" style="265"/>
    <col min="13825" max="13825" width="8.44140625" style="265" customWidth="1"/>
    <col min="13826" max="13826" width="46.6640625" style="265" customWidth="1"/>
    <col min="13827" max="13827" width="11.88671875" style="265" customWidth="1"/>
    <col min="13828" max="13828" width="9.21875" style="265" customWidth="1"/>
    <col min="13829" max="13829" width="15.6640625" style="265" customWidth="1"/>
    <col min="13830" max="13830" width="16" style="265" customWidth="1"/>
    <col min="13831" max="13831" width="17.33203125" style="265" customWidth="1"/>
    <col min="13832" max="14031" width="8.5546875" style="265" customWidth="1"/>
    <col min="14032" max="14080" width="9.5546875" style="265"/>
    <col min="14081" max="14081" width="8.44140625" style="265" customWidth="1"/>
    <col min="14082" max="14082" width="46.6640625" style="265" customWidth="1"/>
    <col min="14083" max="14083" width="11.88671875" style="265" customWidth="1"/>
    <col min="14084" max="14084" width="9.21875" style="265" customWidth="1"/>
    <col min="14085" max="14085" width="15.6640625" style="265" customWidth="1"/>
    <col min="14086" max="14086" width="16" style="265" customWidth="1"/>
    <col min="14087" max="14087" width="17.33203125" style="265" customWidth="1"/>
    <col min="14088" max="14287" width="8.5546875" style="265" customWidth="1"/>
    <col min="14288" max="14336" width="9.5546875" style="265"/>
    <col min="14337" max="14337" width="8.44140625" style="265" customWidth="1"/>
    <col min="14338" max="14338" width="46.6640625" style="265" customWidth="1"/>
    <col min="14339" max="14339" width="11.88671875" style="265" customWidth="1"/>
    <col min="14340" max="14340" width="9.21875" style="265" customWidth="1"/>
    <col min="14341" max="14341" width="15.6640625" style="265" customWidth="1"/>
    <col min="14342" max="14342" width="16" style="265" customWidth="1"/>
    <col min="14343" max="14343" width="17.33203125" style="265" customWidth="1"/>
    <col min="14344" max="14543" width="8.5546875" style="265" customWidth="1"/>
    <col min="14544" max="14592" width="9.5546875" style="265"/>
    <col min="14593" max="14593" width="8.44140625" style="265" customWidth="1"/>
    <col min="14594" max="14594" width="46.6640625" style="265" customWidth="1"/>
    <col min="14595" max="14595" width="11.88671875" style="265" customWidth="1"/>
    <col min="14596" max="14596" width="9.21875" style="265" customWidth="1"/>
    <col min="14597" max="14597" width="15.6640625" style="265" customWidth="1"/>
    <col min="14598" max="14598" width="16" style="265" customWidth="1"/>
    <col min="14599" max="14599" width="17.33203125" style="265" customWidth="1"/>
    <col min="14600" max="14799" width="8.5546875" style="265" customWidth="1"/>
    <col min="14800" max="14848" width="9.5546875" style="265"/>
    <col min="14849" max="14849" width="8.44140625" style="265" customWidth="1"/>
    <col min="14850" max="14850" width="46.6640625" style="265" customWidth="1"/>
    <col min="14851" max="14851" width="11.88671875" style="265" customWidth="1"/>
    <col min="14852" max="14852" width="9.21875" style="265" customWidth="1"/>
    <col min="14853" max="14853" width="15.6640625" style="265" customWidth="1"/>
    <col min="14854" max="14854" width="16" style="265" customWidth="1"/>
    <col min="14855" max="14855" width="17.33203125" style="265" customWidth="1"/>
    <col min="14856" max="15055" width="8.5546875" style="265" customWidth="1"/>
    <col min="15056" max="15104" width="9.5546875" style="265"/>
    <col min="15105" max="15105" width="8.44140625" style="265" customWidth="1"/>
    <col min="15106" max="15106" width="46.6640625" style="265" customWidth="1"/>
    <col min="15107" max="15107" width="11.88671875" style="265" customWidth="1"/>
    <col min="15108" max="15108" width="9.21875" style="265" customWidth="1"/>
    <col min="15109" max="15109" width="15.6640625" style="265" customWidth="1"/>
    <col min="15110" max="15110" width="16" style="265" customWidth="1"/>
    <col min="15111" max="15111" width="17.33203125" style="265" customWidth="1"/>
    <col min="15112" max="15311" width="8.5546875" style="265" customWidth="1"/>
    <col min="15312" max="15360" width="9.5546875" style="265"/>
    <col min="15361" max="15361" width="8.44140625" style="265" customWidth="1"/>
    <col min="15362" max="15362" width="46.6640625" style="265" customWidth="1"/>
    <col min="15363" max="15363" width="11.88671875" style="265" customWidth="1"/>
    <col min="15364" max="15364" width="9.21875" style="265" customWidth="1"/>
    <col min="15365" max="15365" width="15.6640625" style="265" customWidth="1"/>
    <col min="15366" max="15366" width="16" style="265" customWidth="1"/>
    <col min="15367" max="15367" width="17.33203125" style="265" customWidth="1"/>
    <col min="15368" max="15567" width="8.5546875" style="265" customWidth="1"/>
    <col min="15568" max="15616" width="9.5546875" style="265"/>
    <col min="15617" max="15617" width="8.44140625" style="265" customWidth="1"/>
    <col min="15618" max="15618" width="46.6640625" style="265" customWidth="1"/>
    <col min="15619" max="15619" width="11.88671875" style="265" customWidth="1"/>
    <col min="15620" max="15620" width="9.21875" style="265" customWidth="1"/>
    <col min="15621" max="15621" width="15.6640625" style="265" customWidth="1"/>
    <col min="15622" max="15622" width="16" style="265" customWidth="1"/>
    <col min="15623" max="15623" width="17.33203125" style="265" customWidth="1"/>
    <col min="15624" max="15823" width="8.5546875" style="265" customWidth="1"/>
    <col min="15824" max="15872" width="9.5546875" style="265"/>
    <col min="15873" max="15873" width="8.44140625" style="265" customWidth="1"/>
    <col min="15874" max="15874" width="46.6640625" style="265" customWidth="1"/>
    <col min="15875" max="15875" width="11.88671875" style="265" customWidth="1"/>
    <col min="15876" max="15876" width="9.21875" style="265" customWidth="1"/>
    <col min="15877" max="15877" width="15.6640625" style="265" customWidth="1"/>
    <col min="15878" max="15878" width="16" style="265" customWidth="1"/>
    <col min="15879" max="15879" width="17.33203125" style="265" customWidth="1"/>
    <col min="15880" max="16079" width="8.5546875" style="265" customWidth="1"/>
    <col min="16080" max="16128" width="9.5546875" style="265"/>
    <col min="16129" max="16129" width="8.44140625" style="265" customWidth="1"/>
    <col min="16130" max="16130" width="46.6640625" style="265" customWidth="1"/>
    <col min="16131" max="16131" width="11.88671875" style="265" customWidth="1"/>
    <col min="16132" max="16132" width="9.21875" style="265" customWidth="1"/>
    <col min="16133" max="16133" width="15.6640625" style="265" customWidth="1"/>
    <col min="16134" max="16134" width="16" style="265" customWidth="1"/>
    <col min="16135" max="16135" width="17.33203125" style="265" customWidth="1"/>
    <col min="16136" max="16335" width="8.5546875" style="265" customWidth="1"/>
    <col min="16336" max="16384" width="9.5546875" style="265"/>
  </cols>
  <sheetData>
    <row r="1" spans="1:225" ht="21.75" customHeight="1">
      <c r="A1" s="397" t="s">
        <v>19</v>
      </c>
      <c r="B1" s="397"/>
      <c r="C1" s="397"/>
      <c r="D1" s="397"/>
      <c r="E1" s="397"/>
      <c r="F1" s="397"/>
      <c r="G1" s="397"/>
    </row>
    <row r="2" spans="1:225" ht="24" customHeight="1">
      <c r="A2" s="397" t="s">
        <v>20</v>
      </c>
      <c r="B2" s="397"/>
      <c r="C2" s="397"/>
      <c r="D2" s="397"/>
      <c r="E2" s="397"/>
      <c r="F2" s="397"/>
      <c r="G2" s="397"/>
    </row>
    <row r="3" spans="1:225" ht="23.25" customHeight="1">
      <c r="A3" s="398" t="s">
        <v>11</v>
      </c>
      <c r="B3" s="398"/>
      <c r="C3" s="398"/>
      <c r="D3" s="398"/>
      <c r="E3" s="398"/>
      <c r="F3" s="398"/>
      <c r="G3" s="398"/>
    </row>
    <row r="4" spans="1:225" ht="17.25" customHeight="1">
      <c r="A4" s="399"/>
      <c r="B4" s="400"/>
      <c r="C4" s="266"/>
      <c r="D4" s="267"/>
      <c r="E4" s="268"/>
      <c r="F4" s="401"/>
      <c r="G4" s="402"/>
    </row>
    <row r="5" spans="1:225" ht="33.75" customHeight="1">
      <c r="A5" s="396" t="s">
        <v>260</v>
      </c>
      <c r="B5" s="396"/>
      <c r="C5" s="396"/>
      <c r="D5" s="396"/>
      <c r="E5" s="396"/>
      <c r="F5" s="396"/>
      <c r="G5" s="396"/>
    </row>
    <row r="6" spans="1:225" ht="21" customHeight="1" thickBot="1">
      <c r="B6" s="270"/>
      <c r="C6" s="270"/>
      <c r="D6" s="270"/>
      <c r="E6" s="270"/>
      <c r="F6" s="270"/>
      <c r="G6" s="271"/>
    </row>
    <row r="7" spans="1:225" s="264" customFormat="1" ht="22.5" customHeight="1" thickTop="1" thickBot="1">
      <c r="A7" s="272" t="s">
        <v>0</v>
      </c>
      <c r="B7" s="273" t="s">
        <v>1</v>
      </c>
      <c r="C7" s="273" t="s">
        <v>3</v>
      </c>
      <c r="D7" s="273" t="s">
        <v>2</v>
      </c>
      <c r="E7" s="274" t="s">
        <v>261</v>
      </c>
      <c r="F7" s="273" t="s">
        <v>4</v>
      </c>
      <c r="G7" s="275" t="s">
        <v>262</v>
      </c>
      <c r="GJ7" s="265"/>
      <c r="GK7" s="265"/>
      <c r="GL7" s="265"/>
      <c r="GM7" s="265"/>
      <c r="GN7" s="265"/>
      <c r="GO7" s="265"/>
      <c r="GP7" s="265"/>
      <c r="GQ7" s="265"/>
      <c r="GR7" s="265"/>
      <c r="GS7" s="265"/>
      <c r="GT7" s="265"/>
      <c r="GU7" s="265"/>
      <c r="GV7" s="265"/>
      <c r="GW7" s="265"/>
      <c r="GX7" s="265"/>
      <c r="GY7" s="265"/>
      <c r="GZ7" s="265"/>
      <c r="HA7" s="265"/>
      <c r="HB7" s="265"/>
      <c r="HC7" s="265"/>
      <c r="HD7" s="265"/>
      <c r="HE7" s="265"/>
      <c r="HF7" s="265"/>
    </row>
    <row r="8" spans="1:225" ht="26.25" customHeight="1" thickTop="1">
      <c r="A8" s="81"/>
      <c r="B8" s="82"/>
      <c r="C8" s="276"/>
      <c r="D8" s="84"/>
      <c r="E8" s="277"/>
      <c r="F8" s="278"/>
      <c r="G8" s="87"/>
    </row>
    <row r="9" spans="1:225" s="264" customFormat="1" ht="26.25" customHeight="1">
      <c r="A9" s="279">
        <v>1</v>
      </c>
      <c r="B9" s="69" t="s">
        <v>59</v>
      </c>
      <c r="C9" s="65"/>
      <c r="D9" s="59"/>
      <c r="E9" s="66"/>
      <c r="F9" s="280"/>
      <c r="G9" s="61"/>
      <c r="GZ9" s="265"/>
      <c r="HA9" s="265"/>
      <c r="HB9" s="265"/>
      <c r="HC9" s="265"/>
      <c r="HD9" s="265"/>
      <c r="HE9" s="265"/>
      <c r="HF9" s="265"/>
      <c r="HG9" s="265"/>
      <c r="HH9" s="265"/>
      <c r="HI9" s="265"/>
      <c r="HJ9" s="265"/>
      <c r="HK9" s="265"/>
      <c r="HL9" s="265"/>
      <c r="HM9" s="265"/>
      <c r="HN9" s="265"/>
      <c r="HO9" s="265"/>
      <c r="HP9" s="265"/>
      <c r="HQ9" s="265"/>
    </row>
    <row r="10" spans="1:225" s="264" customFormat="1" ht="24" customHeight="1">
      <c r="A10" s="281">
        <f>+A9+0.1</f>
        <v>1.1000000000000001</v>
      </c>
      <c r="B10" s="62" t="s">
        <v>22</v>
      </c>
      <c r="C10" s="282">
        <v>7</v>
      </c>
      <c r="D10" s="59" t="s">
        <v>60</v>
      </c>
      <c r="E10" s="66"/>
      <c r="F10" s="280">
        <f t="shared" ref="F10:F27" si="0">+C10*E10</f>
        <v>0</v>
      </c>
      <c r="G10" s="61"/>
      <c r="GZ10" s="265"/>
      <c r="HA10" s="265"/>
      <c r="HB10" s="265"/>
      <c r="HC10" s="265"/>
      <c r="HD10" s="265"/>
      <c r="HE10" s="265"/>
      <c r="HF10" s="265"/>
      <c r="HG10" s="265"/>
      <c r="HH10" s="265"/>
      <c r="HI10" s="265"/>
      <c r="HJ10" s="265"/>
      <c r="HK10" s="265"/>
      <c r="HL10" s="265"/>
      <c r="HM10" s="265"/>
      <c r="HN10" s="265"/>
      <c r="HO10" s="265"/>
      <c r="HP10" s="265"/>
      <c r="HQ10" s="265"/>
    </row>
    <row r="11" spans="1:225" s="283" customFormat="1" ht="41.25" customHeight="1">
      <c r="A11" s="281">
        <f>+A10+0.1</f>
        <v>1.2</v>
      </c>
      <c r="B11" s="62" t="s">
        <v>61</v>
      </c>
      <c r="C11" s="282">
        <v>1</v>
      </c>
      <c r="D11" s="59" t="s">
        <v>13</v>
      </c>
      <c r="E11" s="66"/>
      <c r="F11" s="280">
        <f t="shared" si="0"/>
        <v>0</v>
      </c>
      <c r="G11" s="61"/>
      <c r="GZ11" s="265"/>
      <c r="HA11" s="265"/>
      <c r="HB11" s="265"/>
      <c r="HC11" s="265"/>
      <c r="HD11" s="265"/>
      <c r="HE11" s="265"/>
      <c r="HF11" s="265"/>
      <c r="HG11" s="265"/>
      <c r="HH11" s="265"/>
      <c r="HI11" s="265"/>
      <c r="HJ11" s="265"/>
      <c r="HK11" s="265"/>
      <c r="HL11" s="265"/>
      <c r="HM11" s="265"/>
      <c r="HN11" s="265"/>
      <c r="HO11" s="265"/>
      <c r="HP11" s="265"/>
      <c r="HQ11" s="265"/>
    </row>
    <row r="12" spans="1:225" s="283" customFormat="1" ht="21.75" customHeight="1">
      <c r="A12" s="281">
        <f>+A11+0.1</f>
        <v>1.3</v>
      </c>
      <c r="B12" s="62" t="s">
        <v>62</v>
      </c>
      <c r="C12" s="65">
        <v>150</v>
      </c>
      <c r="D12" s="59" t="s">
        <v>5</v>
      </c>
      <c r="E12" s="66"/>
      <c r="F12" s="280">
        <f t="shared" si="0"/>
        <v>0</v>
      </c>
      <c r="G12" s="61"/>
      <c r="GZ12" s="265"/>
      <c r="HA12" s="265"/>
      <c r="HB12" s="265"/>
      <c r="HC12" s="265"/>
      <c r="HD12" s="265"/>
      <c r="HE12" s="265"/>
      <c r="HF12" s="265"/>
      <c r="HG12" s="265"/>
      <c r="HH12" s="265"/>
      <c r="HI12" s="265"/>
      <c r="HJ12" s="265"/>
      <c r="HK12" s="265"/>
      <c r="HL12" s="265"/>
      <c r="HM12" s="265"/>
      <c r="HN12" s="265"/>
      <c r="HO12" s="265"/>
      <c r="HP12" s="265"/>
      <c r="HQ12" s="265"/>
    </row>
    <row r="13" spans="1:225" s="283" customFormat="1" ht="41.25" customHeight="1">
      <c r="A13" s="281">
        <f>+A12+0.1</f>
        <v>1.4</v>
      </c>
      <c r="B13" s="62" t="s">
        <v>63</v>
      </c>
      <c r="C13" s="65">
        <v>1</v>
      </c>
      <c r="D13" s="59" t="s">
        <v>13</v>
      </c>
      <c r="E13" s="66"/>
      <c r="F13" s="280">
        <f t="shared" si="0"/>
        <v>0</v>
      </c>
      <c r="G13" s="61"/>
      <c r="GZ13" s="265"/>
      <c r="HA13" s="265"/>
      <c r="HB13" s="265"/>
      <c r="HC13" s="265"/>
      <c r="HD13" s="265"/>
      <c r="HE13" s="265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</row>
    <row r="14" spans="1:225" s="283" customFormat="1" ht="55.5" customHeight="1">
      <c r="A14" s="281">
        <f>+A13+0.1</f>
        <v>1.5</v>
      </c>
      <c r="B14" s="62" t="s">
        <v>64</v>
      </c>
      <c r="C14" s="282">
        <v>7</v>
      </c>
      <c r="D14" s="59" t="s">
        <v>60</v>
      </c>
      <c r="E14" s="66"/>
      <c r="F14" s="280">
        <f t="shared" si="0"/>
        <v>0</v>
      </c>
      <c r="G14" s="61">
        <f>SUM(F10:F14)</f>
        <v>0</v>
      </c>
      <c r="GZ14" s="265"/>
      <c r="HA14" s="265"/>
      <c r="HB14" s="265"/>
      <c r="HC14" s="265"/>
      <c r="HD14" s="265"/>
      <c r="HE14" s="265"/>
      <c r="HF14" s="265"/>
      <c r="HG14" s="265"/>
      <c r="HH14" s="265"/>
      <c r="HI14" s="265"/>
      <c r="HJ14" s="265"/>
      <c r="HK14" s="265"/>
      <c r="HL14" s="265"/>
      <c r="HM14" s="265"/>
      <c r="HN14" s="265"/>
      <c r="HO14" s="265"/>
      <c r="HP14" s="265"/>
      <c r="HQ14" s="265"/>
    </row>
    <row r="15" spans="1:225" s="283" customFormat="1" ht="23.25" customHeight="1">
      <c r="A15" s="94"/>
      <c r="B15" s="62"/>
      <c r="C15" s="65"/>
      <c r="D15" s="59"/>
      <c r="E15" s="66"/>
      <c r="F15" s="280"/>
      <c r="G15" s="61"/>
      <c r="GZ15" s="265"/>
      <c r="HA15" s="265"/>
      <c r="HB15" s="265"/>
      <c r="HC15" s="265"/>
      <c r="HD15" s="265"/>
      <c r="HE15" s="265"/>
      <c r="HF15" s="265"/>
      <c r="HG15" s="265"/>
      <c r="HH15" s="265"/>
      <c r="HI15" s="265"/>
      <c r="HJ15" s="265"/>
      <c r="HK15" s="265"/>
      <c r="HL15" s="265"/>
      <c r="HM15" s="265"/>
      <c r="HN15" s="265"/>
      <c r="HO15" s="265"/>
      <c r="HP15" s="265"/>
      <c r="HQ15" s="265"/>
    </row>
    <row r="16" spans="1:225" s="283" customFormat="1" ht="23.25" customHeight="1">
      <c r="A16" s="279">
        <v>2</v>
      </c>
      <c r="B16" s="69" t="s">
        <v>65</v>
      </c>
      <c r="C16" s="65"/>
      <c r="D16" s="59"/>
      <c r="E16" s="66"/>
      <c r="F16" s="280"/>
      <c r="G16" s="61"/>
      <c r="GZ16" s="265"/>
      <c r="HA16" s="265"/>
      <c r="HB16" s="265"/>
      <c r="HC16" s="265"/>
      <c r="HD16" s="265"/>
      <c r="HE16" s="265"/>
      <c r="HF16" s="265"/>
      <c r="HG16" s="265"/>
      <c r="HH16" s="265"/>
      <c r="HI16" s="265"/>
      <c r="HJ16" s="265"/>
      <c r="HK16" s="265"/>
      <c r="HL16" s="265"/>
      <c r="HM16" s="265"/>
      <c r="HN16" s="265"/>
      <c r="HO16" s="265"/>
      <c r="HP16" s="265"/>
      <c r="HQ16" s="265"/>
    </row>
    <row r="17" spans="1:225" s="283" customFormat="1" ht="36.75" customHeight="1">
      <c r="A17" s="281">
        <f>+A16+0.1</f>
        <v>2.1</v>
      </c>
      <c r="B17" s="62" t="s">
        <v>66</v>
      </c>
      <c r="C17" s="65">
        <v>1</v>
      </c>
      <c r="D17" s="59" t="s">
        <v>13</v>
      </c>
      <c r="E17" s="66"/>
      <c r="F17" s="280">
        <f t="shared" si="0"/>
        <v>0</v>
      </c>
      <c r="G17" s="61"/>
      <c r="GZ17" s="265"/>
      <c r="HA17" s="265"/>
      <c r="HB17" s="265"/>
      <c r="HC17" s="265"/>
      <c r="HD17" s="265"/>
      <c r="HE17" s="265"/>
      <c r="HF17" s="265"/>
      <c r="HG17" s="265"/>
      <c r="HH17" s="265"/>
      <c r="HI17" s="265"/>
      <c r="HJ17" s="265"/>
      <c r="HK17" s="265"/>
      <c r="HL17" s="265"/>
      <c r="HM17" s="265"/>
      <c r="HN17" s="265"/>
      <c r="HO17" s="265"/>
      <c r="HP17" s="265"/>
      <c r="HQ17" s="265"/>
    </row>
    <row r="18" spans="1:225" s="283" customFormat="1" ht="25.5" customHeight="1">
      <c r="A18" s="281">
        <f>+A17+0.1</f>
        <v>2.2000000000000002</v>
      </c>
      <c r="B18" s="62" t="s">
        <v>67</v>
      </c>
      <c r="C18" s="65">
        <v>1</v>
      </c>
      <c r="D18" s="59" t="s">
        <v>13</v>
      </c>
      <c r="E18" s="66"/>
      <c r="F18" s="280">
        <f>+C18*E18</f>
        <v>0</v>
      </c>
      <c r="G18" s="61"/>
      <c r="GZ18" s="265"/>
      <c r="HA18" s="265"/>
      <c r="HB18" s="265"/>
      <c r="HC18" s="265"/>
      <c r="HD18" s="265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</row>
    <row r="19" spans="1:225" s="283" customFormat="1" ht="37.5" customHeight="1">
      <c r="A19" s="281">
        <f>+A18+0.1</f>
        <v>2.2999999999999998</v>
      </c>
      <c r="B19" s="62" t="s">
        <v>68</v>
      </c>
      <c r="C19" s="65">
        <v>5</v>
      </c>
      <c r="D19" s="59" t="s">
        <v>69</v>
      </c>
      <c r="E19" s="66"/>
      <c r="F19" s="280">
        <f t="shared" si="0"/>
        <v>0</v>
      </c>
      <c r="G19" s="61">
        <f>SUM(F17:F19)</f>
        <v>0</v>
      </c>
      <c r="GZ19" s="265"/>
      <c r="HA19" s="265"/>
      <c r="HB19" s="265"/>
      <c r="HC19" s="265"/>
      <c r="HD19" s="265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</row>
    <row r="20" spans="1:225" s="283" customFormat="1" ht="23.25" customHeight="1">
      <c r="A20" s="281"/>
      <c r="B20" s="62"/>
      <c r="C20" s="65"/>
      <c r="D20" s="59"/>
      <c r="E20" s="66"/>
      <c r="F20" s="280"/>
      <c r="G20" s="61"/>
      <c r="GZ20" s="265"/>
      <c r="HA20" s="265"/>
      <c r="HB20" s="265"/>
      <c r="HC20" s="265"/>
      <c r="HD20" s="265"/>
      <c r="HE20" s="265"/>
      <c r="HF20" s="265"/>
      <c r="HG20" s="265"/>
      <c r="HH20" s="265"/>
      <c r="HI20" s="265"/>
      <c r="HJ20" s="265"/>
      <c r="HK20" s="265"/>
      <c r="HL20" s="265"/>
      <c r="HM20" s="265"/>
      <c r="HN20" s="265"/>
      <c r="HO20" s="265"/>
      <c r="HP20" s="265"/>
      <c r="HQ20" s="265"/>
    </row>
    <row r="21" spans="1:225" s="283" customFormat="1" ht="23.25" customHeight="1">
      <c r="A21" s="279">
        <v>3</v>
      </c>
      <c r="B21" s="69" t="s">
        <v>32</v>
      </c>
      <c r="C21" s="65"/>
      <c r="D21" s="59"/>
      <c r="E21" s="66"/>
      <c r="F21" s="280"/>
      <c r="G21" s="61"/>
      <c r="GZ21" s="265"/>
      <c r="HA21" s="265"/>
      <c r="HB21" s="265"/>
      <c r="HC21" s="265"/>
      <c r="HD21" s="265"/>
      <c r="HE21" s="265"/>
      <c r="HF21" s="265"/>
      <c r="HG21" s="265"/>
      <c r="HH21" s="265"/>
      <c r="HI21" s="265"/>
      <c r="HJ21" s="265"/>
      <c r="HK21" s="265"/>
      <c r="HL21" s="265"/>
      <c r="HM21" s="265"/>
      <c r="HN21" s="265"/>
      <c r="HO21" s="265"/>
      <c r="HP21" s="265"/>
      <c r="HQ21" s="265"/>
    </row>
    <row r="22" spans="1:225" s="283" customFormat="1" ht="39" customHeight="1">
      <c r="A22" s="281">
        <f t="shared" ref="A22:A27" si="1">+A21+0.1</f>
        <v>3.1</v>
      </c>
      <c r="B22" s="62" t="s">
        <v>263</v>
      </c>
      <c r="C22" s="65">
        <v>2588.9</v>
      </c>
      <c r="D22" s="65" t="s">
        <v>6</v>
      </c>
      <c r="E22" s="66"/>
      <c r="F22" s="65">
        <f t="shared" si="0"/>
        <v>0</v>
      </c>
      <c r="G22" s="61"/>
      <c r="GZ22" s="265"/>
      <c r="HA22" s="265"/>
      <c r="HB22" s="265"/>
      <c r="HC22" s="265"/>
      <c r="HD22" s="265"/>
      <c r="HE22" s="265"/>
      <c r="HF22" s="265"/>
      <c r="HG22" s="265"/>
      <c r="HH22" s="265"/>
      <c r="HI22" s="265"/>
      <c r="HJ22" s="265"/>
      <c r="HK22" s="265"/>
      <c r="HL22" s="265"/>
      <c r="HM22" s="265"/>
      <c r="HN22" s="265"/>
      <c r="HO22" s="265"/>
      <c r="HP22" s="265"/>
      <c r="HQ22" s="265"/>
    </row>
    <row r="23" spans="1:225" s="283" customFormat="1" ht="23.25" customHeight="1">
      <c r="A23" s="281">
        <f t="shared" si="1"/>
        <v>3.2</v>
      </c>
      <c r="B23" s="62" t="s">
        <v>264</v>
      </c>
      <c r="C23" s="65">
        <v>344.96</v>
      </c>
      <c r="D23" s="65" t="s">
        <v>6</v>
      </c>
      <c r="E23" s="65"/>
      <c r="F23" s="65">
        <f t="shared" si="0"/>
        <v>0</v>
      </c>
      <c r="G23" s="61"/>
      <c r="GZ23" s="265"/>
      <c r="HA23" s="265"/>
      <c r="HB23" s="265"/>
      <c r="HC23" s="265"/>
      <c r="HD23" s="265"/>
      <c r="HE23" s="265"/>
      <c r="HF23" s="265"/>
      <c r="HG23" s="265"/>
      <c r="HH23" s="265"/>
      <c r="HI23" s="265"/>
      <c r="HJ23" s="265"/>
      <c r="HK23" s="265"/>
      <c r="HL23" s="265"/>
      <c r="HM23" s="265"/>
      <c r="HN23" s="265"/>
      <c r="HO23" s="265"/>
      <c r="HP23" s="265"/>
      <c r="HQ23" s="265"/>
    </row>
    <row r="24" spans="1:225" s="283" customFormat="1" ht="23.25" customHeight="1">
      <c r="A24" s="281">
        <f t="shared" si="1"/>
        <v>3.3</v>
      </c>
      <c r="B24" s="62" t="s">
        <v>26</v>
      </c>
      <c r="C24" s="65">
        <v>40.08</v>
      </c>
      <c r="D24" s="59" t="s">
        <v>6</v>
      </c>
      <c r="E24" s="66"/>
      <c r="F24" s="65" t="str">
        <f>IF(E24=0," ",(ROUND(C24*E24,2)))</f>
        <v xml:space="preserve"> </v>
      </c>
      <c r="G24" s="61"/>
      <c r="GZ24" s="265"/>
      <c r="HA24" s="265"/>
      <c r="HB24" s="265"/>
      <c r="HC24" s="265"/>
      <c r="HD24" s="265"/>
      <c r="HE24" s="265"/>
      <c r="HF24" s="265"/>
      <c r="HG24" s="265"/>
      <c r="HH24" s="265"/>
      <c r="HI24" s="265"/>
      <c r="HJ24" s="265"/>
      <c r="HK24" s="265"/>
      <c r="HL24" s="265"/>
      <c r="HM24" s="265"/>
      <c r="HN24" s="265"/>
      <c r="HO24" s="265"/>
      <c r="HP24" s="265"/>
      <c r="HQ24" s="265"/>
    </row>
    <row r="25" spans="1:225" s="283" customFormat="1" ht="29.25" customHeight="1">
      <c r="A25" s="281">
        <f t="shared" si="1"/>
        <v>3.4</v>
      </c>
      <c r="B25" s="62" t="s">
        <v>265</v>
      </c>
      <c r="C25" s="65">
        <v>1137.7</v>
      </c>
      <c r="D25" s="65" t="s">
        <v>6</v>
      </c>
      <c r="E25" s="66"/>
      <c r="F25" s="65">
        <f t="shared" si="0"/>
        <v>0</v>
      </c>
      <c r="G25" s="61"/>
      <c r="GZ25" s="265"/>
      <c r="HA25" s="265"/>
      <c r="HB25" s="265"/>
      <c r="HC25" s="265"/>
      <c r="HD25" s="265"/>
      <c r="HE25" s="265"/>
      <c r="HF25" s="265"/>
      <c r="HG25" s="265"/>
      <c r="HH25" s="265"/>
      <c r="HI25" s="265"/>
      <c r="HJ25" s="265"/>
      <c r="HK25" s="265"/>
      <c r="HL25" s="265"/>
      <c r="HM25" s="265"/>
      <c r="HN25" s="265"/>
      <c r="HO25" s="265"/>
      <c r="HP25" s="265"/>
      <c r="HQ25" s="265"/>
    </row>
    <row r="26" spans="1:225" s="283" customFormat="1" ht="23.25" customHeight="1">
      <c r="A26" s="281">
        <f t="shared" si="1"/>
        <v>3.5</v>
      </c>
      <c r="B26" s="62" t="s">
        <v>266</v>
      </c>
      <c r="C26" s="65">
        <v>1137.7</v>
      </c>
      <c r="D26" s="65" t="s">
        <v>6</v>
      </c>
      <c r="E26" s="66"/>
      <c r="F26" s="65">
        <f t="shared" si="0"/>
        <v>0</v>
      </c>
      <c r="G26" s="61"/>
      <c r="GZ26" s="265"/>
      <c r="HA26" s="265"/>
      <c r="HB26" s="265"/>
      <c r="HC26" s="265"/>
      <c r="HD26" s="265"/>
      <c r="HE26" s="265"/>
      <c r="HF26" s="265"/>
      <c r="HG26" s="265"/>
      <c r="HH26" s="265"/>
      <c r="HI26" s="265"/>
      <c r="HJ26" s="265"/>
      <c r="HK26" s="265"/>
      <c r="HL26" s="265"/>
      <c r="HM26" s="265"/>
      <c r="HN26" s="265"/>
      <c r="HO26" s="265"/>
      <c r="HP26" s="265"/>
      <c r="HQ26" s="265"/>
    </row>
    <row r="27" spans="1:225" s="283" customFormat="1" ht="23.25" customHeight="1">
      <c r="A27" s="281">
        <f t="shared" si="1"/>
        <v>3.6</v>
      </c>
      <c r="B27" s="62" t="s">
        <v>267</v>
      </c>
      <c r="C27" s="65">
        <v>3365.57</v>
      </c>
      <c r="D27" s="65" t="s">
        <v>6</v>
      </c>
      <c r="E27" s="66"/>
      <c r="F27" s="65">
        <f t="shared" si="0"/>
        <v>0</v>
      </c>
      <c r="G27" s="61">
        <f>SUM(F22:F27)</f>
        <v>0</v>
      </c>
      <c r="GZ27" s="265"/>
      <c r="HA27" s="265"/>
      <c r="HB27" s="265"/>
      <c r="HC27" s="265"/>
      <c r="HD27" s="265"/>
      <c r="HE27" s="265"/>
      <c r="HF27" s="265"/>
      <c r="HG27" s="265"/>
      <c r="HH27" s="265"/>
      <c r="HI27" s="265"/>
      <c r="HJ27" s="265"/>
      <c r="HK27" s="265"/>
      <c r="HL27" s="265"/>
      <c r="HM27" s="265"/>
      <c r="HN27" s="265"/>
      <c r="HO27" s="265"/>
      <c r="HP27" s="265"/>
      <c r="HQ27" s="265"/>
    </row>
    <row r="28" spans="1:225" s="283" customFormat="1" ht="18" customHeight="1">
      <c r="A28" s="284"/>
      <c r="B28" s="285"/>
      <c r="C28" s="286"/>
      <c r="D28" s="287"/>
      <c r="E28" s="288"/>
      <c r="F28" s="289"/>
      <c r="G28" s="290"/>
      <c r="GZ28" s="265"/>
      <c r="HA28" s="265"/>
      <c r="HB28" s="265"/>
      <c r="HC28" s="265"/>
      <c r="HD28" s="265"/>
      <c r="HE28" s="265"/>
      <c r="HF28" s="265"/>
      <c r="HG28" s="265"/>
      <c r="HH28" s="265"/>
      <c r="HI28" s="265"/>
      <c r="HJ28" s="265"/>
      <c r="HK28" s="265"/>
      <c r="HL28" s="265"/>
      <c r="HM28" s="265"/>
      <c r="HN28" s="265"/>
      <c r="HO28" s="265"/>
      <c r="HP28" s="265"/>
      <c r="HQ28" s="265"/>
    </row>
    <row r="29" spans="1:225" s="283" customFormat="1" ht="118.5" customHeight="1">
      <c r="A29" s="279">
        <v>4</v>
      </c>
      <c r="B29" s="69" t="s">
        <v>268</v>
      </c>
      <c r="C29" s="65">
        <v>287.47000000000003</v>
      </c>
      <c r="D29" s="59" t="s">
        <v>5</v>
      </c>
      <c r="E29" s="66"/>
      <c r="F29" s="280"/>
      <c r="G29" s="61"/>
      <c r="GZ29" s="265"/>
      <c r="HA29" s="265"/>
      <c r="HB29" s="265"/>
      <c r="HC29" s="265"/>
      <c r="HD29" s="265"/>
      <c r="HE29" s="265"/>
      <c r="HF29" s="265"/>
      <c r="HG29" s="265"/>
      <c r="HH29" s="265"/>
      <c r="HI29" s="265"/>
      <c r="HJ29" s="265"/>
      <c r="HK29" s="265"/>
      <c r="HL29" s="265"/>
      <c r="HM29" s="265"/>
      <c r="HN29" s="265"/>
      <c r="HO29" s="265"/>
      <c r="HP29" s="265"/>
      <c r="HQ29" s="265"/>
    </row>
    <row r="30" spans="1:225" s="283" customFormat="1" ht="37.5" customHeight="1">
      <c r="A30" s="291">
        <f>+A29+0.1</f>
        <v>4.0999999999999996</v>
      </c>
      <c r="B30" s="62" t="s">
        <v>269</v>
      </c>
      <c r="C30" s="65">
        <v>28.75</v>
      </c>
      <c r="D30" s="59" t="s">
        <v>6</v>
      </c>
      <c r="E30" s="66"/>
      <c r="F30" s="280">
        <f>+E30*C30</f>
        <v>0</v>
      </c>
      <c r="G30" s="61"/>
      <c r="GZ30" s="265"/>
      <c r="HA30" s="265"/>
      <c r="HB30" s="265"/>
      <c r="HC30" s="265"/>
      <c r="HD30" s="265"/>
      <c r="HE30" s="265"/>
      <c r="HF30" s="265"/>
      <c r="HG30" s="265"/>
      <c r="HH30" s="265"/>
      <c r="HI30" s="265"/>
      <c r="HJ30" s="265"/>
      <c r="HK30" s="265"/>
      <c r="HL30" s="265"/>
      <c r="HM30" s="265"/>
      <c r="HN30" s="265"/>
      <c r="HO30" s="265"/>
      <c r="HP30" s="265"/>
      <c r="HQ30" s="265"/>
    </row>
    <row r="31" spans="1:225" s="283" customFormat="1" ht="24.75" customHeight="1">
      <c r="A31" s="291">
        <f t="shared" ref="A31:A38" si="2">+A30+0.1</f>
        <v>4.2</v>
      </c>
      <c r="B31" s="62" t="s">
        <v>270</v>
      </c>
      <c r="C31" s="65">
        <v>172.48</v>
      </c>
      <c r="D31" s="59" t="s">
        <v>6</v>
      </c>
      <c r="E31" s="66"/>
      <c r="F31" s="65">
        <f t="shared" ref="F31:F38" si="3">+C31*E31</f>
        <v>0</v>
      </c>
      <c r="G31" s="61"/>
      <c r="GZ31" s="265"/>
      <c r="HA31" s="265"/>
      <c r="HB31" s="265"/>
      <c r="HC31" s="265"/>
      <c r="HD31" s="265"/>
      <c r="HE31" s="265"/>
      <c r="HF31" s="265"/>
      <c r="HG31" s="265"/>
      <c r="HH31" s="265"/>
      <c r="HI31" s="265"/>
      <c r="HJ31" s="265"/>
      <c r="HK31" s="265"/>
      <c r="HL31" s="265"/>
      <c r="HM31" s="265"/>
      <c r="HN31" s="265"/>
      <c r="HO31" s="265"/>
      <c r="HP31" s="265"/>
      <c r="HQ31" s="265"/>
    </row>
    <row r="32" spans="1:225" s="283" customFormat="1" ht="27" customHeight="1">
      <c r="A32" s="291">
        <f t="shared" si="2"/>
        <v>4.3</v>
      </c>
      <c r="B32" s="62" t="s">
        <v>271</v>
      </c>
      <c r="C32" s="65">
        <v>459.95</v>
      </c>
      <c r="D32" s="59" t="s">
        <v>14</v>
      </c>
      <c r="E32" s="66"/>
      <c r="F32" s="65">
        <f t="shared" si="3"/>
        <v>0</v>
      </c>
      <c r="G32" s="61"/>
      <c r="GZ32" s="265"/>
      <c r="HA32" s="265"/>
      <c r="HB32" s="265"/>
      <c r="HC32" s="265"/>
      <c r="HD32" s="265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</row>
    <row r="33" spans="1:225" s="283" customFormat="1" ht="27" customHeight="1">
      <c r="A33" s="291">
        <f t="shared" si="2"/>
        <v>4.4000000000000004</v>
      </c>
      <c r="B33" s="62" t="s">
        <v>272</v>
      </c>
      <c r="C33" s="65">
        <v>23</v>
      </c>
      <c r="D33" s="59" t="s">
        <v>6</v>
      </c>
      <c r="E33" s="66"/>
      <c r="F33" s="65">
        <f>+C33*E33</f>
        <v>0</v>
      </c>
      <c r="G33" s="61"/>
      <c r="GZ33" s="265"/>
      <c r="HA33" s="265"/>
      <c r="HB33" s="265"/>
      <c r="HC33" s="265"/>
      <c r="HD33" s="265"/>
      <c r="HE33" s="265"/>
      <c r="HF33" s="265"/>
      <c r="HG33" s="265"/>
      <c r="HH33" s="265"/>
      <c r="HI33" s="265"/>
      <c r="HJ33" s="265"/>
      <c r="HK33" s="265"/>
      <c r="HL33" s="265"/>
      <c r="HM33" s="265"/>
      <c r="HN33" s="265"/>
      <c r="HO33" s="265"/>
      <c r="HP33" s="265"/>
      <c r="HQ33" s="265"/>
    </row>
    <row r="34" spans="1:225" s="283" customFormat="1" ht="27" customHeight="1">
      <c r="A34" s="291">
        <f t="shared" si="2"/>
        <v>4.5</v>
      </c>
      <c r="B34" s="62" t="s">
        <v>273</v>
      </c>
      <c r="C34" s="65">
        <v>91.99</v>
      </c>
      <c r="D34" s="59" t="s">
        <v>6</v>
      </c>
      <c r="E34" s="66"/>
      <c r="F34" s="65">
        <f t="shared" si="3"/>
        <v>0</v>
      </c>
      <c r="G34" s="61"/>
      <c r="GZ34" s="265"/>
      <c r="HA34" s="265"/>
      <c r="HB34" s="265"/>
      <c r="HC34" s="265"/>
      <c r="HD34" s="265"/>
      <c r="HE34" s="265"/>
      <c r="HF34" s="265"/>
      <c r="HG34" s="265"/>
      <c r="HH34" s="265"/>
      <c r="HI34" s="265"/>
      <c r="HJ34" s="265"/>
      <c r="HK34" s="265"/>
      <c r="HL34" s="265"/>
      <c r="HM34" s="265"/>
      <c r="HN34" s="265"/>
      <c r="HO34" s="265"/>
      <c r="HP34" s="265"/>
      <c r="HQ34" s="265"/>
    </row>
    <row r="35" spans="1:225" s="283" customFormat="1" ht="27" customHeight="1">
      <c r="A35" s="291">
        <f t="shared" si="2"/>
        <v>4.5999999999999996</v>
      </c>
      <c r="B35" s="62" t="s">
        <v>274</v>
      </c>
      <c r="C35" s="65">
        <v>574.94000000000005</v>
      </c>
      <c r="D35" s="59" t="s">
        <v>14</v>
      </c>
      <c r="E35" s="66"/>
      <c r="F35" s="65">
        <f t="shared" si="3"/>
        <v>0</v>
      </c>
      <c r="G35" s="61"/>
      <c r="GZ35" s="265"/>
      <c r="HA35" s="265"/>
      <c r="HB35" s="265"/>
      <c r="HC35" s="265"/>
      <c r="HD35" s="265"/>
      <c r="HE35" s="265"/>
      <c r="HF35" s="265"/>
      <c r="HG35" s="265"/>
      <c r="HH35" s="265"/>
      <c r="HI35" s="265"/>
      <c r="HJ35" s="265"/>
      <c r="HK35" s="265"/>
      <c r="HL35" s="265"/>
      <c r="HM35" s="265"/>
      <c r="HN35" s="265"/>
      <c r="HO35" s="265"/>
      <c r="HP35" s="265"/>
      <c r="HQ35" s="265"/>
    </row>
    <row r="36" spans="1:225" s="283" customFormat="1" ht="27" customHeight="1">
      <c r="A36" s="291">
        <f t="shared" si="2"/>
        <v>4.7</v>
      </c>
      <c r="B36" s="62" t="s">
        <v>275</v>
      </c>
      <c r="C36" s="65">
        <v>574.94000000000005</v>
      </c>
      <c r="D36" s="59" t="s">
        <v>5</v>
      </c>
      <c r="E36" s="66"/>
      <c r="F36" s="65">
        <f t="shared" si="3"/>
        <v>0</v>
      </c>
      <c r="G36" s="61"/>
      <c r="GZ36" s="265"/>
      <c r="HA36" s="265"/>
      <c r="HB36" s="265"/>
      <c r="HC36" s="265"/>
      <c r="HD36" s="265"/>
      <c r="HE36" s="265"/>
      <c r="HF36" s="265"/>
      <c r="HG36" s="265"/>
      <c r="HH36" s="265"/>
      <c r="HI36" s="265"/>
      <c r="HJ36" s="265"/>
      <c r="HK36" s="265"/>
      <c r="HL36" s="265"/>
      <c r="HM36" s="265"/>
      <c r="HN36" s="265"/>
      <c r="HO36" s="265"/>
      <c r="HP36" s="265"/>
      <c r="HQ36" s="265"/>
    </row>
    <row r="37" spans="1:225" s="283" customFormat="1" ht="27" customHeight="1">
      <c r="A37" s="291">
        <f t="shared" si="2"/>
        <v>4.8</v>
      </c>
      <c r="B37" s="62" t="s">
        <v>276</v>
      </c>
      <c r="C37" s="65">
        <v>344.96</v>
      </c>
      <c r="D37" s="59" t="s">
        <v>14</v>
      </c>
      <c r="E37" s="66"/>
      <c r="F37" s="65">
        <f t="shared" si="3"/>
        <v>0</v>
      </c>
      <c r="G37" s="61"/>
      <c r="GZ37" s="265"/>
      <c r="HA37" s="265"/>
      <c r="HB37" s="265"/>
      <c r="HC37" s="265"/>
      <c r="HD37" s="265"/>
      <c r="HE37" s="265"/>
      <c r="HF37" s="265"/>
      <c r="HG37" s="265"/>
      <c r="HH37" s="265"/>
      <c r="HI37" s="265"/>
      <c r="HJ37" s="265"/>
      <c r="HK37" s="265"/>
      <c r="HL37" s="265"/>
      <c r="HM37" s="265"/>
      <c r="HN37" s="265"/>
      <c r="HO37" s="265"/>
      <c r="HP37" s="265"/>
      <c r="HQ37" s="265"/>
    </row>
    <row r="38" spans="1:225" s="283" customFormat="1" ht="27" customHeight="1" thickBot="1">
      <c r="A38" s="292">
        <f t="shared" si="2"/>
        <v>4.9000000000000004</v>
      </c>
      <c r="B38" s="293" t="s">
        <v>277</v>
      </c>
      <c r="C38" s="294">
        <v>459.95</v>
      </c>
      <c r="D38" s="295" t="s">
        <v>14</v>
      </c>
      <c r="E38" s="296"/>
      <c r="F38" s="294">
        <f t="shared" si="3"/>
        <v>0</v>
      </c>
      <c r="G38" s="297">
        <f>SUM(F30:F38)</f>
        <v>0</v>
      </c>
      <c r="GZ38" s="265"/>
      <c r="HA38" s="265"/>
      <c r="HB38" s="265"/>
      <c r="HC38" s="265"/>
      <c r="HD38" s="265"/>
      <c r="HE38" s="265"/>
      <c r="HF38" s="265"/>
      <c r="HG38" s="265"/>
      <c r="HH38" s="265"/>
      <c r="HI38" s="265"/>
      <c r="HJ38" s="265"/>
      <c r="HK38" s="265"/>
      <c r="HL38" s="265"/>
      <c r="HM38" s="265"/>
      <c r="HN38" s="265"/>
      <c r="HO38" s="265"/>
      <c r="HP38" s="265"/>
      <c r="HQ38" s="265"/>
    </row>
    <row r="39" spans="1:225" ht="15.75" customHeight="1">
      <c r="A39" s="298"/>
      <c r="B39" s="299"/>
      <c r="C39" s="300"/>
      <c r="D39" s="301"/>
      <c r="E39" s="302"/>
      <c r="F39" s="303"/>
      <c r="G39" s="304"/>
    </row>
    <row r="40" spans="1:225">
      <c r="A40" s="279">
        <v>5</v>
      </c>
      <c r="B40" s="69" t="s">
        <v>45</v>
      </c>
      <c r="C40" s="65"/>
      <c r="D40" s="59"/>
      <c r="E40" s="66"/>
      <c r="F40" s="280" t="str">
        <f>IF(E40=0," ",(ROUND(C40*E40,2)))</f>
        <v xml:space="preserve"> </v>
      </c>
      <c r="G40" s="61"/>
    </row>
    <row r="41" spans="1:225" ht="26.25" customHeight="1">
      <c r="A41" s="305">
        <f>+A40+0.1</f>
        <v>5.0999999999999996</v>
      </c>
      <c r="B41" s="69" t="s">
        <v>278</v>
      </c>
      <c r="C41" s="65"/>
      <c r="D41" s="59"/>
      <c r="E41" s="66"/>
      <c r="F41" s="280"/>
      <c r="G41" s="61"/>
    </row>
    <row r="42" spans="1:225" ht="21" customHeight="1">
      <c r="A42" s="306" t="s">
        <v>74</v>
      </c>
      <c r="B42" s="69" t="s">
        <v>29</v>
      </c>
      <c r="C42" s="65"/>
      <c r="D42" s="59"/>
      <c r="E42" s="66"/>
      <c r="F42" s="280"/>
      <c r="G42" s="61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/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5"/>
      <c r="ER42" s="265"/>
      <c r="ES42" s="265"/>
      <c r="ET42" s="265"/>
      <c r="EU42" s="265"/>
      <c r="EV42" s="265"/>
      <c r="EW42" s="265"/>
      <c r="EX42" s="265"/>
      <c r="EY42" s="265"/>
      <c r="EZ42" s="265"/>
      <c r="FA42" s="265"/>
      <c r="FB42" s="265"/>
      <c r="FC42" s="265"/>
      <c r="FD42" s="265"/>
      <c r="FE42" s="265"/>
      <c r="FF42" s="265"/>
      <c r="FG42" s="265"/>
      <c r="FH42" s="265"/>
      <c r="FI42" s="265"/>
      <c r="FJ42" s="265"/>
      <c r="FK42" s="265"/>
      <c r="FL42" s="265"/>
      <c r="FM42" s="265"/>
      <c r="FN42" s="265"/>
      <c r="FO42" s="265"/>
      <c r="FP42" s="265"/>
      <c r="FQ42" s="265"/>
      <c r="FR42" s="265"/>
      <c r="FS42" s="265"/>
      <c r="FT42" s="265"/>
      <c r="FU42" s="265"/>
      <c r="FV42" s="265"/>
      <c r="FW42" s="265"/>
      <c r="FX42" s="265"/>
      <c r="FY42" s="265"/>
      <c r="FZ42" s="265"/>
      <c r="GA42" s="265"/>
      <c r="GB42" s="265"/>
      <c r="GC42" s="265"/>
      <c r="GD42" s="265"/>
      <c r="GE42" s="265"/>
      <c r="GF42" s="265"/>
      <c r="GG42" s="265"/>
      <c r="GH42" s="265"/>
      <c r="GI42" s="265"/>
      <c r="GJ42" s="265"/>
      <c r="GK42" s="265"/>
      <c r="GL42" s="265"/>
      <c r="GM42" s="265"/>
      <c r="GN42" s="265"/>
      <c r="GO42" s="265"/>
      <c r="GP42" s="265"/>
      <c r="GQ42" s="265"/>
      <c r="GR42" s="265"/>
      <c r="GS42" s="265"/>
      <c r="GT42" s="265"/>
      <c r="GU42" s="265"/>
      <c r="GV42" s="265"/>
      <c r="GW42" s="265"/>
      <c r="GX42" s="265"/>
      <c r="GY42" s="265"/>
    </row>
    <row r="43" spans="1:225" ht="41.25" customHeight="1">
      <c r="A43" s="291" t="s">
        <v>279</v>
      </c>
      <c r="B43" s="62" t="s">
        <v>263</v>
      </c>
      <c r="C43" s="65">
        <v>186.96</v>
      </c>
      <c r="D43" s="59" t="s">
        <v>6</v>
      </c>
      <c r="E43" s="66"/>
      <c r="F43" s="280" t="str">
        <f>IF(E43=0," ",(ROUND(C43*E43,2)))</f>
        <v xml:space="preserve"> </v>
      </c>
      <c r="G43" s="61"/>
    </row>
    <row r="44" spans="1:225" ht="27" customHeight="1">
      <c r="A44" s="291" t="s">
        <v>280</v>
      </c>
      <c r="B44" s="62" t="s">
        <v>54</v>
      </c>
      <c r="C44" s="65">
        <v>37.39</v>
      </c>
      <c r="D44" s="59" t="s">
        <v>6</v>
      </c>
      <c r="E44" s="66"/>
      <c r="F44" s="280" t="str">
        <f>IF(E44=0," ",(ROUND(C44*E44,2)))</f>
        <v xml:space="preserve"> </v>
      </c>
      <c r="G44" s="61"/>
    </row>
    <row r="45" spans="1:225" ht="27" customHeight="1">
      <c r="A45" s="307" t="s">
        <v>281</v>
      </c>
      <c r="B45" s="308" t="s">
        <v>264</v>
      </c>
      <c r="C45" s="309">
        <v>22.8</v>
      </c>
      <c r="D45" s="310" t="s">
        <v>6</v>
      </c>
      <c r="E45" s="311"/>
      <c r="F45" s="312">
        <f>+C45*E45</f>
        <v>0</v>
      </c>
      <c r="G45" s="313"/>
    </row>
    <row r="46" spans="1:225" ht="27" customHeight="1">
      <c r="A46" s="291" t="s">
        <v>282</v>
      </c>
      <c r="B46" s="62" t="s">
        <v>44</v>
      </c>
      <c r="C46" s="65">
        <v>37.39</v>
      </c>
      <c r="D46" s="59" t="s">
        <v>6</v>
      </c>
      <c r="E46" s="66"/>
      <c r="F46" s="280" t="str">
        <f>IF(E46=0," ",(ROUND(C46*E46,2)))</f>
        <v xml:space="preserve"> </v>
      </c>
      <c r="G46" s="61"/>
    </row>
    <row r="47" spans="1:225" ht="26.25" customHeight="1">
      <c r="A47" s="306" t="s">
        <v>80</v>
      </c>
      <c r="B47" s="314" t="s">
        <v>283</v>
      </c>
      <c r="C47" s="309"/>
      <c r="D47" s="310"/>
      <c r="E47" s="311"/>
      <c r="F47" s="312"/>
      <c r="G47" s="313"/>
    </row>
    <row r="48" spans="1:225" ht="38.25" customHeight="1">
      <c r="A48" s="291" t="s">
        <v>284</v>
      </c>
      <c r="B48" s="62" t="s">
        <v>269</v>
      </c>
      <c r="C48" s="65">
        <v>2.23</v>
      </c>
      <c r="D48" s="59" t="s">
        <v>6</v>
      </c>
      <c r="E48" s="66"/>
      <c r="F48" s="280">
        <f>+E48*C48</f>
        <v>0</v>
      </c>
      <c r="G48" s="61"/>
    </row>
    <row r="49" spans="1:7" ht="22.5" customHeight="1">
      <c r="A49" s="291" t="s">
        <v>285</v>
      </c>
      <c r="B49" s="62" t="s">
        <v>286</v>
      </c>
      <c r="C49" s="65">
        <v>8.6300000000000008</v>
      </c>
      <c r="D49" s="59" t="s">
        <v>6</v>
      </c>
      <c r="E49" s="66"/>
      <c r="F49" s="280">
        <f>+E49*C49</f>
        <v>0</v>
      </c>
      <c r="G49" s="61"/>
    </row>
    <row r="50" spans="1:7" ht="26.25" customHeight="1">
      <c r="A50" s="291" t="s">
        <v>287</v>
      </c>
      <c r="B50" s="62" t="s">
        <v>288</v>
      </c>
      <c r="C50" s="65">
        <v>5.04</v>
      </c>
      <c r="D50" s="59" t="s">
        <v>6</v>
      </c>
      <c r="E50" s="66"/>
      <c r="F50" s="280">
        <f>+E50*C50</f>
        <v>0</v>
      </c>
      <c r="G50" s="61"/>
    </row>
    <row r="51" spans="1:7" ht="29.25" customHeight="1">
      <c r="A51" s="291" t="s">
        <v>289</v>
      </c>
      <c r="B51" s="308" t="s">
        <v>290</v>
      </c>
      <c r="C51" s="309">
        <v>1.49</v>
      </c>
      <c r="D51" s="310" t="s">
        <v>6</v>
      </c>
      <c r="E51" s="311"/>
      <c r="F51" s="312">
        <f>+E51*C51</f>
        <v>0</v>
      </c>
      <c r="G51" s="313"/>
    </row>
    <row r="52" spans="1:7" ht="29.25" customHeight="1">
      <c r="A52" s="291" t="s">
        <v>291</v>
      </c>
      <c r="B52" s="308" t="s">
        <v>292</v>
      </c>
      <c r="C52" s="309">
        <v>1.85</v>
      </c>
      <c r="D52" s="310" t="s">
        <v>6</v>
      </c>
      <c r="E52" s="311"/>
      <c r="F52" s="312">
        <f>+E52*C52</f>
        <v>0</v>
      </c>
      <c r="G52" s="313"/>
    </row>
    <row r="53" spans="1:7" ht="29.25" customHeight="1">
      <c r="A53" s="305">
        <f>+A41+0.1</f>
        <v>5.2</v>
      </c>
      <c r="B53" s="69" t="s">
        <v>293</v>
      </c>
      <c r="C53" s="65"/>
      <c r="D53" s="59"/>
      <c r="E53" s="66"/>
      <c r="F53" s="280"/>
      <c r="G53" s="61"/>
    </row>
    <row r="54" spans="1:7" ht="29.25" customHeight="1">
      <c r="A54" s="306" t="s">
        <v>75</v>
      </c>
      <c r="B54" s="69" t="s">
        <v>29</v>
      </c>
      <c r="C54" s="65"/>
      <c r="D54" s="59"/>
      <c r="E54" s="66"/>
      <c r="F54" s="280"/>
      <c r="G54" s="61"/>
    </row>
    <row r="55" spans="1:7" ht="35.25" customHeight="1">
      <c r="A55" s="291" t="s">
        <v>294</v>
      </c>
      <c r="B55" s="62" t="s">
        <v>263</v>
      </c>
      <c r="C55" s="65">
        <v>170.56</v>
      </c>
      <c r="D55" s="59" t="s">
        <v>6</v>
      </c>
      <c r="E55" s="66"/>
      <c r="F55" s="280" t="str">
        <f>IF(E55=0," ",(ROUND(C55*E55,2)))</f>
        <v xml:space="preserve"> </v>
      </c>
      <c r="G55" s="61"/>
    </row>
    <row r="56" spans="1:7" ht="29.25" customHeight="1">
      <c r="A56" s="291" t="s">
        <v>295</v>
      </c>
      <c r="B56" s="62" t="s">
        <v>54</v>
      </c>
      <c r="C56" s="65">
        <v>27.16</v>
      </c>
      <c r="D56" s="59" t="s">
        <v>6</v>
      </c>
      <c r="E56" s="66"/>
      <c r="F56" s="280" t="str">
        <f>IF(E56=0," ",(ROUND(C56*E56,2)))</f>
        <v xml:space="preserve"> </v>
      </c>
      <c r="G56" s="61"/>
    </row>
    <row r="57" spans="1:7" ht="29.25" customHeight="1">
      <c r="A57" s="291" t="s">
        <v>296</v>
      </c>
      <c r="B57" s="62" t="s">
        <v>264</v>
      </c>
      <c r="C57" s="65">
        <v>20.8</v>
      </c>
      <c r="D57" s="65" t="s">
        <v>6</v>
      </c>
      <c r="E57" s="66"/>
      <c r="F57" s="65">
        <f>+C57*E57</f>
        <v>0</v>
      </c>
      <c r="G57" s="61"/>
    </row>
    <row r="58" spans="1:7" ht="29.25" customHeight="1">
      <c r="A58" s="291" t="s">
        <v>297</v>
      </c>
      <c r="B58" s="62" t="s">
        <v>44</v>
      </c>
      <c r="C58" s="65">
        <v>27.16</v>
      </c>
      <c r="D58" s="59" t="s">
        <v>6</v>
      </c>
      <c r="E58" s="66"/>
      <c r="F58" s="280" t="str">
        <f>IF(E58=0," ",(ROUND(C58*E58,2)))</f>
        <v xml:space="preserve"> </v>
      </c>
      <c r="G58" s="61"/>
    </row>
    <row r="59" spans="1:7" ht="29.25" customHeight="1">
      <c r="A59" s="315" t="s">
        <v>76</v>
      </c>
      <c r="B59" s="69" t="s">
        <v>283</v>
      </c>
      <c r="C59" s="65"/>
      <c r="D59" s="59"/>
      <c r="E59" s="66"/>
      <c r="F59" s="280"/>
      <c r="G59" s="61"/>
    </row>
    <row r="60" spans="1:7" ht="39" customHeight="1">
      <c r="A60" s="291" t="s">
        <v>298</v>
      </c>
      <c r="B60" s="62" t="s">
        <v>269</v>
      </c>
      <c r="C60" s="65">
        <v>2.13</v>
      </c>
      <c r="D60" s="59" t="s">
        <v>6</v>
      </c>
      <c r="E60" s="66"/>
      <c r="F60" s="280">
        <f>+E60*C60</f>
        <v>0</v>
      </c>
      <c r="G60" s="61"/>
    </row>
    <row r="61" spans="1:7" ht="20.25" customHeight="1">
      <c r="A61" s="291" t="s">
        <v>299</v>
      </c>
      <c r="B61" s="62" t="s">
        <v>286</v>
      </c>
      <c r="C61" s="65">
        <v>7.99</v>
      </c>
      <c r="D61" s="59" t="s">
        <v>6</v>
      </c>
      <c r="E61" s="66"/>
      <c r="F61" s="280">
        <f>+E61*C61</f>
        <v>0</v>
      </c>
      <c r="G61" s="61"/>
    </row>
    <row r="62" spans="1:7" ht="26.25" customHeight="1">
      <c r="A62" s="291" t="s">
        <v>300</v>
      </c>
      <c r="B62" s="62" t="s">
        <v>288</v>
      </c>
      <c r="C62" s="65">
        <v>5.01</v>
      </c>
      <c r="D62" s="59" t="s">
        <v>6</v>
      </c>
      <c r="E62" s="66"/>
      <c r="F62" s="280">
        <f>+E62*C62</f>
        <v>0</v>
      </c>
      <c r="G62" s="61"/>
    </row>
    <row r="63" spans="1:7" ht="25.5" customHeight="1">
      <c r="A63" s="291" t="s">
        <v>301</v>
      </c>
      <c r="B63" s="62" t="s">
        <v>302</v>
      </c>
      <c r="C63" s="65">
        <v>1.28</v>
      </c>
      <c r="D63" s="59" t="s">
        <v>6</v>
      </c>
      <c r="E63" s="66"/>
      <c r="F63" s="280">
        <f>+E63*C63</f>
        <v>0</v>
      </c>
      <c r="G63" s="61"/>
    </row>
    <row r="64" spans="1:7" ht="27" customHeight="1">
      <c r="A64" s="291" t="s">
        <v>303</v>
      </c>
      <c r="B64" s="62" t="s">
        <v>304</v>
      </c>
      <c r="C64" s="65">
        <v>1.04</v>
      </c>
      <c r="D64" s="59" t="s">
        <v>6</v>
      </c>
      <c r="E64" s="66"/>
      <c r="F64" s="280">
        <f>+E64*C64</f>
        <v>0</v>
      </c>
      <c r="G64" s="61">
        <f>SUM(F41:F64)</f>
        <v>0</v>
      </c>
    </row>
    <row r="65" spans="1:7" ht="18" customHeight="1">
      <c r="A65" s="316"/>
      <c r="B65" s="317"/>
      <c r="C65" s="318"/>
      <c r="D65" s="319"/>
      <c r="E65" s="320"/>
      <c r="F65" s="321"/>
      <c r="G65" s="322"/>
    </row>
    <row r="66" spans="1:7" ht="38.25" customHeight="1">
      <c r="A66" s="279">
        <v>6</v>
      </c>
      <c r="B66" s="69" t="s">
        <v>305</v>
      </c>
      <c r="C66" s="65"/>
      <c r="D66" s="59"/>
      <c r="E66" s="66"/>
      <c r="F66" s="65"/>
      <c r="G66" s="61"/>
    </row>
    <row r="67" spans="1:7" ht="24" customHeight="1">
      <c r="A67" s="315">
        <f>+A66+0.1</f>
        <v>6.1</v>
      </c>
      <c r="B67" s="69" t="s">
        <v>87</v>
      </c>
      <c r="C67" s="65"/>
      <c r="D67" s="59"/>
      <c r="E67" s="66"/>
      <c r="F67" s="65" t="str">
        <f t="shared" ref="F67:F76" si="4">IF(E67=0," ",(ROUND(C67*E67,2)))</f>
        <v xml:space="preserve"> </v>
      </c>
      <c r="G67" s="61"/>
    </row>
    <row r="68" spans="1:7" ht="21" customHeight="1">
      <c r="A68" s="291" t="s">
        <v>306</v>
      </c>
      <c r="B68" s="62" t="s">
        <v>43</v>
      </c>
      <c r="C68" s="65">
        <v>595.51</v>
      </c>
      <c r="D68" s="59" t="s">
        <v>5</v>
      </c>
      <c r="E68" s="66"/>
      <c r="F68" s="65" t="str">
        <f>IF(E68=0," ",(ROUND(C68*E68,2)))</f>
        <v xml:space="preserve"> </v>
      </c>
      <c r="G68" s="61"/>
    </row>
    <row r="69" spans="1:7" ht="36" customHeight="1">
      <c r="A69" s="315">
        <f>+A67+0.1</f>
        <v>6.2</v>
      </c>
      <c r="B69" s="69" t="s">
        <v>307</v>
      </c>
      <c r="C69" s="65"/>
      <c r="D69" s="59"/>
      <c r="E69" s="66"/>
      <c r="F69" s="65" t="str">
        <f>IF(E69=0," ",(ROUND(C69*E69,2)))</f>
        <v xml:space="preserve"> </v>
      </c>
      <c r="G69" s="61"/>
    </row>
    <row r="70" spans="1:7" ht="21" customHeight="1">
      <c r="A70" s="291" t="s">
        <v>308</v>
      </c>
      <c r="B70" s="62" t="s">
        <v>43</v>
      </c>
      <c r="C70" s="65">
        <v>595.51</v>
      </c>
      <c r="D70" s="59" t="s">
        <v>5</v>
      </c>
      <c r="E70" s="66"/>
      <c r="F70" s="65" t="str">
        <f>IF(E70=0," ",(ROUND(C70*E70,2)))</f>
        <v xml:space="preserve"> </v>
      </c>
      <c r="G70" s="61"/>
    </row>
    <row r="71" spans="1:7" ht="27.75" customHeight="1">
      <c r="A71" s="305">
        <f>+A69+0.1</f>
        <v>6.3</v>
      </c>
      <c r="B71" s="314" t="s">
        <v>309</v>
      </c>
      <c r="C71" s="309"/>
      <c r="D71" s="310"/>
      <c r="E71" s="311"/>
      <c r="F71" s="309" t="str">
        <f t="shared" si="4"/>
        <v xml:space="preserve"> </v>
      </c>
      <c r="G71" s="313"/>
    </row>
    <row r="72" spans="1:7">
      <c r="A72" s="291" t="s">
        <v>310</v>
      </c>
      <c r="B72" s="62" t="s">
        <v>49</v>
      </c>
      <c r="C72" s="65">
        <v>9</v>
      </c>
      <c r="D72" s="59" t="s">
        <v>2</v>
      </c>
      <c r="E72" s="66"/>
      <c r="F72" s="65" t="str">
        <f>IF(E72=0," ",(ROUND(C72*E72,2)))</f>
        <v xml:space="preserve"> </v>
      </c>
      <c r="G72" s="61"/>
    </row>
    <row r="73" spans="1:7">
      <c r="A73" s="291" t="s">
        <v>311</v>
      </c>
      <c r="B73" s="62" t="s">
        <v>50</v>
      </c>
      <c r="C73" s="65">
        <v>9</v>
      </c>
      <c r="D73" s="59" t="s">
        <v>2</v>
      </c>
      <c r="E73" s="66"/>
      <c r="F73" s="65" t="str">
        <f>IF(E73=0," ",(ROUND(C73*E73,2)))</f>
        <v xml:space="preserve"> </v>
      </c>
      <c r="G73" s="61"/>
    </row>
    <row r="74" spans="1:7" ht="27.75" customHeight="1">
      <c r="A74" s="315">
        <f>+A71+0.1</f>
        <v>6.4</v>
      </c>
      <c r="B74" s="69" t="s">
        <v>312</v>
      </c>
      <c r="C74" s="65">
        <v>1</v>
      </c>
      <c r="D74" s="59" t="s">
        <v>13</v>
      </c>
      <c r="E74" s="66"/>
      <c r="F74" s="65" t="str">
        <f t="shared" si="4"/>
        <v xml:space="preserve"> </v>
      </c>
      <c r="G74" s="61"/>
    </row>
    <row r="75" spans="1:7" ht="18.75" customHeight="1">
      <c r="A75" s="315">
        <f>+A74+0.1</f>
        <v>6.5</v>
      </c>
      <c r="B75" s="69" t="s">
        <v>313</v>
      </c>
      <c r="C75" s="65"/>
      <c r="D75" s="59"/>
      <c r="E75" s="66"/>
      <c r="F75" s="65" t="str">
        <f t="shared" si="4"/>
        <v xml:space="preserve"> </v>
      </c>
      <c r="G75" s="61"/>
    </row>
    <row r="76" spans="1:7" ht="27.75" customHeight="1">
      <c r="A76" s="291" t="s">
        <v>314</v>
      </c>
      <c r="B76" s="62" t="s">
        <v>315</v>
      </c>
      <c r="C76" s="65">
        <v>60</v>
      </c>
      <c r="D76" s="59" t="s">
        <v>2</v>
      </c>
      <c r="E76" s="66"/>
      <c r="F76" s="65" t="str">
        <f t="shared" si="4"/>
        <v xml:space="preserve"> </v>
      </c>
      <c r="G76" s="61"/>
    </row>
    <row r="77" spans="1:7" ht="22.5" customHeight="1">
      <c r="A77" s="315">
        <f>+A75+0.1</f>
        <v>6.6</v>
      </c>
      <c r="B77" s="69" t="s">
        <v>316</v>
      </c>
      <c r="C77" s="65"/>
      <c r="D77" s="59"/>
      <c r="E77" s="66"/>
      <c r="F77" s="65" t="str">
        <f>IF(E77=0," ",(ROUND(C77*E77,2)))</f>
        <v xml:space="preserve"> </v>
      </c>
      <c r="G77" s="61"/>
    </row>
    <row r="78" spans="1:7" ht="18.75" customHeight="1" thickBot="1">
      <c r="A78" s="292" t="s">
        <v>99</v>
      </c>
      <c r="B78" s="293" t="s">
        <v>43</v>
      </c>
      <c r="C78" s="294">
        <v>595.51</v>
      </c>
      <c r="D78" s="295" t="s">
        <v>5</v>
      </c>
      <c r="E78" s="296"/>
      <c r="F78" s="294" t="str">
        <f>IF(E78=0," ",(ROUND(C78*E78,2)))</f>
        <v xml:space="preserve"> </v>
      </c>
      <c r="G78" s="297">
        <f>SUM(F67:F78)</f>
        <v>0</v>
      </c>
    </row>
    <row r="79" spans="1:7" ht="18.75" customHeight="1">
      <c r="A79" s="323"/>
      <c r="B79" s="308"/>
      <c r="C79" s="309"/>
      <c r="D79" s="310"/>
      <c r="E79" s="311"/>
      <c r="F79" s="312"/>
      <c r="G79" s="313"/>
    </row>
    <row r="80" spans="1:7" ht="21.75" customHeight="1">
      <c r="A80" s="279">
        <v>7</v>
      </c>
      <c r="B80" s="314" t="s">
        <v>317</v>
      </c>
      <c r="C80" s="309"/>
      <c r="D80" s="310"/>
      <c r="E80" s="311"/>
      <c r="F80" s="312"/>
      <c r="G80" s="313"/>
    </row>
    <row r="81" spans="1:7" ht="40.5" customHeight="1">
      <c r="A81" s="281">
        <f>+A80+0.1</f>
        <v>7.1</v>
      </c>
      <c r="B81" s="62" t="s">
        <v>71</v>
      </c>
      <c r="C81" s="65">
        <v>22</v>
      </c>
      <c r="D81" s="59" t="s">
        <v>30</v>
      </c>
      <c r="E81" s="66"/>
      <c r="F81" s="280">
        <f>+C81*E81</f>
        <v>0</v>
      </c>
      <c r="G81" s="61"/>
    </row>
    <row r="82" spans="1:7" ht="21.75" customHeight="1">
      <c r="A82" s="324">
        <f>+A81+0.1</f>
        <v>7.2</v>
      </c>
      <c r="B82" s="69" t="s">
        <v>318</v>
      </c>
      <c r="C82" s="65"/>
      <c r="D82" s="59"/>
      <c r="E82" s="66"/>
      <c r="F82" s="280"/>
      <c r="G82" s="61"/>
    </row>
    <row r="83" spans="1:7" ht="21.75" customHeight="1">
      <c r="A83" s="291" t="s">
        <v>319</v>
      </c>
      <c r="B83" s="62" t="s">
        <v>320</v>
      </c>
      <c r="C83" s="65">
        <v>6.25</v>
      </c>
      <c r="D83" s="59" t="s">
        <v>321</v>
      </c>
      <c r="E83" s="66"/>
      <c r="F83" s="280">
        <f t="shared" ref="F83:F94" si="5">+E83*C83</f>
        <v>0</v>
      </c>
      <c r="G83" s="61"/>
    </row>
    <row r="84" spans="1:7" ht="21.75" customHeight="1">
      <c r="A84" s="291" t="s">
        <v>322</v>
      </c>
      <c r="B84" s="62" t="s">
        <v>323</v>
      </c>
      <c r="C84" s="65">
        <v>5.16</v>
      </c>
      <c r="D84" s="59" t="s">
        <v>321</v>
      </c>
      <c r="E84" s="66"/>
      <c r="F84" s="280">
        <f t="shared" si="5"/>
        <v>0</v>
      </c>
      <c r="G84" s="61"/>
    </row>
    <row r="85" spans="1:7" ht="21.75" customHeight="1">
      <c r="A85" s="291" t="s">
        <v>324</v>
      </c>
      <c r="B85" s="62" t="s">
        <v>325</v>
      </c>
      <c r="C85" s="65">
        <v>1.95</v>
      </c>
      <c r="D85" s="59" t="s">
        <v>321</v>
      </c>
      <c r="E85" s="66"/>
      <c r="F85" s="280">
        <f t="shared" si="5"/>
        <v>0</v>
      </c>
      <c r="G85" s="61"/>
    </row>
    <row r="86" spans="1:7" ht="21.75" customHeight="1">
      <c r="A86" s="291" t="s">
        <v>326</v>
      </c>
      <c r="B86" s="62" t="s">
        <v>327</v>
      </c>
      <c r="C86" s="65">
        <v>0.98</v>
      </c>
      <c r="D86" s="59" t="s">
        <v>321</v>
      </c>
      <c r="E86" s="66"/>
      <c r="F86" s="280">
        <f t="shared" si="5"/>
        <v>0</v>
      </c>
      <c r="G86" s="61"/>
    </row>
    <row r="87" spans="1:7" ht="21.75" customHeight="1">
      <c r="A87" s="291" t="s">
        <v>328</v>
      </c>
      <c r="B87" s="62" t="s">
        <v>329</v>
      </c>
      <c r="C87" s="65">
        <v>0.27</v>
      </c>
      <c r="D87" s="59" t="s">
        <v>321</v>
      </c>
      <c r="E87" s="66"/>
      <c r="F87" s="280">
        <f t="shared" si="5"/>
        <v>0</v>
      </c>
      <c r="G87" s="61"/>
    </row>
    <row r="88" spans="1:7" ht="21.75" customHeight="1">
      <c r="A88" s="291" t="s">
        <v>330</v>
      </c>
      <c r="B88" s="62" t="s">
        <v>331</v>
      </c>
      <c r="C88" s="65">
        <v>0.1</v>
      </c>
      <c r="D88" s="59" t="s">
        <v>332</v>
      </c>
      <c r="E88" s="66"/>
      <c r="F88" s="280">
        <f t="shared" si="5"/>
        <v>0</v>
      </c>
      <c r="G88" s="61"/>
    </row>
    <row r="89" spans="1:7" ht="21.75" customHeight="1">
      <c r="A89" s="291" t="s">
        <v>333</v>
      </c>
      <c r="B89" s="62" t="s">
        <v>334</v>
      </c>
      <c r="C89" s="65">
        <v>8.57</v>
      </c>
      <c r="D89" s="59" t="s">
        <v>332</v>
      </c>
      <c r="E89" s="66"/>
      <c r="F89" s="280">
        <f t="shared" si="5"/>
        <v>0</v>
      </c>
      <c r="G89" s="61"/>
    </row>
    <row r="90" spans="1:7" ht="21.75" customHeight="1">
      <c r="A90" s="291" t="s">
        <v>335</v>
      </c>
      <c r="B90" s="62" t="s">
        <v>336</v>
      </c>
      <c r="C90" s="65">
        <v>8.57</v>
      </c>
      <c r="D90" s="59" t="s">
        <v>332</v>
      </c>
      <c r="E90" s="66"/>
      <c r="F90" s="280">
        <f t="shared" si="5"/>
        <v>0</v>
      </c>
      <c r="G90" s="61"/>
    </row>
    <row r="91" spans="1:7" ht="21.75" customHeight="1">
      <c r="A91" s="291" t="s">
        <v>337</v>
      </c>
      <c r="B91" s="62" t="s">
        <v>338</v>
      </c>
      <c r="C91" s="65">
        <v>2.4300000000000002</v>
      </c>
      <c r="D91" s="59" t="s">
        <v>332</v>
      </c>
      <c r="E91" s="66"/>
      <c r="F91" s="280">
        <f t="shared" si="5"/>
        <v>0</v>
      </c>
      <c r="G91" s="61"/>
    </row>
    <row r="92" spans="1:7" ht="21.75" customHeight="1">
      <c r="A92" s="291" t="s">
        <v>339</v>
      </c>
      <c r="B92" s="62" t="s">
        <v>340</v>
      </c>
      <c r="C92" s="65">
        <v>1</v>
      </c>
      <c r="D92" s="59" t="s">
        <v>2</v>
      </c>
      <c r="E92" s="66"/>
      <c r="F92" s="280">
        <f t="shared" si="5"/>
        <v>0</v>
      </c>
      <c r="G92" s="61"/>
    </row>
    <row r="93" spans="1:7" ht="21.75" customHeight="1">
      <c r="A93" s="291" t="s">
        <v>341</v>
      </c>
      <c r="B93" s="62" t="s">
        <v>342</v>
      </c>
      <c r="C93" s="65">
        <v>1</v>
      </c>
      <c r="D93" s="59" t="s">
        <v>2</v>
      </c>
      <c r="E93" s="66"/>
      <c r="F93" s="280">
        <f t="shared" si="5"/>
        <v>0</v>
      </c>
      <c r="G93" s="61"/>
    </row>
    <row r="94" spans="1:7" ht="21.75" customHeight="1">
      <c r="A94" s="291" t="s">
        <v>343</v>
      </c>
      <c r="B94" s="62" t="s">
        <v>344</v>
      </c>
      <c r="C94" s="65">
        <v>3</v>
      </c>
      <c r="D94" s="59" t="s">
        <v>2</v>
      </c>
      <c r="E94" s="66"/>
      <c r="F94" s="280">
        <f t="shared" si="5"/>
        <v>0</v>
      </c>
      <c r="G94" s="61"/>
    </row>
    <row r="95" spans="1:7" ht="27" customHeight="1">
      <c r="A95" s="281">
        <f>+A82+0.1</f>
        <v>7.3</v>
      </c>
      <c r="B95" s="62" t="s">
        <v>345</v>
      </c>
      <c r="C95" s="65">
        <v>574.94000000000005</v>
      </c>
      <c r="D95" s="59" t="s">
        <v>14</v>
      </c>
      <c r="E95" s="66"/>
      <c r="F95" s="280">
        <f>+C95*E95</f>
        <v>0</v>
      </c>
      <c r="G95" s="61"/>
    </row>
    <row r="96" spans="1:7" ht="21.75" customHeight="1">
      <c r="A96" s="281">
        <f>+A95+0.1</f>
        <v>7.4</v>
      </c>
      <c r="B96" s="62" t="s">
        <v>346</v>
      </c>
      <c r="C96" s="65">
        <v>574.94000000000005</v>
      </c>
      <c r="D96" s="59" t="s">
        <v>5</v>
      </c>
      <c r="E96" s="66"/>
      <c r="F96" s="280">
        <f>+C96*E96</f>
        <v>0</v>
      </c>
      <c r="G96" s="61"/>
    </row>
    <row r="97" spans="1:7" ht="21.75" customHeight="1">
      <c r="A97" s="281">
        <f>+A96+0.1</f>
        <v>7.5</v>
      </c>
      <c r="B97" s="62" t="s">
        <v>347</v>
      </c>
      <c r="C97" s="65">
        <v>16</v>
      </c>
      <c r="D97" s="59" t="s">
        <v>5</v>
      </c>
      <c r="E97" s="66"/>
      <c r="F97" s="280">
        <f>+C97*E97</f>
        <v>0</v>
      </c>
      <c r="G97" s="61"/>
    </row>
    <row r="98" spans="1:7" ht="21.75" customHeight="1">
      <c r="A98" s="281">
        <f>+A97+0.1</f>
        <v>7.6</v>
      </c>
      <c r="B98" s="62" t="s">
        <v>348</v>
      </c>
      <c r="C98" s="65">
        <v>100</v>
      </c>
      <c r="D98" s="59" t="s">
        <v>5</v>
      </c>
      <c r="E98" s="66"/>
      <c r="F98" s="280">
        <f>+C98*E98</f>
        <v>0</v>
      </c>
      <c r="G98" s="61"/>
    </row>
    <row r="99" spans="1:7" ht="21.75" customHeight="1">
      <c r="A99" s="281">
        <f>A98+0.1</f>
        <v>7.7</v>
      </c>
      <c r="B99" s="62" t="s">
        <v>349</v>
      </c>
      <c r="C99" s="65">
        <v>1724.82</v>
      </c>
      <c r="D99" s="59" t="s">
        <v>14</v>
      </c>
      <c r="E99" s="66"/>
      <c r="F99" s="280" t="str">
        <f>IF(E99=0," ",(ROUND(C99*E99,2)))</f>
        <v xml:space="preserve"> </v>
      </c>
      <c r="G99" s="313"/>
    </row>
    <row r="100" spans="1:7" ht="21.75" customHeight="1">
      <c r="A100" s="324">
        <f>+A98+0.1</f>
        <v>7.7</v>
      </c>
      <c r="B100" s="69" t="s">
        <v>350</v>
      </c>
      <c r="C100" s="65"/>
      <c r="D100" s="59"/>
      <c r="E100" s="66"/>
      <c r="F100" s="280"/>
      <c r="G100" s="313"/>
    </row>
    <row r="101" spans="1:7" ht="21.75" customHeight="1">
      <c r="A101" s="291" t="s">
        <v>351</v>
      </c>
      <c r="B101" s="62" t="s">
        <v>78</v>
      </c>
      <c r="C101" s="65">
        <v>1</v>
      </c>
      <c r="D101" s="59" t="s">
        <v>13</v>
      </c>
      <c r="E101" s="66"/>
      <c r="F101" s="280">
        <f>+C101*E101</f>
        <v>0</v>
      </c>
      <c r="G101" s="313"/>
    </row>
    <row r="102" spans="1:7" ht="36" customHeight="1">
      <c r="A102" s="291" t="s">
        <v>352</v>
      </c>
      <c r="B102" s="62" t="s">
        <v>79</v>
      </c>
      <c r="C102" s="65">
        <v>10</v>
      </c>
      <c r="D102" s="59" t="s">
        <v>2</v>
      </c>
      <c r="E102" s="66"/>
      <c r="F102" s="280">
        <f>+C102*E102</f>
        <v>0</v>
      </c>
      <c r="G102" s="61">
        <f>SUM(F81:F102)</f>
        <v>0</v>
      </c>
    </row>
    <row r="103" spans="1:7" ht="21.75" customHeight="1">
      <c r="A103" s="325"/>
      <c r="B103" s="308"/>
      <c r="C103" s="309"/>
      <c r="D103" s="310"/>
      <c r="E103" s="311"/>
      <c r="F103" s="312"/>
      <c r="G103" s="313"/>
    </row>
    <row r="104" spans="1:7" ht="36">
      <c r="A104" s="279">
        <v>8</v>
      </c>
      <c r="B104" s="314" t="s">
        <v>353</v>
      </c>
      <c r="C104" s="309"/>
      <c r="D104" s="310"/>
      <c r="E104" s="311"/>
      <c r="F104" s="312"/>
      <c r="G104" s="313"/>
    </row>
    <row r="105" spans="1:7">
      <c r="A105" s="281">
        <f>+A104+0.1</f>
        <v>8.1</v>
      </c>
      <c r="B105" s="62" t="s">
        <v>354</v>
      </c>
      <c r="C105" s="65">
        <v>50</v>
      </c>
      <c r="D105" s="59" t="s">
        <v>355</v>
      </c>
      <c r="E105" s="66"/>
      <c r="F105" s="280">
        <f>+C105*E105</f>
        <v>0</v>
      </c>
      <c r="G105" s="61"/>
    </row>
    <row r="106" spans="1:7">
      <c r="A106" s="281">
        <f>+A105+0.1</f>
        <v>8.1999999999999993</v>
      </c>
      <c r="B106" s="62" t="s">
        <v>356</v>
      </c>
      <c r="C106" s="65">
        <v>50</v>
      </c>
      <c r="D106" s="59" t="s">
        <v>355</v>
      </c>
      <c r="E106" s="66"/>
      <c r="F106" s="280">
        <f>+C106*E106</f>
        <v>0</v>
      </c>
      <c r="G106" s="61"/>
    </row>
    <row r="107" spans="1:7">
      <c r="A107" s="281">
        <f>+A106+0.1</f>
        <v>8.3000000000000007</v>
      </c>
      <c r="B107" s="62" t="s">
        <v>357</v>
      </c>
      <c r="C107" s="65">
        <v>50</v>
      </c>
      <c r="D107" s="59" t="s">
        <v>355</v>
      </c>
      <c r="E107" s="66"/>
      <c r="F107" s="280">
        <f>+C107*E107</f>
        <v>0</v>
      </c>
      <c r="G107" s="61"/>
    </row>
    <row r="108" spans="1:7">
      <c r="A108" s="281">
        <f>+A107+0.1</f>
        <v>8.4</v>
      </c>
      <c r="B108" s="62" t="s">
        <v>358</v>
      </c>
      <c r="C108" s="65">
        <v>50</v>
      </c>
      <c r="D108" s="59" t="s">
        <v>355</v>
      </c>
      <c r="E108" s="66"/>
      <c r="F108" s="280">
        <f>+C108*E108</f>
        <v>0</v>
      </c>
      <c r="G108" s="61"/>
    </row>
    <row r="109" spans="1:7" ht="57" customHeight="1">
      <c r="A109" s="281">
        <f>+A108+0.1</f>
        <v>8.5</v>
      </c>
      <c r="B109" s="62" t="s">
        <v>359</v>
      </c>
      <c r="C109" s="65">
        <v>7</v>
      </c>
      <c r="D109" s="59" t="s">
        <v>360</v>
      </c>
      <c r="E109" s="66"/>
      <c r="F109" s="280">
        <f>+C109*E109</f>
        <v>0</v>
      </c>
      <c r="G109" s="61">
        <f>SUM(F105:F109)</f>
        <v>0</v>
      </c>
    </row>
    <row r="110" spans="1:7">
      <c r="A110" s="281"/>
      <c r="B110" s="308"/>
      <c r="C110" s="309"/>
      <c r="D110" s="310"/>
      <c r="E110" s="311"/>
      <c r="F110" s="312"/>
      <c r="G110" s="313"/>
    </row>
    <row r="111" spans="1:7" ht="36">
      <c r="A111" s="279">
        <v>9</v>
      </c>
      <c r="B111" s="69" t="s">
        <v>361</v>
      </c>
      <c r="C111" s="65">
        <v>5</v>
      </c>
      <c r="D111" s="59" t="s">
        <v>2</v>
      </c>
      <c r="E111" s="66"/>
      <c r="F111" s="280">
        <f>C111*E111</f>
        <v>0</v>
      </c>
      <c r="G111" s="61">
        <f>F111</f>
        <v>0</v>
      </c>
    </row>
    <row r="112" spans="1:7" ht="18.75" customHeight="1">
      <c r="A112" s="323"/>
      <c r="B112" s="308"/>
      <c r="C112" s="309"/>
      <c r="D112" s="310"/>
      <c r="E112" s="311"/>
      <c r="F112" s="312"/>
      <c r="G112" s="313"/>
    </row>
    <row r="113" spans="1:7">
      <c r="A113" s="279">
        <v>10</v>
      </c>
      <c r="B113" s="69" t="s">
        <v>40</v>
      </c>
      <c r="C113" s="65"/>
      <c r="D113" s="59"/>
      <c r="E113" s="66"/>
      <c r="F113" s="280"/>
      <c r="G113" s="61"/>
    </row>
    <row r="114" spans="1:7">
      <c r="A114" s="281">
        <f>+A113+0.1</f>
        <v>10.1</v>
      </c>
      <c r="B114" s="62" t="s">
        <v>362</v>
      </c>
      <c r="C114" s="65">
        <v>1</v>
      </c>
      <c r="D114" s="59" t="s">
        <v>13</v>
      </c>
      <c r="E114" s="66"/>
      <c r="F114" s="280">
        <f>+C114*E114</f>
        <v>0</v>
      </c>
      <c r="G114" s="61"/>
    </row>
    <row r="115" spans="1:7" ht="36">
      <c r="A115" s="281">
        <f>+A114+0.1</f>
        <v>10.199999999999999</v>
      </c>
      <c r="B115" s="62" t="s">
        <v>363</v>
      </c>
      <c r="C115" s="326">
        <v>1</v>
      </c>
      <c r="D115" s="327" t="s">
        <v>13</v>
      </c>
      <c r="E115" s="66"/>
      <c r="F115" s="328" t="str">
        <f>IF(E115=0," ",(ROUND(C115*E115,2)))</f>
        <v xml:space="preserve"> </v>
      </c>
      <c r="G115" s="61">
        <f>SUM(F114:F115)</f>
        <v>0</v>
      </c>
    </row>
    <row r="116" spans="1:7" ht="21.75" customHeight="1">
      <c r="A116" s="329"/>
      <c r="B116" s="330"/>
      <c r="C116" s="331"/>
      <c r="D116" s="332"/>
      <c r="E116" s="333"/>
      <c r="F116" s="334"/>
      <c r="G116" s="335"/>
    </row>
    <row r="117" spans="1:7" ht="36">
      <c r="A117" s="336" t="s">
        <v>364</v>
      </c>
      <c r="B117" s="69" t="s">
        <v>365</v>
      </c>
      <c r="C117" s="65">
        <v>7</v>
      </c>
      <c r="D117" s="59" t="s">
        <v>360</v>
      </c>
      <c r="E117" s="66"/>
      <c r="F117" s="280">
        <f>+C117*E117</f>
        <v>0</v>
      </c>
      <c r="G117" s="61">
        <f>SUM(F117)</f>
        <v>0</v>
      </c>
    </row>
    <row r="118" spans="1:7">
      <c r="A118" s="386"/>
      <c r="B118" s="387"/>
      <c r="C118" s="388"/>
      <c r="D118" s="389"/>
      <c r="E118" s="390"/>
      <c r="F118" s="391"/>
      <c r="G118" s="392"/>
    </row>
    <row r="119" spans="1:7" ht="36">
      <c r="A119" s="386" t="s">
        <v>369</v>
      </c>
      <c r="B119" s="387" t="s">
        <v>371</v>
      </c>
      <c r="C119" s="388">
        <v>1</v>
      </c>
      <c r="D119" s="389" t="s">
        <v>13</v>
      </c>
      <c r="E119" s="390"/>
      <c r="F119" s="391">
        <f>+C119*E119</f>
        <v>0</v>
      </c>
      <c r="G119" s="392">
        <f>+F119</f>
        <v>0</v>
      </c>
    </row>
    <row r="120" spans="1:7" ht="18.75" thickBot="1">
      <c r="A120" s="337"/>
      <c r="B120" s="338"/>
      <c r="C120" s="339"/>
      <c r="D120" s="340"/>
      <c r="E120" s="341"/>
      <c r="F120" s="342"/>
      <c r="G120" s="343"/>
    </row>
    <row r="121" spans="1:7" ht="19.5" thickTop="1" thickBot="1">
      <c r="A121" s="344"/>
      <c r="B121" s="345" t="s">
        <v>366</v>
      </c>
      <c r="C121" s="346"/>
      <c r="D121" s="347"/>
      <c r="E121" s="348"/>
      <c r="F121" s="349"/>
      <c r="G121" s="350">
        <f>SUM(G14:G119)</f>
        <v>0</v>
      </c>
    </row>
    <row r="122" spans="1:7" ht="19.5" thickTop="1" thickBot="1">
      <c r="A122" s="351"/>
      <c r="B122" s="352" t="s">
        <v>367</v>
      </c>
      <c r="C122" s="353"/>
      <c r="D122" s="354"/>
      <c r="E122" s="352"/>
      <c r="F122" s="355"/>
      <c r="G122" s="356">
        <f>SUM(F10:F121)</f>
        <v>0</v>
      </c>
    </row>
    <row r="123" spans="1:7" ht="18.75" thickTop="1">
      <c r="A123" s="357"/>
      <c r="B123" s="358"/>
      <c r="C123" s="358"/>
      <c r="D123" s="358"/>
      <c r="E123" s="358"/>
      <c r="F123" s="358"/>
      <c r="G123" s="359"/>
    </row>
    <row r="124" spans="1:7">
      <c r="A124" s="360"/>
      <c r="B124" s="361" t="s">
        <v>34</v>
      </c>
      <c r="C124" s="362">
        <v>0.1</v>
      </c>
      <c r="D124" s="361"/>
      <c r="E124" s="361"/>
      <c r="F124" s="361">
        <f>C124*G122</f>
        <v>0</v>
      </c>
      <c r="G124" s="363"/>
    </row>
    <row r="125" spans="1:7">
      <c r="A125" s="360"/>
      <c r="B125" s="361" t="s">
        <v>7</v>
      </c>
      <c r="C125" s="362">
        <v>2.5000000000000001E-2</v>
      </c>
      <c r="D125" s="361"/>
      <c r="E125" s="361"/>
      <c r="F125" s="361">
        <f>C125*G122</f>
        <v>0</v>
      </c>
      <c r="G125" s="363"/>
    </row>
    <row r="126" spans="1:7">
      <c r="A126" s="360"/>
      <c r="B126" s="361" t="s">
        <v>8</v>
      </c>
      <c r="C126" s="362">
        <v>5.3499999999999999E-2</v>
      </c>
      <c r="D126" s="361"/>
      <c r="E126" s="361"/>
      <c r="F126" s="361">
        <f>C126*G122</f>
        <v>0</v>
      </c>
      <c r="G126" s="363"/>
    </row>
    <row r="127" spans="1:7">
      <c r="A127" s="360"/>
      <c r="B127" s="361" t="s">
        <v>9</v>
      </c>
      <c r="C127" s="362">
        <v>0.02</v>
      </c>
      <c r="D127" s="361"/>
      <c r="E127" s="361"/>
      <c r="F127" s="361">
        <f>C127*G122</f>
        <v>0</v>
      </c>
      <c r="G127" s="363"/>
    </row>
    <row r="128" spans="1:7">
      <c r="A128" s="360"/>
      <c r="B128" s="361" t="s">
        <v>10</v>
      </c>
      <c r="C128" s="362">
        <v>0.01</v>
      </c>
      <c r="D128" s="361"/>
      <c r="E128" s="361"/>
      <c r="F128" s="361">
        <f>C128*G122</f>
        <v>0</v>
      </c>
      <c r="G128" s="363"/>
    </row>
    <row r="129" spans="1:7">
      <c r="A129" s="360"/>
      <c r="B129" s="361" t="s">
        <v>35</v>
      </c>
      <c r="C129" s="362">
        <v>0.05</v>
      </c>
      <c r="D129" s="361"/>
      <c r="E129" s="361"/>
      <c r="F129" s="361">
        <f>C129*G122</f>
        <v>0</v>
      </c>
      <c r="G129" s="363"/>
    </row>
    <row r="130" spans="1:7" ht="18.75" thickBot="1">
      <c r="A130" s="364"/>
      <c r="B130" s="365"/>
      <c r="C130" s="362"/>
      <c r="D130" s="361"/>
      <c r="E130" s="361"/>
      <c r="F130" s="361"/>
      <c r="G130" s="366"/>
    </row>
    <row r="131" spans="1:7" ht="19.5" thickTop="1" thickBot="1">
      <c r="A131" s="28"/>
      <c r="B131" s="29" t="s">
        <v>16</v>
      </c>
      <c r="C131" s="367"/>
      <c r="D131" s="31"/>
      <c r="E131" s="29"/>
      <c r="F131" s="368"/>
      <c r="G131" s="369">
        <f>SUM(F124:F129)</f>
        <v>0</v>
      </c>
    </row>
    <row r="132" spans="1:7" ht="19.5" thickTop="1" thickBot="1">
      <c r="A132" s="370"/>
      <c r="B132" s="371"/>
      <c r="C132" s="372"/>
      <c r="D132" s="372"/>
      <c r="E132" s="372"/>
      <c r="F132" s="372"/>
      <c r="G132" s="373"/>
    </row>
    <row r="133" spans="1:7" ht="19.5" thickTop="1" thickBot="1">
      <c r="A133" s="28"/>
      <c r="B133" s="29" t="s">
        <v>17</v>
      </c>
      <c r="C133" s="374">
        <v>0.03</v>
      </c>
      <c r="D133" s="31"/>
      <c r="E133" s="29"/>
      <c r="F133" s="368"/>
      <c r="G133" s="369">
        <f>+G131*C133</f>
        <v>0</v>
      </c>
    </row>
    <row r="134" spans="1:7" ht="19.5" thickTop="1" thickBot="1">
      <c r="A134" s="370"/>
      <c r="B134" s="371"/>
      <c r="C134" s="39"/>
      <c r="D134" s="372"/>
      <c r="E134" s="372"/>
      <c r="F134" s="372"/>
      <c r="G134" s="373"/>
    </row>
    <row r="135" spans="1:7" ht="19.5" thickTop="1" thickBot="1">
      <c r="A135" s="28"/>
      <c r="B135" s="29" t="s">
        <v>24</v>
      </c>
      <c r="C135" s="38"/>
      <c r="D135" s="31"/>
      <c r="E135" s="29"/>
      <c r="F135" s="368"/>
      <c r="G135" s="369">
        <f>G122+G131</f>
        <v>0</v>
      </c>
    </row>
    <row r="136" spans="1:7" ht="19.5" thickTop="1" thickBot="1">
      <c r="A136" s="370"/>
      <c r="B136" s="371"/>
      <c r="C136" s="39"/>
      <c r="D136" s="372"/>
      <c r="E136" s="372"/>
      <c r="F136" s="372"/>
      <c r="G136" s="373"/>
    </row>
    <row r="137" spans="1:7" ht="19.5" thickTop="1" thickBot="1">
      <c r="A137" s="28"/>
      <c r="B137" s="29" t="s">
        <v>25</v>
      </c>
      <c r="C137" s="374">
        <v>0.06</v>
      </c>
      <c r="D137" s="31"/>
      <c r="E137" s="29"/>
      <c r="F137" s="368"/>
      <c r="G137" s="369">
        <f>(+C137*G122)</f>
        <v>0</v>
      </c>
    </row>
    <row r="138" spans="1:7" ht="19.5" thickTop="1" thickBot="1">
      <c r="A138" s="370"/>
      <c r="B138" s="371"/>
      <c r="C138" s="39"/>
      <c r="D138" s="372"/>
      <c r="E138" s="372"/>
      <c r="F138" s="372"/>
      <c r="G138" s="373"/>
    </row>
    <row r="139" spans="1:7" ht="19.5" thickTop="1" thickBot="1">
      <c r="A139" s="28"/>
      <c r="B139" s="29" t="s">
        <v>42</v>
      </c>
      <c r="C139" s="374">
        <v>1E-3</v>
      </c>
      <c r="D139" s="31"/>
      <c r="E139" s="29"/>
      <c r="F139" s="368"/>
      <c r="G139" s="369">
        <f>G122*C139</f>
        <v>0</v>
      </c>
    </row>
    <row r="140" spans="1:7" ht="19.5" thickTop="1" thickBot="1">
      <c r="A140" s="40"/>
      <c r="B140" s="41"/>
      <c r="C140" s="42"/>
      <c r="D140" s="43"/>
      <c r="E140" s="41"/>
      <c r="F140" s="375"/>
      <c r="G140" s="376"/>
    </row>
    <row r="141" spans="1:7" ht="19.5" thickTop="1" thickBot="1">
      <c r="A141" s="28"/>
      <c r="B141" s="29" t="s">
        <v>36</v>
      </c>
      <c r="C141" s="374">
        <v>0.18</v>
      </c>
      <c r="D141" s="31"/>
      <c r="E141" s="29"/>
      <c r="F141" s="368"/>
      <c r="G141" s="369">
        <f>F124*C141</f>
        <v>0</v>
      </c>
    </row>
    <row r="142" spans="1:7" ht="19.5" thickTop="1" thickBot="1">
      <c r="A142" s="40"/>
      <c r="B142" s="41"/>
      <c r="C142" s="42"/>
      <c r="D142" s="43"/>
      <c r="E142" s="41"/>
      <c r="F142" s="375"/>
      <c r="G142" s="376"/>
    </row>
    <row r="143" spans="1:7" ht="19.5" thickTop="1" thickBot="1">
      <c r="A143" s="50"/>
      <c r="B143" s="51" t="s">
        <v>58</v>
      </c>
      <c r="C143" s="377">
        <v>1</v>
      </c>
      <c r="D143" s="56" t="s">
        <v>13</v>
      </c>
      <c r="E143" s="57"/>
      <c r="F143" s="378"/>
      <c r="G143" s="379">
        <f>+C143*F143</f>
        <v>0</v>
      </c>
    </row>
    <row r="144" spans="1:7" ht="19.5" thickTop="1" thickBot="1">
      <c r="A144" s="40"/>
      <c r="B144" s="41"/>
      <c r="C144" s="42"/>
      <c r="D144" s="43"/>
      <c r="E144" s="41"/>
      <c r="F144" s="375"/>
      <c r="G144" s="376"/>
    </row>
    <row r="145" spans="1:7" ht="19.5" thickTop="1" thickBot="1">
      <c r="A145" s="50"/>
      <c r="B145" s="51" t="s">
        <v>368</v>
      </c>
      <c r="C145" s="377">
        <v>1</v>
      </c>
      <c r="D145" s="56" t="s">
        <v>13</v>
      </c>
      <c r="E145" s="57"/>
      <c r="F145" s="378"/>
      <c r="G145" s="379">
        <f>+C145*F145</f>
        <v>0</v>
      </c>
    </row>
    <row r="146" spans="1:7" ht="19.5" thickTop="1" thickBot="1">
      <c r="A146" s="370"/>
      <c r="B146" s="371"/>
      <c r="C146" s="39"/>
      <c r="D146" s="372"/>
      <c r="E146" s="380"/>
      <c r="F146" s="372"/>
      <c r="G146" s="373"/>
    </row>
    <row r="147" spans="1:7" ht="19.5" thickTop="1" thickBot="1">
      <c r="A147" s="28"/>
      <c r="B147" s="29" t="s">
        <v>12</v>
      </c>
      <c r="C147" s="374">
        <v>0.05</v>
      </c>
      <c r="D147" s="31"/>
      <c r="E147" s="29"/>
      <c r="F147" s="368"/>
      <c r="G147" s="369">
        <f>+G122*C147</f>
        <v>0</v>
      </c>
    </row>
    <row r="148" spans="1:7" ht="19.5" thickTop="1" thickBot="1">
      <c r="A148" s="370"/>
      <c r="B148" s="371"/>
      <c r="C148" s="372"/>
      <c r="D148" s="372"/>
      <c r="E148" s="372"/>
      <c r="F148" s="372"/>
      <c r="G148" s="373"/>
    </row>
    <row r="149" spans="1:7" ht="19.5" thickTop="1" thickBot="1">
      <c r="A149" s="28"/>
      <c r="B149" s="29" t="s">
        <v>18</v>
      </c>
      <c r="C149" s="367"/>
      <c r="D149" s="31"/>
      <c r="E149" s="29"/>
      <c r="F149" s="368"/>
      <c r="G149" s="369">
        <f>+G147+G145+G141+G143+G139+G137+G135+G133</f>
        <v>0</v>
      </c>
    </row>
    <row r="150" spans="1:7" ht="18.75" thickTop="1">
      <c r="A150" s="381"/>
      <c r="B150" s="382"/>
      <c r="C150" s="383"/>
      <c r="D150" s="383"/>
      <c r="E150" s="383"/>
      <c r="F150" s="383"/>
      <c r="G150" s="383"/>
    </row>
  </sheetData>
  <mergeCells count="6">
    <mergeCell ref="A5:G5"/>
    <mergeCell ref="A1:G1"/>
    <mergeCell ref="A2:G2"/>
    <mergeCell ref="A3:G3"/>
    <mergeCell ref="A4:B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PRESUPUESTO I</vt:lpstr>
      <vt:lpstr>PRESUPUESTO II</vt:lpstr>
      <vt:lpstr>'PRESUPUESTO I'!Imprimir_títulos_IM</vt:lpstr>
      <vt:lpstr>'PRESUPUESTO I'!Print_Area</vt:lpstr>
      <vt:lpstr>'PRESUPUESTO I'!Print_Titles</vt:lpstr>
    </vt:vector>
  </TitlesOfParts>
  <Company>UES_CAASD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Raysa Rosario</dc:creator>
  <cp:lastModifiedBy>Marcelle Rios Diaz</cp:lastModifiedBy>
  <cp:lastPrinted>2021-12-21T12:41:40Z</cp:lastPrinted>
  <dcterms:created xsi:type="dcterms:W3CDTF">2004-09-23T12:21:02Z</dcterms:created>
  <dcterms:modified xsi:type="dcterms:W3CDTF">2022-02-11T13:04:54Z</dcterms:modified>
</cp:coreProperties>
</file>