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lanta Vista Bella\LOTE I\"/>
    </mc:Choice>
  </mc:AlternateContent>
  <xr:revisionPtr revIDLastSave="0" documentId="13_ncr:1_{AD16D240-4249-4AE7-B8B3-62ACBB2861C5}" xr6:coauthVersionLast="47" xr6:coauthVersionMax="47" xr10:uidLastSave="{00000000-0000-0000-0000-000000000000}"/>
  <bookViews>
    <workbookView xWindow="-120" yWindow="-120" windowWidth="20730" windowHeight="11160" xr2:uid="{E206E337-E572-4CFE-9D73-AC7EE8AFB16F}"/>
  </bookViews>
  <sheets>
    <sheet name="LICITACION " sheetId="1" r:id="rId1"/>
    <sheet name="Tabla alimentadores (2)" sheetId="10" state="hidden" r:id="rId2"/>
    <sheet name="Base de Datos" sheetId="1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4" localSheetId="0">#REF!</definedName>
    <definedName name="\4">#REF!</definedName>
    <definedName name="\55">#REF!</definedName>
    <definedName name="\6">#REF!</definedName>
    <definedName name="\a" localSheetId="0">#N/A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U">#REF!</definedName>
    <definedName name="\W" localSheetId="0">[1]Ago.94!#REF!</definedName>
    <definedName name="\W">[2]Ago.94!#REF!</definedName>
    <definedName name="_____________SUB1">[3]Análisis!#REF!</definedName>
    <definedName name="___________SUB1">[3]Análisis!#REF!</definedName>
    <definedName name="__________hor140" localSheetId="0">#REF!</definedName>
    <definedName name="__________hor140">#REF!</definedName>
    <definedName name="__________hor210">#REF!</definedName>
    <definedName name="__________hor280">[4]Analisis!$D$63</definedName>
    <definedName name="__________pu1" localSheetId="0">#REF!</definedName>
    <definedName name="__________pu1">#REF!</definedName>
    <definedName name="__________pu2">#REF!</definedName>
    <definedName name="__________PU6">#REF!</definedName>
    <definedName name="_________SUB1">[3]Análisis!#REF!</definedName>
    <definedName name="________hor140" localSheetId="0">#REF!</definedName>
    <definedName name="________hor140">#REF!</definedName>
    <definedName name="________hor210">#REF!</definedName>
    <definedName name="________hor280">[4]Analisis!$D$63</definedName>
    <definedName name="________pu1" localSheetId="0">#REF!</definedName>
    <definedName name="________pu1">#REF!</definedName>
    <definedName name="________pu10">#REF!</definedName>
    <definedName name="________pu2">#REF!</definedName>
    <definedName name="________pu3">#REF!</definedName>
    <definedName name="________pu4">[5]Sheet4!$E$1:$E$65536</definedName>
    <definedName name="________pu5">[5]Sheet5!$E$1:$E$65536</definedName>
    <definedName name="________PU6" localSheetId="0">#REF!</definedName>
    <definedName name="________PU6">#REF!</definedName>
    <definedName name="________pu7">#REF!</definedName>
    <definedName name="________pu8">#REF!</definedName>
    <definedName name="________SUB1">[3]Análisis!#REF!</definedName>
    <definedName name="_______hor140" localSheetId="0">#REF!</definedName>
    <definedName name="_______hor140">#REF!</definedName>
    <definedName name="_______hor210">#REF!</definedName>
    <definedName name="_______hor280">[4]Analisis!$D$63</definedName>
    <definedName name="_______pu1" localSheetId="0">#REF!</definedName>
    <definedName name="_______pu1">#REF!</definedName>
    <definedName name="_______pu10">#REF!</definedName>
    <definedName name="_______pu2">#REF!</definedName>
    <definedName name="_______pu3">#REF!</definedName>
    <definedName name="_______pu4">[5]Sheet4!$E$1:$E$65536</definedName>
    <definedName name="_______pu5">[5]Sheet5!$E$1:$E$65536</definedName>
    <definedName name="_______PU6" localSheetId="0">#REF!</definedName>
    <definedName name="_______PU6">#REF!</definedName>
    <definedName name="_______pu7">#REF!</definedName>
    <definedName name="_______pu8">#REF!</definedName>
    <definedName name="_______SUB1">[3]Análisis!#REF!</definedName>
    <definedName name="______hor140" localSheetId="0">#REF!</definedName>
    <definedName name="______hor140">#REF!</definedName>
    <definedName name="______hor210">#REF!</definedName>
    <definedName name="______hor280">[4]Analisis!$D$63</definedName>
    <definedName name="______pu1" localSheetId="0">#REF!</definedName>
    <definedName name="______pu1">#REF!</definedName>
    <definedName name="______pu10">#REF!</definedName>
    <definedName name="______pu2">#REF!</definedName>
    <definedName name="______pu3">#REF!</definedName>
    <definedName name="______pu4">[5]Sheet4!$E$1:$E$65536</definedName>
    <definedName name="______pu5">[5]Sheet5!$E$1:$E$65536</definedName>
    <definedName name="______PU6" localSheetId="0">#REF!</definedName>
    <definedName name="______PU6">#REF!</definedName>
    <definedName name="______pu7">#REF!</definedName>
    <definedName name="______pu8">#REF!</definedName>
    <definedName name="______SUB1">[3]Análisis!#REF!</definedName>
    <definedName name="_____hor140" localSheetId="0">#REF!</definedName>
    <definedName name="_____hor140">#REF!</definedName>
    <definedName name="_____hor210">#REF!</definedName>
    <definedName name="_____hor280">[4]Analisis!$D$63</definedName>
    <definedName name="_____pu1" localSheetId="0">#REF!</definedName>
    <definedName name="_____pu1">#REF!</definedName>
    <definedName name="_____pu10">#REF!</definedName>
    <definedName name="_____pu2">#REF!</definedName>
    <definedName name="_____pu3">#REF!</definedName>
    <definedName name="_____pu4">[5]Sheet4!$E$1:$E$65536</definedName>
    <definedName name="_____pu5">[5]Sheet5!$E$1:$E$65536</definedName>
    <definedName name="_____PU6" localSheetId="0">#REF!</definedName>
    <definedName name="_____PU6">#REF!</definedName>
    <definedName name="_____pu7">#REF!</definedName>
    <definedName name="_____pu8">#REF!</definedName>
    <definedName name="_____SUB1">[3]Análisis!#REF!</definedName>
    <definedName name="_____TC110" localSheetId="0">#REF!</definedName>
    <definedName name="_____TC110">#REF!</definedName>
    <definedName name="____hor140">#REF!</definedName>
    <definedName name="____hor210">#REF!</definedName>
    <definedName name="____hor280">[4]Analisis!$D$63</definedName>
    <definedName name="____pu1" localSheetId="0">#REF!</definedName>
    <definedName name="____pu1">#REF!</definedName>
    <definedName name="____pu10">#REF!</definedName>
    <definedName name="____pu2">#REF!</definedName>
    <definedName name="____pu3">#REF!</definedName>
    <definedName name="____pu4">[5]Sheet4!$E$1:$E$65536</definedName>
    <definedName name="____pu5">[5]Sheet5!$E$1:$E$65536</definedName>
    <definedName name="____PU6" localSheetId="0">#REF!</definedName>
    <definedName name="____PU6">#REF!</definedName>
    <definedName name="____pu7">#REF!</definedName>
    <definedName name="____pu8">#REF!</definedName>
    <definedName name="____SUB1">[3]Análisis!#REF!</definedName>
    <definedName name="____ZC1" localSheetId="0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hor140">#REF!</definedName>
    <definedName name="___hor210">#REF!</definedName>
    <definedName name="___hor280">[4]Analisis!$D$63</definedName>
    <definedName name="___pu1" localSheetId="0">#REF!</definedName>
    <definedName name="___pu1">#REF!</definedName>
    <definedName name="___pu10">#REF!</definedName>
    <definedName name="___pu2">#REF!</definedName>
    <definedName name="___pu3">#REF!</definedName>
    <definedName name="___pu4">[5]Sheet4!$E$1:$E$65536</definedName>
    <definedName name="___pu5">[5]Sheet5!$E$1:$E$65536</definedName>
    <definedName name="___PU6" localSheetId="0">#REF!</definedName>
    <definedName name="___PU6">#REF!</definedName>
    <definedName name="___pu7">#REF!</definedName>
    <definedName name="___pu8">#REF!</definedName>
    <definedName name="___SUB1">[3]Análisis!#REF!</definedName>
    <definedName name="___TC110" localSheetId="0">#REF!</definedName>
    <definedName name="___TC110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hor140">#REF!</definedName>
    <definedName name="__hor210">#REF!</definedName>
    <definedName name="__hor280">[4]Analisis!$D$63</definedName>
    <definedName name="__IntlFixup" hidden="1">TRUE</definedName>
    <definedName name="__pu1">#REF!</definedName>
    <definedName name="__pu10">#REF!</definedName>
    <definedName name="__pu2">#REF!</definedName>
    <definedName name="__pu3">#REF!</definedName>
    <definedName name="__pu4">[5]Sheet4!$E$1:$E$65536</definedName>
    <definedName name="__pu5">[5]Sheet5!$E$1:$E$65536</definedName>
    <definedName name="__PU6" localSheetId="0">#REF!</definedName>
    <definedName name="__PU6">#REF!</definedName>
    <definedName name="__pu7">#REF!</definedName>
    <definedName name="__pu8">#REF!</definedName>
    <definedName name="__SUB1">[3]Análisis!#REF!</definedName>
    <definedName name="__TC110" localSheetId="0">#REF!</definedName>
    <definedName name="__TC110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3waylev">#N/A</definedName>
    <definedName name="_a">"$#REF!.$#REF!$#REF!:$#REF!$#REF!"</definedName>
    <definedName name="_abaindustrial">#N/A</definedName>
    <definedName name="_abanico">#N/A</definedName>
    <definedName name="_abra100">#N/A</definedName>
    <definedName name="_abra12">#N/A</definedName>
    <definedName name="_abra150">#N/A</definedName>
    <definedName name="_abra200">#N/A</definedName>
    <definedName name="_abra300">#N/A</definedName>
    <definedName name="_abra34">#N/A</definedName>
    <definedName name="_abra400">#N/A</definedName>
    <definedName name="_abru100">#N/A</definedName>
    <definedName name="_abru12">#N/A</definedName>
    <definedName name="_abru150">#N/A</definedName>
    <definedName name="_abru200">#N/A</definedName>
    <definedName name="_abru300">#N/A</definedName>
    <definedName name="_abru34">#N/A</definedName>
    <definedName name="_abru400">#N/A</definedName>
    <definedName name="_alm01">#N/A</definedName>
    <definedName name="_alm02">#N/A</definedName>
    <definedName name="_alm03">#N/A</definedName>
    <definedName name="_alm04">#N/A</definedName>
    <definedName name="_alm1.5mm">#N/A</definedName>
    <definedName name="_alm10">#N/A</definedName>
    <definedName name="_alm101012">#N/A</definedName>
    <definedName name="_alm101210">#N/A</definedName>
    <definedName name="_alm101212">#N/A</definedName>
    <definedName name="_alm10810">#N/A</definedName>
    <definedName name="_alm10mm">#N/A</definedName>
    <definedName name="_alm12">#N/A</definedName>
    <definedName name="_alm120mm">#N/A</definedName>
    <definedName name="_alm121210">#N/A</definedName>
    <definedName name="_alm121212">#N/A</definedName>
    <definedName name="_alm121214">#N/A</definedName>
    <definedName name="_alm135" localSheetId="0">#REF!</definedName>
    <definedName name="_alm135">#REF!</definedName>
    <definedName name="_alm14">#N/A</definedName>
    <definedName name="_alm150mm">#N/A</definedName>
    <definedName name="_alm16mm">#N/A</definedName>
    <definedName name="_alm2">#N/A</definedName>
    <definedName name="_alm2.5mm">#N/A</definedName>
    <definedName name="_alm240">#N/A</definedName>
    <definedName name="_alm250">#N/A</definedName>
    <definedName name="_alm25mm">#N/A</definedName>
    <definedName name="_alm300" localSheetId="0">#REF!</definedName>
    <definedName name="_alm300">#REF!</definedName>
    <definedName name="_alm35" localSheetId="0">#REF!</definedName>
    <definedName name="_alm35">#REF!</definedName>
    <definedName name="_alm350">#N/A</definedName>
    <definedName name="_alm35mm">#N/A</definedName>
    <definedName name="_alm4">#N/A</definedName>
    <definedName name="_alm400" localSheetId="0">#REF!</definedName>
    <definedName name="_alm400">#REF!</definedName>
    <definedName name="_alm4mm">#N/A</definedName>
    <definedName name="_alm500">#N/A</definedName>
    <definedName name="_alm50mm">#N/A</definedName>
    <definedName name="_alm6">#N/A</definedName>
    <definedName name="_alm6612">#N/A</definedName>
    <definedName name="_alm6810">#N/A</definedName>
    <definedName name="_alm6812">#N/A</definedName>
    <definedName name="_alm6814">#N/A</definedName>
    <definedName name="_alm6mm">#N/A</definedName>
    <definedName name="_alm70mm">#N/A</definedName>
    <definedName name="_alm8">#N/A</definedName>
    <definedName name="_alm81012">#N/A</definedName>
    <definedName name="_alm81012imc">#N/A</definedName>
    <definedName name="_alm8812">#N/A</definedName>
    <definedName name="_alm95mm">#N/A</definedName>
    <definedName name="_bajoconsumo">#N/A</definedName>
    <definedName name="_breaker20.1">#N/A</definedName>
    <definedName name="_breaker20.2">#N/A</definedName>
    <definedName name="_breaker20.3">#N/A</definedName>
    <definedName name="_breaker30.1">#N/A</definedName>
    <definedName name="_breaker30.2">#N/A</definedName>
    <definedName name="_breaker30.3">#N/A</definedName>
    <definedName name="_breaker40.1">#N/A</definedName>
    <definedName name="_breaker40.2">#N/A</definedName>
    <definedName name="_breaker50.3">#N/A</definedName>
    <definedName name="_breaker60.1">#N/A</definedName>
    <definedName name="_breaker60.2">#N/A</definedName>
    <definedName name="_breaker60.3">#N/A</definedName>
    <definedName name="_breaker80.2">#N/A</definedName>
    <definedName name="_breaker80.3">#N/A</definedName>
    <definedName name="_bushin3">#N/A</definedName>
    <definedName name="_byt100" localSheetId="0">[6]Canalizaciones!$E$15</definedName>
    <definedName name="_byt100">[7]Canalizaciones!$E$15</definedName>
    <definedName name="_byt12" localSheetId="0">[6]Canalizaciones!$C$15</definedName>
    <definedName name="_byt12">[7]Canalizaciones!$C$15</definedName>
    <definedName name="_byt150" localSheetId="0">[6]Canalizaciones!$F$15</definedName>
    <definedName name="_byt150">[7]Canalizaciones!$F$15</definedName>
    <definedName name="_byt200" localSheetId="0">[6]Canalizaciones!$G$15</definedName>
    <definedName name="_byt200">[7]Canalizaciones!$G$15</definedName>
    <definedName name="_byt300" localSheetId="0">[6]Canalizaciones!$H$15</definedName>
    <definedName name="_byt300">[7]Canalizaciones!$H$15</definedName>
    <definedName name="_byt34" localSheetId="0">[6]Canalizaciones!$D$15</definedName>
    <definedName name="_byt34">[7]Canalizaciones!$D$15</definedName>
    <definedName name="_byt400" localSheetId="0">[6]Canalizaciones!$I$15</definedName>
    <definedName name="_byt400">[7]Canalizaciones!$I$15</definedName>
    <definedName name="_cablegoma3x10">#N/A</definedName>
    <definedName name="_cal30" localSheetId="0">#REF!</definedName>
    <definedName name="_cal30">#REF!</definedName>
    <definedName name="_cal50">#REF!</definedName>
    <definedName name="_cana2">#N/A</definedName>
    <definedName name="_cana34">#N/A</definedName>
    <definedName name="_cano32">#N/A</definedName>
    <definedName name="_cemt100">#N/A</definedName>
    <definedName name="_cemt12">#N/A</definedName>
    <definedName name="_cemt150">#N/A</definedName>
    <definedName name="_cemt200">#N/A</definedName>
    <definedName name="_cemt300">#N/A</definedName>
    <definedName name="_cemt34">#N/A</definedName>
    <definedName name="_cemt400">#N/A</definedName>
    <definedName name="_channel34">#N/A</definedName>
    <definedName name="_chg100" localSheetId="0">[6]Canalizaciones!$E$46</definedName>
    <definedName name="_chg100">[7]Canalizaciones!$E$46</definedName>
    <definedName name="_chg12" localSheetId="0">[6]Canalizaciones!$C$46</definedName>
    <definedName name="_chg12">[7]Canalizaciones!$C$46</definedName>
    <definedName name="_chg150" localSheetId="0">[6]Canalizaciones!$F$46</definedName>
    <definedName name="_chg150">[7]Canalizaciones!$F$46</definedName>
    <definedName name="_chg200" localSheetId="0">[6]Canalizaciones!$G$46</definedName>
    <definedName name="_chg200">[7]Canalizaciones!$G$46</definedName>
    <definedName name="_chg300" localSheetId="0">[6]Canalizaciones!$H$46</definedName>
    <definedName name="_chg300">[7]Canalizaciones!$H$46</definedName>
    <definedName name="_chg34" localSheetId="0">[6]Canalizaciones!$D$46</definedName>
    <definedName name="_chg34">[7]Canalizaciones!$D$46</definedName>
    <definedName name="_chg400" localSheetId="0">[6]Canalizaciones!$I$46</definedName>
    <definedName name="_chg400">[7]Canalizaciones!$I$46</definedName>
    <definedName name="_cilsup">#N/A</definedName>
    <definedName name="_cma24">#N/A</definedName>
    <definedName name="_cma44">#N/A</definedName>
    <definedName name="_cma55">#N/A</definedName>
    <definedName name="_coct">#N/A</definedName>
    <definedName name="_cpvc100">#N/A</definedName>
    <definedName name="_cpvc12">#N/A</definedName>
    <definedName name="_cpvc150">#N/A</definedName>
    <definedName name="_cpvc200">#N/A</definedName>
    <definedName name="_cpvc300">#N/A</definedName>
    <definedName name="_cpvc34">#N/A</definedName>
    <definedName name="_cpvc400">#N/A</definedName>
    <definedName name="_crlt200">#N/A</definedName>
    <definedName name="_CTC220" localSheetId="0">#REF!</definedName>
    <definedName name="_CTC220">#REF!</definedName>
    <definedName name="_ctemt100">#N/A</definedName>
    <definedName name="_ctemt12">#N/A</definedName>
    <definedName name="_ctemt150">#N/A</definedName>
    <definedName name="_ctemt200">#N/A</definedName>
    <definedName name="_ctemt300">#N/A</definedName>
    <definedName name="_ctemt34">#N/A</definedName>
    <definedName name="_ctemt400">#N/A</definedName>
    <definedName name="_ctlt400">#N/A</definedName>
    <definedName name="_cuemt100">#N/A</definedName>
    <definedName name="_cuemt12">#N/A</definedName>
    <definedName name="_cuemt150">#N/A</definedName>
    <definedName name="_cuemt200">#N/A</definedName>
    <definedName name="_cuemt300">#N/A</definedName>
    <definedName name="_cuemt34">#N/A</definedName>
    <definedName name="_cuemt400">#N/A</definedName>
    <definedName name="_cvarilla">#N/A</definedName>
    <definedName name="_des6">#N/A</definedName>
    <definedName name="_eb150a">#N/A</definedName>
    <definedName name="_eb30a">#N/A</definedName>
    <definedName name="_eb500a">#N/A</definedName>
    <definedName name="_elm">#N/A</definedName>
    <definedName name="_exit">#N/A</definedName>
    <definedName name="_fancontrol">#N/A</definedName>
    <definedName name="_Fill" localSheetId="0" hidden="1">#N/A</definedName>
    <definedName name="_Fill" hidden="1">#REF!</definedName>
    <definedName name="_xlnm._FilterDatabase" localSheetId="1" hidden="1">'Tabla alimentadores (2)'!#REF!</definedName>
    <definedName name="_fxa">#N/A</definedName>
    <definedName name="_fxa1">#N/A</definedName>
    <definedName name="_fxb">#N/A</definedName>
    <definedName name="_fxc">#N/A</definedName>
    <definedName name="_fxd">#N/A</definedName>
    <definedName name="_fxxs1">#N/A</definedName>
    <definedName name="_gastoe1">#N/A</definedName>
    <definedName name="_gastoe2">#N/A</definedName>
    <definedName name="_gastos">#N/A</definedName>
    <definedName name="_gfci">#N/A</definedName>
    <definedName name="_goma3x1.5mm">#N/A</definedName>
    <definedName name="_HID140" localSheetId="0">#REF!</definedName>
    <definedName name="_HID140">#REF!</definedName>
    <definedName name="_HID240">#REF!</definedName>
    <definedName name="_HOR140">#REF!</definedName>
    <definedName name="_HOR180">#REF!</definedName>
    <definedName name="_hor210">#REF!</definedName>
    <definedName name="_hor280">[4]Analisis!$D$63</definedName>
    <definedName name="_hub300">#N/A</definedName>
    <definedName name="_ITBIS">#N/A</definedName>
    <definedName name="_Key1" localSheetId="0" hidden="1">'[8]ANALISIS STO DGO'!#REF!</definedName>
    <definedName name="_Key1" hidden="1">'[9]ANALISIS STO DGO'!#REF!</definedName>
    <definedName name="_Key2" localSheetId="0" hidden="1">'[8]ANALISIS STO DGO'!#REF!</definedName>
    <definedName name="_Key2" hidden="1">'[9]ANALISIS STO DGO'!#REF!</definedName>
    <definedName name="_key3" hidden="1">'[10]ANALISIS STO DGO'!#REF!</definedName>
    <definedName name="_kj175" localSheetId="0">#REF!</definedName>
    <definedName name="_kj175">'[11]ANALISIS ESTRUCTURAS'!#REF!</definedName>
    <definedName name="_lam136" localSheetId="0">#REF!</definedName>
    <definedName name="_lam136">#REF!</definedName>
    <definedName name="_lam236" localSheetId="0">#REF!</definedName>
    <definedName name="_lam236">#REF!</definedName>
    <definedName name="_lampex">#N/A</definedName>
    <definedName name="_lbemt100">#N/A</definedName>
    <definedName name="_lbemt150">#N/A</definedName>
    <definedName name="_lbemt200">#N/A</definedName>
    <definedName name="_lbemt300">#N/A</definedName>
    <definedName name="_lbemt34">#N/A</definedName>
    <definedName name="_lbemt400">#N/A</definedName>
    <definedName name="_ledgu10">#N/A</definedName>
    <definedName name="_manoali">#N/A</definedName>
    <definedName name="_manogral">#N/A</definedName>
    <definedName name="_manopiezas">#N/A</definedName>
    <definedName name="_manosalidas">#N/A</definedName>
    <definedName name="_margen">#N/A</definedName>
    <definedName name="_medialuna">#N/A</definedName>
    <definedName name="_MEZ1155" localSheetId="0">#REF!</definedName>
    <definedName name="_MEZ1155">#REF!</definedName>
    <definedName name="_MEZ125">#REF!</definedName>
    <definedName name="_MEZ13">#REF!</definedName>
    <definedName name="_MEZ14">#REF!</definedName>
    <definedName name="_MEZ15">#REF!</definedName>
    <definedName name="_mod25">#N/A</definedName>
    <definedName name="_ojobuey">#N/A</definedName>
    <definedName name="_ojobuey1">#N/A</definedName>
    <definedName name="_OP1" localSheetId="0">#REF!</definedName>
    <definedName name="_OP1">#REF!</definedName>
    <definedName name="_OP2">#REF!</definedName>
    <definedName name="_OP3">#REF!</definedName>
    <definedName name="_Order1" hidden="1">255</definedName>
    <definedName name="_Order2" hidden="1">255</definedName>
    <definedName name="_overhead">#N/A</definedName>
    <definedName name="_panel1632">#N/A</definedName>
    <definedName name="_panel300a3">#N/A</definedName>
    <definedName name="_parabolica332">#N/A</definedName>
    <definedName name="_pl1">[12]analisis!$G$2432</definedName>
    <definedName name="_pl12">[12]analisis!$G$2477</definedName>
    <definedName name="_pl316">[12]analisis!$G$2513</definedName>
    <definedName name="_pl38">[12]analisis!$G$2486</definedName>
    <definedName name="_poste">#N/A</definedName>
    <definedName name="_pozo">#N/A</definedName>
    <definedName name="_pu1" localSheetId="0">#REF!</definedName>
    <definedName name="_pu1">#REF!</definedName>
    <definedName name="_pu10">#REF!</definedName>
    <definedName name="_pu2">#REF!</definedName>
    <definedName name="_pu3">#REF!</definedName>
    <definedName name="_pu4">[5]Sheet4!$E$1:$E$65536</definedName>
    <definedName name="_pu5">[5]Sheet5!$E$1:$E$65536</definedName>
    <definedName name="_PU6" localSheetId="0">#REF!</definedName>
    <definedName name="_PU6">#REF!</definedName>
    <definedName name="_pu7">#REF!</definedName>
    <definedName name="_pu8">#REF!</definedName>
    <definedName name="_pulsador">#N/A</definedName>
    <definedName name="_reg12126n1">#N/A</definedName>
    <definedName name="_reg444n1">#N/A</definedName>
    <definedName name="_reg664n1">#N/A</definedName>
    <definedName name="_reg886n1">#N/A</definedName>
    <definedName name="_roceta">#N/A</definedName>
    <definedName name="_s3way">#N/A</definedName>
    <definedName name="_s4way">#N/A</definedName>
    <definedName name="_salext">#N/A</definedName>
    <definedName name="_screw">#N/A</definedName>
    <definedName name="_sdoble">#N/A</definedName>
    <definedName name="_sdr100">#N/A</definedName>
    <definedName name="_sdr12">#N/A</definedName>
    <definedName name="_sdr150">#N/A</definedName>
    <definedName name="_sdr300">#N/A</definedName>
    <definedName name="_sdr34">#N/A</definedName>
    <definedName name="_sdr400">#N/A</definedName>
    <definedName name="_seco150">#N/A</definedName>
    <definedName name="_seco30">#N/A</definedName>
    <definedName name="_seco45">#N/A</definedName>
    <definedName name="_sellada">#N/A</definedName>
    <definedName name="_semihermetica">#N/A</definedName>
    <definedName name="_Sort" localSheetId="0" hidden="1">'[8]ANALISIS STO DGO'!#REF!</definedName>
    <definedName name="_Sort" hidden="1">'[9]ANALISIS STO DGO'!#REF!</definedName>
    <definedName name="_ssencillo">#N/A</definedName>
    <definedName name="_SUB1">[3]Análisis!#REF!</definedName>
    <definedName name="_sup">#N/A</definedName>
    <definedName name="_switchdoblelev">#N/A</definedName>
    <definedName name="_switchleviton">#N/A</definedName>
    <definedName name="_switchsensor">#N/A</definedName>
    <definedName name="_tapaciega">#N/A</definedName>
    <definedName name="_tapaoctagonal">#N/A</definedName>
    <definedName name="_tasa">#N/A</definedName>
    <definedName name="_tasac">#N/A</definedName>
    <definedName name="_tasav">#N/A</definedName>
    <definedName name="_tbx100" localSheetId="0">[6]Canalizaciones!$E$35</definedName>
    <definedName name="_tbx100">[7]Canalizaciones!$E$35</definedName>
    <definedName name="_tbx12" localSheetId="0">[6]Canalizaciones!$C$35</definedName>
    <definedName name="_tbx12">[7]Canalizaciones!$C$35</definedName>
    <definedName name="_tbx150" localSheetId="0">[6]Canalizaciones!$F$35</definedName>
    <definedName name="_tbx150">[7]Canalizaciones!$F$35</definedName>
    <definedName name="_tbx200" localSheetId="0">[6]Canalizaciones!$G$35</definedName>
    <definedName name="_tbx200">[7]Canalizaciones!$G$35</definedName>
    <definedName name="_tbx300" localSheetId="0">[6]Canalizaciones!$H$35</definedName>
    <definedName name="_tbx300">[7]Canalizaciones!$H$35</definedName>
    <definedName name="_tbx34" localSheetId="0">[6]Canalizaciones!$D$35</definedName>
    <definedName name="_tbx34">[7]Canalizaciones!$D$35</definedName>
    <definedName name="_tbx400" localSheetId="0">[6]Canalizaciones!$I$35</definedName>
    <definedName name="_tbx400">[7]Canalizaciones!$I$35</definedName>
    <definedName name="_TC110" localSheetId="0">[13]Ana!$F$663</definedName>
    <definedName name="_TC110">[14]Ana!$L$3421</definedName>
    <definedName name="_TC220">[14]Ana!$L$3433</definedName>
    <definedName name="_tclevitonhg">#N/A</definedName>
    <definedName name="_tclevitonhgups">#N/A</definedName>
    <definedName name="_tcm24">'[15]Accesorios '!$D$42</definedName>
    <definedName name="_tem12" localSheetId="0">[6]Canalizaciones!$C$25</definedName>
    <definedName name="_tem12">[7]Canalizaciones!$C$25</definedName>
    <definedName name="_temt100">#N/A</definedName>
    <definedName name="_temt12">#N/A</definedName>
    <definedName name="_temt150">#N/A</definedName>
    <definedName name="_temt200">#N/A</definedName>
    <definedName name="_temt300">#N/A</definedName>
    <definedName name="_temt34">#N/A</definedName>
    <definedName name="_temt400">#N/A</definedName>
    <definedName name="_tenflex1600">#N/A</definedName>
    <definedName name="_terminacion3m">#N/A</definedName>
    <definedName name="_tf13" localSheetId="0">#REF!</definedName>
    <definedName name="_tf13">#REF!</definedName>
    <definedName name="_tf20" localSheetId="0">#REF!</definedName>
    <definedName name="_tf20">#REF!</definedName>
    <definedName name="_tf25" localSheetId="0">#REF!</definedName>
    <definedName name="_tf25">#REF!</definedName>
    <definedName name="_tf29" localSheetId="0">#REF!</definedName>
    <definedName name="_tf29">#REF!</definedName>
    <definedName name="_thg100" localSheetId="0">[6]Canalizaciones!$E$45</definedName>
    <definedName name="_thg100">[7]Canalizaciones!$E$45</definedName>
    <definedName name="_thg12" localSheetId="0">[6]Canalizaciones!$C$45</definedName>
    <definedName name="_thg12">[7]Canalizaciones!$C$45</definedName>
    <definedName name="_thg150" localSheetId="0">[6]Canalizaciones!$F$45</definedName>
    <definedName name="_thg150">[7]Canalizaciones!$F$45</definedName>
    <definedName name="_thg200" localSheetId="0">[6]Canalizaciones!$G$45</definedName>
    <definedName name="_thg200">[7]Canalizaciones!$G$45</definedName>
    <definedName name="_thg300" localSheetId="0">[6]Canalizaciones!$H$45</definedName>
    <definedName name="_thg300">[7]Canalizaciones!$H$45</definedName>
    <definedName name="_thg34" localSheetId="0">[6]Canalizaciones!$D$45</definedName>
    <definedName name="_thg34">[7]Canalizaciones!$D$45</definedName>
    <definedName name="_thg400" localSheetId="0">[6]Canalizaciones!$I$45</definedName>
    <definedName name="_thg400">[7]Canalizaciones!$I$45</definedName>
    <definedName name="_thn100">#N/A</definedName>
    <definedName name="_thn12">#N/A</definedName>
    <definedName name="_thn150">#N/A</definedName>
    <definedName name="_thn200">#N/A</definedName>
    <definedName name="_thn300">#N/A</definedName>
    <definedName name="_thn34">#N/A</definedName>
    <definedName name="_thn400">#N/A</definedName>
    <definedName name="_timc100">#N/A</definedName>
    <definedName name="_timc12">#N/A</definedName>
    <definedName name="_timc150">#N/A</definedName>
    <definedName name="_timc200">#N/A</definedName>
    <definedName name="_timc300">#N/A</definedName>
    <definedName name="_timc34">#N/A</definedName>
    <definedName name="_timc400">#N/A</definedName>
    <definedName name="_tipo516">#N/A</definedName>
    <definedName name="_tlt100">#N/A</definedName>
    <definedName name="_tlt12">#N/A</definedName>
    <definedName name="_tlt150">#N/A</definedName>
    <definedName name="_tlt200">#N/A</definedName>
    <definedName name="_tlt300">#N/A</definedName>
    <definedName name="_tlt34">#N/A</definedName>
    <definedName name="_tlt400">#N/A</definedName>
    <definedName name="_toma220">#N/A</definedName>
    <definedName name="_toma4">#N/A</definedName>
    <definedName name="_tomadoble">#N/A</definedName>
    <definedName name="_tomagfci">#N/A</definedName>
    <definedName name="_tomalav">#N/A</definedName>
    <definedName name="_tomawaterproof">#N/A</definedName>
    <definedName name="_tpvc100">#N/A</definedName>
    <definedName name="_tpvc12">#N/A</definedName>
    <definedName name="_tpvc150">#N/A</definedName>
    <definedName name="_tpvc200">#N/A</definedName>
    <definedName name="_tpvc300">#N/A</definedName>
    <definedName name="_tpvc34">#N/A</definedName>
    <definedName name="_tpvc400">#N/A</definedName>
    <definedName name="_tr75">#N/A</definedName>
    <definedName name="_tw25" localSheetId="0">#REF!</definedName>
    <definedName name="_tw25">#REF!</definedName>
    <definedName name="_tw40" localSheetId="0">#REF!</definedName>
    <definedName name="_tw40">#REF!</definedName>
    <definedName name="_tw63" localSheetId="0">#REF!</definedName>
    <definedName name="_tw63">#REF!</definedName>
    <definedName name="_tz1" localSheetId="0">#REF!</definedName>
    <definedName name="_tz1">#REF!</definedName>
    <definedName name="_updown">#N/A</definedName>
    <definedName name="_urd01">#N/A</definedName>
    <definedName name="_urd011" localSheetId="0">#REF!</definedName>
    <definedName name="_urd011">#REF!</definedName>
    <definedName name="_urd10" localSheetId="0">#REF!</definedName>
    <definedName name="_urd10">#REF!</definedName>
    <definedName name="_urd2">#N/A</definedName>
    <definedName name="_urd21" localSheetId="0">#REF!</definedName>
    <definedName name="_urd21">#REF!</definedName>
    <definedName name="_urd2100p">#N/A</definedName>
    <definedName name="_vapore26">#N/A</definedName>
    <definedName name="_varilla58">#N/A</definedName>
    <definedName name="_wallalambre">#N/A</definedName>
    <definedName name="_wallbracket">#N/A</definedName>
    <definedName name="_wallroms">#N/A</definedName>
    <definedName name="_XP1">#N/A</definedName>
    <definedName name="_XP2">#N/A</definedName>
    <definedName name="_ZC1" localSheetId="0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_zumbador">#N/A</definedName>
    <definedName name="a" localSheetId="0">#REF!</definedName>
    <definedName name="a">#REF!</definedName>
    <definedName name="A_C" localSheetId="0">#REF!</definedName>
    <definedName name="A_C">#REF!</definedName>
    <definedName name="A_IMPRESIÓN_IM" localSheetId="0">#N/A</definedName>
    <definedName name="A_impresión_IM">#REF!</definedName>
    <definedName name="A520.">#REF!</definedName>
    <definedName name="aa" localSheetId="0">#N/A</definedName>
    <definedName name="aa">#REF!</definedName>
    <definedName name="aa_2">"$#REF!.$B$109"</definedName>
    <definedName name="aa_3">"$#REF!.$B$109"</definedName>
    <definedName name="aaa">#REF!</definedName>
    <definedName name="aaac10" localSheetId="0">#REF!</definedName>
    <definedName name="aaac10">#REF!</definedName>
    <definedName name="abra100" localSheetId="0">[6]Canalizaciones!$E$13</definedName>
    <definedName name="abra100">[7]Canalizaciones!$E$13</definedName>
    <definedName name="abra12" localSheetId="0">[6]Canalizaciones!$C$13</definedName>
    <definedName name="abra12">[7]Canalizaciones!$C$13</definedName>
    <definedName name="abra150" localSheetId="0">[6]Canalizaciones!$F$13</definedName>
    <definedName name="abra150">[7]Canalizaciones!$F$13</definedName>
    <definedName name="abra200" localSheetId="0">[6]Canalizaciones!$G$13</definedName>
    <definedName name="abra200">[7]Canalizaciones!$G$13</definedName>
    <definedName name="abra300" localSheetId="0">[6]Canalizaciones!$H$13</definedName>
    <definedName name="abra300">[7]Canalizaciones!$H$13</definedName>
    <definedName name="abra34" localSheetId="0">[6]Canalizaciones!$D$13</definedName>
    <definedName name="abra34">[7]Canalizaciones!$D$13</definedName>
    <definedName name="abra400" localSheetId="0">[6]Canalizaciones!$I$13</definedName>
    <definedName name="abra400">[7]Canalizaciones!$I$13</definedName>
    <definedName name="abraunitru.75" localSheetId="0">#REF!</definedName>
    <definedName name="abraunitru.75">#REF!</definedName>
    <definedName name="abraunitru0.5" localSheetId="0">#REF!</definedName>
    <definedName name="abraunitru0.5">#REF!</definedName>
    <definedName name="abraunitru1" localSheetId="0">#REF!</definedName>
    <definedName name="abraunitru1">#REF!</definedName>
    <definedName name="abraunitru1.5" localSheetId="0">#REF!</definedName>
    <definedName name="abraunitru1.5">#REF!</definedName>
    <definedName name="abraunitru2" localSheetId="0">#REF!</definedName>
    <definedName name="abraunitru2">#REF!</definedName>
    <definedName name="abraunitru3" localSheetId="0">#REF!</definedName>
    <definedName name="abraunitru3">#REF!</definedName>
    <definedName name="abraunitru4" localSheetId="0">#REF!</definedName>
    <definedName name="abraunitru4">#REF!</definedName>
    <definedName name="abrazaderaemt1.5" localSheetId="0">#REF!</definedName>
    <definedName name="abrazaderaemt1.5">#REF!</definedName>
    <definedName name="abru100" localSheetId="0">[6]Canalizaciones!$E$14</definedName>
    <definedName name="abru100">[7]Canalizaciones!$E$14</definedName>
    <definedName name="abru12" localSheetId="0">[6]Canalizaciones!$C$14</definedName>
    <definedName name="abru12">[7]Canalizaciones!$C$14</definedName>
    <definedName name="abru150" localSheetId="0">[6]Canalizaciones!$F$14</definedName>
    <definedName name="abru150">[7]Canalizaciones!$F$14</definedName>
    <definedName name="abru200" localSheetId="0">[6]Canalizaciones!$G$14</definedName>
    <definedName name="abru200">[7]Canalizaciones!$G$14</definedName>
    <definedName name="abru300" localSheetId="0">[6]Canalizaciones!$H$14</definedName>
    <definedName name="abru300">[7]Canalizaciones!$H$14</definedName>
    <definedName name="abru34" localSheetId="0">[6]Canalizaciones!$D$14</definedName>
    <definedName name="abru34">[7]Canalizaciones!$D$14</definedName>
    <definedName name="abru400" localSheetId="0">[6]Canalizaciones!$I$14</definedName>
    <definedName name="abru400">[7]Canalizaciones!$I$14</definedName>
    <definedName name="ABULT">#N/A</definedName>
    <definedName name="ACERA" localSheetId="0">[16]Analisis!$F$567</definedName>
    <definedName name="ACERA">[14]Ana!$L$4488</definedName>
    <definedName name="acera1">[17]Analisis!$F$567</definedName>
    <definedName name="acero" localSheetId="0">#REF!</definedName>
    <definedName name="acero">#REF!</definedName>
    <definedName name="Acero_1">#N/A</definedName>
    <definedName name="Acero_1_2_____Grado_40">[18]Insumos!$B$6:$D$6</definedName>
    <definedName name="Acero_1_4______Grado_40">[18]Insumos!$B$7:$D$7</definedName>
    <definedName name="Acero_2">#N/A</definedName>
    <definedName name="Acero_3">#N/A</definedName>
    <definedName name="Acero_3_4__1_____Grado_40">[18]Insumos!$B$8:$D$8</definedName>
    <definedName name="Acero_3_8______Grado_40">[18]Insumos!$B$9:$D$9</definedName>
    <definedName name="Acero_Ø1_2">[19]Insumos!$B$79</definedName>
    <definedName name="Acero_Ø3_8">[19]Insumos!$B$78</definedName>
    <definedName name="ACERO1">[14]Ana!$L$35</definedName>
    <definedName name="ACERO1\2">[20]Materiales!$C$10</definedName>
    <definedName name="ACERO1\4">[20]Materiales!$C$14</definedName>
    <definedName name="ACERO12">[14]Ana!$L$23</definedName>
    <definedName name="ACERO1225">[14]Ana!$L$27</definedName>
    <definedName name="ACERO14">[14]Ana!$L$11</definedName>
    <definedName name="ACERO3\8">[20]Materiales!$C$9</definedName>
    <definedName name="ACERO34">[14]Ana!$L$31</definedName>
    <definedName name="ACERO38">[14]Ana!$L$15</definedName>
    <definedName name="ACERO3825">[14]Ana!$L$19</definedName>
    <definedName name="ACERO601">[14]Ana!$L$59</definedName>
    <definedName name="ACERO6012">[14]Ana!$L$47</definedName>
    <definedName name="ACERO601225">[14]Ana!$L$51</definedName>
    <definedName name="ACERO6034">[14]Ana!$L$55</definedName>
    <definedName name="ACERO6038">[14]Ana!$L$39</definedName>
    <definedName name="ACERO603825">[14]Ana!$L$43</definedName>
    <definedName name="aceromalla" localSheetId="0">#REF!</definedName>
    <definedName name="aceromalla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OMURB">#REF!</definedName>
    <definedName name="ADAPHTPVC0.75" localSheetId="0">#REF!</definedName>
    <definedName name="ADAPHTPVC0.75">#REF!</definedName>
    <definedName name="ADAPHTPVC1.5" localSheetId="0">#REF!</definedName>
    <definedName name="ADAPHTPVC1.5">#REF!</definedName>
    <definedName name="ADAPHTPVC2" localSheetId="0">#REF!</definedName>
    <definedName name="ADAPHTPVC2">#REF!</definedName>
    <definedName name="ADAPTHPVC1" localSheetId="0">#REF!</definedName>
    <definedName name="ADAPTHPVC1">#REF!</definedName>
    <definedName name="ADAPTHPVC1.5" localSheetId="0">#REF!</definedName>
    <definedName name="ADAPTHPVC1.5">#REF!</definedName>
    <definedName name="ADAPTHPVC2" localSheetId="0">#REF!</definedName>
    <definedName name="ADAPTHPVC2">#REF!</definedName>
    <definedName name="ADAPTHPVC3" localSheetId="0">#REF!</definedName>
    <definedName name="ADAPTHPVC3">#REF!</definedName>
    <definedName name="ADAPTHPVC4" localSheetId="0">#REF!</definedName>
    <definedName name="ADAPTHPVC4">#REF!</definedName>
    <definedName name="ADAPTPVCM0.5" localSheetId="0">#REF!</definedName>
    <definedName name="ADAPTPVCM0.5">#REF!</definedName>
    <definedName name="ADAPTPVCM0.75" localSheetId="0">#REF!</definedName>
    <definedName name="ADAPTPVCM0.75">#REF!</definedName>
    <definedName name="ADAPTPVCM1" localSheetId="0">#REF!</definedName>
    <definedName name="ADAPTPVCM1">#REF!</definedName>
    <definedName name="ADAPTPVCM1.5" localSheetId="0">#REF!</definedName>
    <definedName name="ADAPTPVCM1.5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4" localSheetId="0">#REF!</definedName>
    <definedName name="ADAPTPVCM4">#REF!</definedName>
    <definedName name="ADER">#REF!</definedName>
    <definedName name="Aderlyn">#N/A</definedName>
    <definedName name="ADM" hidden="1">'[9]ANALISIS STO DGO'!#REF!</definedName>
    <definedName name="adm.a" hidden="1">'[9]ANALISIS STO DGO'!#REF!</definedName>
    <definedName name="ADMBL" hidden="1">'[9]ANALISIS STO DGO'!#REF!</definedName>
    <definedName name="Adoquín_Mediterráneo_Gris">[18]Insumos!$B$156:$D$156</definedName>
    <definedName name="Agregado">[21]Insumos!#REF!</definedName>
    <definedName name="Agregado_2">#N/A</definedName>
    <definedName name="Agregado_3">#N/A</definedName>
    <definedName name="agua">#REF!</definedName>
    <definedName name="Agua_1">#N/A</definedName>
    <definedName name="Agua_2">#N/A</definedName>
    <definedName name="Agua_3">#N/A</definedName>
    <definedName name="ahpvc100" localSheetId="0">[6]Canalizaciones!$E$22</definedName>
    <definedName name="ahpvc100">[7]Canalizaciones!$E$22</definedName>
    <definedName name="ahpvc12" localSheetId="0">[6]Canalizaciones!$C$22</definedName>
    <definedName name="ahpvc12">[7]Canalizaciones!$C$22</definedName>
    <definedName name="ahpvc150" localSheetId="0">[6]Canalizaciones!$F$22</definedName>
    <definedName name="ahpvc150">[7]Canalizaciones!$F$22</definedName>
    <definedName name="ahpvc200" localSheetId="0">[6]Canalizaciones!$G$22</definedName>
    <definedName name="ahpvc200">[7]Canalizaciones!$G$22</definedName>
    <definedName name="ahpvc300" localSheetId="0">[6]Canalizaciones!$H$22</definedName>
    <definedName name="ahpvc300">[7]Canalizaciones!$H$22</definedName>
    <definedName name="ahpvc34" localSheetId="0">[6]Canalizaciones!$D$22</definedName>
    <definedName name="ahpvc34">[7]Canalizaciones!$D$22</definedName>
    <definedName name="ahpvc400" localSheetId="0">[6]Canalizaciones!$I$22</definedName>
    <definedName name="ahpvc400">[7]Canalizaciones!$I$22</definedName>
    <definedName name="AISLADOR_POLIMERICO_CAMPANA" localSheetId="0">[22]MATERIALES!$G$386</definedName>
    <definedName name="AISLADOR_POLIMERICO_CAMPANA">[23]MATERIALES!$G$386</definedName>
    <definedName name="AISLADOR_TIPO_PIN" localSheetId="0">#REF!</definedName>
    <definedName name="AISLADOR_TIPO_PIN">#REF!</definedName>
    <definedName name="AISLADOR_TIPO_SUSPENSION" localSheetId="0">#REF!</definedName>
    <definedName name="AISLADOR_TIPO_SUSPENSION">#REF!</definedName>
    <definedName name="Alambre" localSheetId="0">[21]Insumos!#REF!</definedName>
    <definedName name="Alambre">[21]Insumos!#REF!</definedName>
    <definedName name="Alambre__18">[19]Insumos!$B$83</definedName>
    <definedName name="Alambre_2">#N/A</definedName>
    <definedName name="Alambre_3">#N/A</definedName>
    <definedName name="ALAMBRE_AAAC_1_0" localSheetId="0">#REF!</definedName>
    <definedName name="ALAMBRE_AAAC_1_0">#REF!</definedName>
    <definedName name="ALAMBRE_AAAC_2_0" localSheetId="0">#REF!</definedName>
    <definedName name="ALAMBRE_AAAC_2_0">#REF!</definedName>
    <definedName name="ALAMBRE_AAAC_4_0" localSheetId="0">#REF!</definedName>
    <definedName name="ALAMBRE_AAAC_4_0">#REF!</definedName>
    <definedName name="ALAMBRE_DESNUDO_EIL_NO._2" localSheetId="0">#REF!</definedName>
    <definedName name="ALAMBRE_DESNUDO_EIL_NO._2">#REF!</definedName>
    <definedName name="ALAMBRE_DESNUDO_NO._1_0" localSheetId="0">#REF!</definedName>
    <definedName name="ALAMBRE_DESNUDO_NO._1_0">#REF!</definedName>
    <definedName name="ALAMBRE_GOMA_THW_NO._12x3" localSheetId="0">[22]MATERIALES!$G$39</definedName>
    <definedName name="ALAMBRE_GOMA_THW_NO._12x3">[23]MATERIALES!$G$39</definedName>
    <definedName name="Alambre_No._18">[18]Insumos!$B$20:$D$20</definedName>
    <definedName name="Alambre_No.18">[21]Insumos!#REF!</definedName>
    <definedName name="Alambre_No.18_2">#N/A</definedName>
    <definedName name="Alambre_No.18_3">#N/A</definedName>
    <definedName name="ALAMBRE_NO_2_COBRE_TRENZADO" localSheetId="0">#REF!</definedName>
    <definedName name="ALAMBRE_NO_2_COBRE_TRENZADO">#REF!</definedName>
    <definedName name="ALAMBRE_TRIPLEX_2_0" localSheetId="0">#REF!</definedName>
    <definedName name="ALAMBRE_TRIPLEX_2_0">#REF!</definedName>
    <definedName name="ALAMBRE_TRIPLEX_4_0" localSheetId="0">#REF!</definedName>
    <definedName name="ALAMBRE_TRIPLEX_4_0">#REF!</definedName>
    <definedName name="ALAMBRE_URD_NO._2_AWG_NC_AL_100" localSheetId="0">#REF!</definedName>
    <definedName name="ALAMBRE_URD_NO._2_AWG_NC_AL_100">#REF!</definedName>
    <definedName name="alambre0" localSheetId="0">#REF!</definedName>
    <definedName name="alambre0">#REF!</definedName>
    <definedName name="alambre00" localSheetId="0">#REF!</definedName>
    <definedName name="alambre00">#REF!</definedName>
    <definedName name="alambre000" localSheetId="0">#REF!</definedName>
    <definedName name="alambre000">#REF!</definedName>
    <definedName name="alambre0000" localSheetId="0">#REF!</definedName>
    <definedName name="alambre0000">#REF!</definedName>
    <definedName name="alambre10" localSheetId="0">#REF!</definedName>
    <definedName name="alambre10">#REF!</definedName>
    <definedName name="alambre12" localSheetId="0">#REF!</definedName>
    <definedName name="alambre12">#REF!</definedName>
    <definedName name="alambre14" localSheetId="0">#REF!</definedName>
    <definedName name="alambre14">#REF!</definedName>
    <definedName name="alambre18" localSheetId="0">#REF!</definedName>
    <definedName name="alambre18">#REF!</definedName>
    <definedName name="alambre2" localSheetId="0">#REF!</definedName>
    <definedName name="alambre2">#REF!</definedName>
    <definedName name="alambre250" localSheetId="0">#REF!</definedName>
    <definedName name="alambre250">#REF!</definedName>
    <definedName name="alambre4" localSheetId="0">#REF!</definedName>
    <definedName name="alambre4">#REF!</definedName>
    <definedName name="alambre6" localSheetId="0">#REF!</definedName>
    <definedName name="alambre6">#REF!</definedName>
    <definedName name="alambre8" localSheetId="0">#REF!</definedName>
    <definedName name="alambre8">#REF!</definedName>
    <definedName name="ALAMBREURDNo.2.33" localSheetId="0">#REF!</definedName>
    <definedName name="ALAMBREURDNo.2.33">#REF!</definedName>
    <definedName name="ALB" localSheetId="0">[1]Ago.94!#REF!</definedName>
    <definedName name="ALB">[2]Ago.94!#REF!</definedName>
    <definedName name="ALBANIL" localSheetId="0">'[24]M.O.'!$C$11</definedName>
    <definedName name="ALBANIL">'[25]M.O.'!#REF!</definedName>
    <definedName name="ALBANIL2" localSheetId="0">'[26]M.O.'!$C$12</definedName>
    <definedName name="ALBANIL2">'[25]M.O.'!#REF!</definedName>
    <definedName name="ALBANIL3" localSheetId="0">'[25]M.O.'!#REF!</definedName>
    <definedName name="ALBANIL3">'[25]M.O.'!#REF!</definedName>
    <definedName name="alme11.5" localSheetId="0">#REF!</definedName>
    <definedName name="alme11.5">#REF!</definedName>
    <definedName name="alme110" localSheetId="0">#REF!</definedName>
    <definedName name="alme110">#REF!</definedName>
    <definedName name="alme115" localSheetId="0">#REF!</definedName>
    <definedName name="alme115">#REF!</definedName>
    <definedName name="alme1150" localSheetId="0">#REF!</definedName>
    <definedName name="alme1150">#REF!</definedName>
    <definedName name="alme116" localSheetId="0">#REF!</definedName>
    <definedName name="alme116">#REF!</definedName>
    <definedName name="alme12.5" localSheetId="0">#REF!</definedName>
    <definedName name="alme12.5">#REF!</definedName>
    <definedName name="alme1240" localSheetId="0">#REF!</definedName>
    <definedName name="alme1240">#REF!</definedName>
    <definedName name="alme125" localSheetId="0">#REF!</definedName>
    <definedName name="alme125">#REF!</definedName>
    <definedName name="alme135" localSheetId="0">#REF!</definedName>
    <definedName name="alme135">#REF!</definedName>
    <definedName name="alme151150" localSheetId="0">#REF!</definedName>
    <definedName name="alme151150">#REF!</definedName>
    <definedName name="alme170" localSheetId="0">#REF!</definedName>
    <definedName name="alme170">#REF!</definedName>
    <definedName name="alme3.525" localSheetId="0">#REF!</definedName>
    <definedName name="alme3.525">#REF!</definedName>
    <definedName name="alme3.535" localSheetId="0">#REF!</definedName>
    <definedName name="alme3.535">#REF!</definedName>
    <definedName name="alme31.5" localSheetId="0">#REF!</definedName>
    <definedName name="alme31.5">#REF!</definedName>
    <definedName name="alme310" localSheetId="0">#REF!</definedName>
    <definedName name="alme310">#REF!</definedName>
    <definedName name="alme316" localSheetId="0">#REF!</definedName>
    <definedName name="alme316">#REF!</definedName>
    <definedName name="alme32.5" localSheetId="0">#REF!</definedName>
    <definedName name="alme32.5">#REF!</definedName>
    <definedName name="alme325" localSheetId="0">#REF!</definedName>
    <definedName name="alme325">#REF!</definedName>
    <definedName name="alme34" localSheetId="0">#REF!</definedName>
    <definedName name="alme34">#REF!</definedName>
    <definedName name="alme36" localSheetId="0">#REF!</definedName>
    <definedName name="alme36">#REF!</definedName>
    <definedName name="alme40.22" localSheetId="0">#REF!</definedName>
    <definedName name="alme40.22">#REF!</definedName>
    <definedName name="alme410" localSheetId="0">#REF!</definedName>
    <definedName name="alme410">#REF!</definedName>
    <definedName name="alme416" localSheetId="0">#REF!</definedName>
    <definedName name="alme416">#REF!</definedName>
    <definedName name="alme42.5" localSheetId="0">#REF!</definedName>
    <definedName name="alme42.5">#REF!</definedName>
    <definedName name="alme425" localSheetId="0">#REF!</definedName>
    <definedName name="alme425">#REF!</definedName>
    <definedName name="alme44" localSheetId="0">#REF!</definedName>
    <definedName name="alme44">#REF!</definedName>
    <definedName name="alme46" localSheetId="0">#REF!</definedName>
    <definedName name="alme46">#REF!</definedName>
    <definedName name="alme54" localSheetId="0">#REF!</definedName>
    <definedName name="alme54">#REF!</definedName>
    <definedName name="almea1150" localSheetId="0">#REF!</definedName>
    <definedName name="almea1150">#REF!</definedName>
    <definedName name="almea1240" localSheetId="0">#REF!</definedName>
    <definedName name="almea1240">#REF!</definedName>
    <definedName name="almee125" localSheetId="0">#REF!</definedName>
    <definedName name="almee125">#REF!</definedName>
    <definedName name="almg102" localSheetId="0">#REF!</definedName>
    <definedName name="almg102">#REF!</definedName>
    <definedName name="almg103" localSheetId="0">#REF!</definedName>
    <definedName name="almg103">#REF!</definedName>
    <definedName name="almg122" localSheetId="0">#REF!</definedName>
    <definedName name="almg122">#REF!</definedName>
    <definedName name="almg123" localSheetId="0">#REF!</definedName>
    <definedName name="almg123">#REF!</definedName>
    <definedName name="almg142" localSheetId="0">#REF!</definedName>
    <definedName name="almg142">#REF!</definedName>
    <definedName name="almg143" localSheetId="0">#REF!</definedName>
    <definedName name="almg143">#REF!</definedName>
    <definedName name="almt4" localSheetId="0">#REF!</definedName>
    <definedName name="almt4">#REF!</definedName>
    <definedName name="almt6" localSheetId="0">#REF!</definedName>
    <definedName name="almt6">#REF!</definedName>
    <definedName name="almv102" localSheetId="0">#REF!</definedName>
    <definedName name="almv102">#REF!</definedName>
    <definedName name="almv103" localSheetId="0">#REF!</definedName>
    <definedName name="almv103">#REF!</definedName>
    <definedName name="almv122" localSheetId="0">#REF!</definedName>
    <definedName name="almv122">#REF!</definedName>
    <definedName name="almv123" localSheetId="0">#REF!</definedName>
    <definedName name="almv123">#REF!</definedName>
    <definedName name="almv142" localSheetId="0">#REF!</definedName>
    <definedName name="almv142">#REF!</definedName>
    <definedName name="almv143" localSheetId="0">#REF!</definedName>
    <definedName name="almv143">#REF!</definedName>
    <definedName name="Alq._Madera_Dintel____Incl._M_O">[18]Insumos!$B$122:$D$122</definedName>
    <definedName name="Alq._Madera_P_Antepecho____Incl._M_O">[5]Insumos!#REF!</definedName>
    <definedName name="Alq._Madera_P_Col._____Incl._M_O">[5]Insumos!#REF!</definedName>
    <definedName name="Alq._Madera_P_Losa_____Incl._M_O">[18]Insumos!$B$124:$D$124</definedName>
    <definedName name="Alq._Madera_P_Rampa_____Incl._M_O">[18]Insumos!$B$127:$D$127</definedName>
    <definedName name="Alq._Madera_P_Viga_____Incl._M_O">[18]Insumos!$B$128:$D$128</definedName>
    <definedName name="Alq._Madera_P_Vigas_y_Columnas_Amarre____Incl._M_O">[18]Insumos!$B$129:$D$129</definedName>
    <definedName name="ALQUILER_DE_CANASTO" localSheetId="0">#REF!</definedName>
    <definedName name="ALQUILER_DE_CANASTO">#REF!</definedName>
    <definedName name="ALQUILER_DE_GRUA" localSheetId="0">#REF!</definedName>
    <definedName name="ALQUILER_DE_GRUA">#REF!</definedName>
    <definedName name="ALTATEN" localSheetId="0">#REF!</definedName>
    <definedName name="ALTATEN">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mpvc100" localSheetId="0">[6]Canalizaciones!$E$21</definedName>
    <definedName name="ampvc100">[7]Canalizaciones!$E$21</definedName>
    <definedName name="ampvc12" localSheetId="0">[6]Canalizaciones!$C$21</definedName>
    <definedName name="ampvc12">[7]Canalizaciones!$C$21</definedName>
    <definedName name="ampvc150" localSheetId="0">[6]Canalizaciones!$F$21</definedName>
    <definedName name="ampvc150">[7]Canalizaciones!$F$21</definedName>
    <definedName name="ampvc200" localSheetId="0">[6]Canalizaciones!$G$21</definedName>
    <definedName name="ampvc200">[7]Canalizaciones!$G$21</definedName>
    <definedName name="ampvc300" localSheetId="0">[6]Canalizaciones!$H$21</definedName>
    <definedName name="ampvc300">[7]Canalizaciones!$H$21</definedName>
    <definedName name="ampvc34" localSheetId="0">[6]Canalizaciones!$D$21</definedName>
    <definedName name="ampvc34">[7]Canalizaciones!$D$21</definedName>
    <definedName name="ampvc400" localSheetId="0">[6]Canalizaciones!$I$21</definedName>
    <definedName name="ampvc400">[7]Canalizaciones!$I$21</definedName>
    <definedName name="Ana.Horm.Ind.280" localSheetId="0">[27]LOSAS!#REF!</definedName>
    <definedName name="Ana.Horm.Ind.280">[27]LOSAS!#REF!</definedName>
    <definedName name="ana_trampa_grasa" localSheetId="0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_REV.CER">#REF!</definedName>
    <definedName name="ancho">#REF!</definedName>
    <definedName name="ancho2">#REF!</definedName>
    <definedName name="Anclaje_de_Pilotes">[21]Insumos!#REF!</definedName>
    <definedName name="Anclaje_de_Pilotes_2">#N/A</definedName>
    <definedName name="Anclaje_de_Pilotes_3">#N/A</definedName>
    <definedName name="ANDAMIOS">#REF!</definedName>
    <definedName name="Andamios____0.25_planchas_plywood___10_usos">[18]Insumos!$B$25:$D$25</definedName>
    <definedName name="ANDEXTERIOR" localSheetId="0">#REF!</definedName>
    <definedName name="ANDEXTERIOR">#REF!</definedName>
    <definedName name="ANDINTER">#REF!</definedName>
    <definedName name="ANDPLAFON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PLICARLACA2C">#REF!</definedName>
    <definedName name="apt" localSheetId="0">#REF!</definedName>
    <definedName name="apt">#REF!</definedName>
    <definedName name="ARANDELA_CUADRADA_2_X2" localSheetId="0">#REF!</definedName>
    <definedName name="ARANDELA_CUADRADA_2_X2">#REF!</definedName>
    <definedName name="ARANDELA_DE_PRESION_3_8" localSheetId="0">#REF!</definedName>
    <definedName name="ARANDELA_DE_PRESION_3_8">#REF!</definedName>
    <definedName name="ARANDELA_DE_PRESION_5.8" localSheetId="0">#REF!</definedName>
    <definedName name="ARANDELA_DE_PRESION_5.8">#REF!</definedName>
    <definedName name="are" localSheetId="0" hidden="1">'[9]ANALISIS STO DGO'!#REF!</definedName>
    <definedName name="are" hidden="1">'[9]ANALISIS STO DGO'!#REF!</definedName>
    <definedName name="area_M_10_2" localSheetId="0">[28]Muros!#REF!</definedName>
    <definedName name="area_M_10_2">[29]Muros!#REF!</definedName>
    <definedName name="area_M_10_3" localSheetId="0">[28]Muros!#REF!</definedName>
    <definedName name="area_M_10_3">[29]Muros!#REF!</definedName>
    <definedName name="area_M_10_4" localSheetId="0">[28]Muros!#REF!</definedName>
    <definedName name="area_M_10_4">[29]Muros!#REF!</definedName>
    <definedName name="area_M_15_2" localSheetId="0">[28]Muros!#REF!</definedName>
    <definedName name="area_M_15_2">[29]Muros!#REF!</definedName>
    <definedName name="area_M_15_3" localSheetId="0">[28]Muros!#REF!</definedName>
    <definedName name="area_M_15_3">[29]Muros!#REF!</definedName>
    <definedName name="area_M_15_4" localSheetId="0">[28]Muros!#REF!</definedName>
    <definedName name="area_M_15_4">[29]Muros!#REF!</definedName>
    <definedName name="area_M_20_2" localSheetId="0">[28]Muros!#REF!</definedName>
    <definedName name="area_M_20_2">[29]Muros!#REF!</definedName>
    <definedName name="area_M_20_3" localSheetId="0">[28]Muros!#REF!</definedName>
    <definedName name="area_M_20_3">[29]Muros!#REF!</definedName>
    <definedName name="area_M_20_4" localSheetId="0">[28]Muros!#REF!</definedName>
    <definedName name="area_M_20_4">[29]Muros!#REF!</definedName>
    <definedName name="AREA1">#N/A</definedName>
    <definedName name="AREA12">#N/A</definedName>
    <definedName name="AREA34">#N/A</definedName>
    <definedName name="AREA38">#N/A</definedName>
    <definedName name="Arena_Fina">[18]Insumos!$B$17:$D$17</definedName>
    <definedName name="Arena_Gruesa_Lavada">[18]Insumos!$B$16:$D$16</definedName>
    <definedName name="Arena_Triturada_y_Lavada___especial_para_hormigones">[18]Insumos!$B$14:$D$14</definedName>
    <definedName name="arenafinapa" localSheetId="0">#REF!</definedName>
    <definedName name="arenafinapa">#REF!</definedName>
    <definedName name="arenagmina">#REF!</definedName>
    <definedName name="arenagplanta">#REF!</definedName>
    <definedName name="ARQSA">#N/A</definedName>
    <definedName name="AYCARP">[14]Ins!#REF!</definedName>
    <definedName name="AYUDANTE">'[25]M.O.'!#REF!</definedName>
    <definedName name="AYUDANTE_7">'[30]E_y H_'!$D$9</definedName>
    <definedName name="ayudante2" localSheetId="0">#REF!</definedName>
    <definedName name="ayudante2">#REF!</definedName>
    <definedName name="b">'[31]Partidas Generales'!$C$8</definedName>
    <definedName name="b_2" localSheetId="0">#REF!</definedName>
    <definedName name="b_2">#REF!</definedName>
    <definedName name="b_4">NA()</definedName>
    <definedName name="b_6">NA()</definedName>
    <definedName name="b_8">NA()</definedName>
    <definedName name="BADMINTON" localSheetId="0">Hoja1</definedName>
    <definedName name="BADMINTON">Hoja1</definedName>
    <definedName name="BADMINTON___0">"#NOMBRE?"</definedName>
    <definedName name="BADMINTON___10">"#NOMBRE?"</definedName>
    <definedName name="BADMINTON___11">"#NOMBRE?"</definedName>
    <definedName name="BADMINTON___12">"#NOMBRE?"</definedName>
    <definedName name="BADMINTON___13">"#NOMBRE?"</definedName>
    <definedName name="BADMINTON___14">"#NOMBRE?"</definedName>
    <definedName name="BADMINTON___15">"#NOMBRE?"</definedName>
    <definedName name="BADMINTON___16">"#NOMBRE?"</definedName>
    <definedName name="BADMINTON___17">"#NOMBRE?"</definedName>
    <definedName name="BADMINTON___18">"#NOMBRE?"</definedName>
    <definedName name="BADMINTON___2">"#NOMBRE?"</definedName>
    <definedName name="BADMINTON___21">"#NOMBRE?"</definedName>
    <definedName name="BADMINTON___3">"#NOMBRE?"</definedName>
    <definedName name="BADMINTON___4">"#NOMBRE?"</definedName>
    <definedName name="BADMINTON___6">"#NOMBRE?"</definedName>
    <definedName name="BADMINTON___7">"#NOMBRE?"</definedName>
    <definedName name="BADMINTON___8">"#NOMBRE?"</definedName>
    <definedName name="BADMINTON___9">"#NOMBRE?"</definedName>
    <definedName name="BAJA4SDR41" localSheetId="0">#REF!</definedName>
    <definedName name="BAJA4SDR41">#REF!</definedName>
    <definedName name="Baldosas_Granito_40x40____Linea_de_Lujo_Color">[18]Insumos!$B$26:$D$26</definedName>
    <definedName name="BAÑERAHFBCA">[14]Ana!$L$3582</definedName>
    <definedName name="BANERAHFBCAPVC" localSheetId="0">#REF!</definedName>
    <definedName name="BANERAHFBCAPVC">#REF!</definedName>
    <definedName name="BAÑERAHFCOL">[14]Ana!$L$3609</definedName>
    <definedName name="BANERAHFCOLPVC" localSheetId="0">#REF!</definedName>
    <definedName name="BANERAHFCOLPVC">#REF!</definedName>
    <definedName name="BAÑERALIV">[14]Ana!$L$3555</definedName>
    <definedName name="BANERALIVBCAPVC" localSheetId="0">#REF!</definedName>
    <definedName name="BANERALIVBCAPVC">#REF!</definedName>
    <definedName name="BANERAPVCBCAPVC">#REF!</definedName>
    <definedName name="BANERAPVCCOLPVC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[32]Análisis!#REF!</definedName>
    <definedName name="BARANDILLA_2">#N/A</definedName>
    <definedName name="BARANDILLA_3">#N/A</definedName>
    <definedName name="barra12">[12]analisis!$G$2860</definedName>
    <definedName name="Bidet_Royal____Aparato">[5]Insumos!#REF!</definedName>
    <definedName name="BIDETBCO">[14]Ana!$L$3635</definedName>
    <definedName name="BIDETBCOPVC" localSheetId="0">#N/A</definedName>
    <definedName name="BIDETBCOPVC">#REF!</definedName>
    <definedName name="BIDETCOL">[14]Ana!$L$3661</definedName>
    <definedName name="BIDETCOLPVC" localSheetId="0">#REF!</definedName>
    <definedName name="BIDETCOLPVC">#REF!</definedName>
    <definedName name="BLOCK10">[14]Ana!$L$216</definedName>
    <definedName name="BLOCK12">[14]Ana!$L$227</definedName>
    <definedName name="BLOCK15">[16]Analisis!$F$208</definedName>
    <definedName name="block20" localSheetId="0">#REF!</definedName>
    <definedName name="block20">#REF!</definedName>
    <definedName name="BLOCK4">[14]Ana!$L$106</definedName>
    <definedName name="BLOCK4RUST">[14]Ana!$L$238</definedName>
    <definedName name="BLOCK6">[14]Ana!$L$139</definedName>
    <definedName name="BLOCK640">[14]Ana!$L$128</definedName>
    <definedName name="BLOCK6VIO2">[14]Ana!$L$150</definedName>
    <definedName name="BLOCK8">[14]Ana!$L$183</definedName>
    <definedName name="BLOCK820">[14]Ana!$L$161</definedName>
    <definedName name="BLOCK820CLLENAS">[14]Ana!$L$205</definedName>
    <definedName name="BLOCK840">[14]Ana!$L$172</definedName>
    <definedName name="BLOCK840CLLENAS">[14]Ana!$L$194</definedName>
    <definedName name="BLOCK8ESP" localSheetId="0">#REF!</definedName>
    <definedName name="BLOCK8ESP">#REF!</definedName>
    <definedName name="BLOCK8RUST">[14]Ana!$L$248</definedName>
    <definedName name="BLOCKCALAD666">[14]Ana!$L$253</definedName>
    <definedName name="BLOCKCALAD886">[14]Ana!$L$258</definedName>
    <definedName name="BLOCKCALADORN152040">[14]Ana!$L$263</definedName>
    <definedName name="BLOQUE6">[20]Materiales!$C$81</definedName>
    <definedName name="Bloques_de_4">[18]Insumos!$B$21:$D$21</definedName>
    <definedName name="Bloques_de_6">[18]Insumos!$B$22:$D$22</definedName>
    <definedName name="Bloques_de_8">[18]Insumos!$B$23:$D$23</definedName>
    <definedName name="BOLA_DE_CONCRETO_PARA_VIENTO" localSheetId="0">#REF!</definedName>
    <definedName name="BOLA_DE_CONCRETO_PARA_VIENTO">#REF!</definedName>
    <definedName name="bombeoHind" localSheetId="0">#REF!</definedName>
    <definedName name="bombeoHind">#REF!</definedName>
    <definedName name="BOMBILLO" localSheetId="0">[13]Insumos!$E$97</definedName>
    <definedName name="BOMBILLO">[33]Insumos!$E$97</definedName>
    <definedName name="BORDILLO4">[14]Ana!$L$72</definedName>
    <definedName name="BORDILLO6">[14]Ana!$L$82</definedName>
    <definedName name="BORDILLO8">[14]Ana!$L$92</definedName>
    <definedName name="BOTE_3.6KM">'[34]Analisis BC'!$H$60</definedName>
    <definedName name="Bote_de_Material">[18]Insumos!$B$27:$D$27</definedName>
    <definedName name="BOTE3.6KM">[16]Analisis!$F$80</definedName>
    <definedName name="BOTONTIMBRE">[14]Ana!$L$3476</definedName>
    <definedName name="BPLUV4SDR41CONTRA" localSheetId="0">#REF!</definedName>
    <definedName name="BPLUV4SDR41CONTRA">#REF!</definedName>
    <definedName name="bpvc200" localSheetId="0">#REF!</definedName>
    <definedName name="bpvc200">#REF!</definedName>
    <definedName name="bpvc300" localSheetId="0">#REF!</definedName>
    <definedName name="bpvc300">#REF!</definedName>
    <definedName name="bpvc400" localSheetId="0">#REF!</definedName>
    <definedName name="bpvc400">#REF!</definedName>
    <definedName name="bpvc600" localSheetId="0">#REF!</definedName>
    <definedName name="bpvc600">#REF!</definedName>
    <definedName name="Brigada_de_Topografía__incluyendo_equipos">[18]Insumos!$B$148:$D$148</definedName>
    <definedName name="BRIGADATOPOGRAFICA" localSheetId="0">'[26]M.O.'!$C$9</definedName>
    <definedName name="BRIGADATOPOGRAFICA">'[35]M.O.'!$C$9</definedName>
    <definedName name="BRK_DIF_RD_32_2__300_mA" localSheetId="0">#REF!</definedName>
    <definedName name="BRK_DIF_RD_32_2__300_mA">#REF!</definedName>
    <definedName name="BRK_DIF_RD_60_2" localSheetId="0">#REF!</definedName>
    <definedName name="BRK_DIF_RD_60_2">#REF!</definedName>
    <definedName name="BRK_RD_15_1" localSheetId="0">#REF!</definedName>
    <definedName name="BRK_RD_15_1">#REF!</definedName>
    <definedName name="BRK_RD_15_2" localSheetId="0">#REF!</definedName>
    <definedName name="BRK_RD_15_2">#REF!</definedName>
    <definedName name="BRK_RD_20_1" localSheetId="0">#REF!</definedName>
    <definedName name="BRK_RD_20_1">#REF!</definedName>
    <definedName name="BRK_RD_20_2" localSheetId="0">#REF!</definedName>
    <definedName name="BRK_RD_20_2">#REF!</definedName>
    <definedName name="BRK_RD_30_1" localSheetId="0">#REF!</definedName>
    <definedName name="BRK_RD_30_1">#REF!</definedName>
    <definedName name="BRK_RD_30_2" localSheetId="0">#REF!</definedName>
    <definedName name="BRK_RD_30_2">#REF!</definedName>
    <definedName name="BRK_RD_40_3" localSheetId="0">#REF!</definedName>
    <definedName name="BRK_RD_40_3">#REF!</definedName>
    <definedName name="BRK_RD_63_3" localSheetId="0">#REF!</definedName>
    <definedName name="BRK_RD_63_3">#REF!</definedName>
    <definedName name="BRK_RD_80_3" localSheetId="0">#REF!</definedName>
    <definedName name="BRK_RD_80_3">#REF!</definedName>
    <definedName name="brk2x90" localSheetId="0">#REF!</definedName>
    <definedName name="brk2x90">#REF!</definedName>
    <definedName name="BT" localSheetId="0">#REF!</definedName>
    <definedName name="BT">#REF!</definedName>
    <definedName name="ca" localSheetId="0">#REF!</definedName>
    <definedName name="ca">#REF!</definedName>
    <definedName name="ca24m">'[15]Accesorios '!$D$51</definedName>
    <definedName name="Cable_de_Postensado" localSheetId="0">[21]Insumos!#REF!</definedName>
    <definedName name="Cable_de_Postensado">[21]Insumos!#REF!</definedName>
    <definedName name="Cable_de_Postensado_2">#N/A</definedName>
    <definedName name="Cable_de_Postensado_3">#N/A</definedName>
    <definedName name="CABLE_GAY_3_8" localSheetId="0">#REF!</definedName>
    <definedName name="CABLE_GAY_3_8">#REF!</definedName>
    <definedName name="CACCATO" localSheetId="0">#REF!</definedName>
    <definedName name="CACCATO">#REF!</definedName>
    <definedName name="CACCEMP">#REF!</definedName>
    <definedName name="CACERO">'[25]M.O.'!#REF!</definedName>
    <definedName name="cacero2" localSheetId="0">#REF!</definedName>
    <definedName name="cacero2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COM12HG">#REF!</definedName>
    <definedName name="CACOM12PVC">#REF!</definedName>
    <definedName name="CACOM8HG">#REF!</definedName>
    <definedName name="CADOQUIN">#REF!</definedName>
    <definedName name="caja100" localSheetId="0">#REF!</definedName>
    <definedName name="caja100">#REF!</definedName>
    <definedName name="caja160" localSheetId="0">#REF!</definedName>
    <definedName name="caja160">#REF!</definedName>
    <definedName name="caja200" localSheetId="0">#REF!</definedName>
    <definedName name="caja200">#REF!</definedName>
    <definedName name="caja250" localSheetId="0">#REF!</definedName>
    <definedName name="caja250">#REF!</definedName>
    <definedName name="caja80" localSheetId="0">#REF!</definedName>
    <definedName name="caja80">#REF!</definedName>
    <definedName name="cajae100" localSheetId="0">#REF!</definedName>
    <definedName name="cajae100">#REF!</definedName>
    <definedName name="cajae160" localSheetId="0">#REF!</definedName>
    <definedName name="cajae160">#REF!</definedName>
    <definedName name="cajae200" localSheetId="0">#REF!</definedName>
    <definedName name="cajae200">#REF!</definedName>
    <definedName name="cajae300" localSheetId="0">#REF!</definedName>
    <definedName name="cajae300">#REF!</definedName>
    <definedName name="cajae40" localSheetId="0">#REF!</definedName>
    <definedName name="cajae40">#REF!</definedName>
    <definedName name="cajau" localSheetId="0">#REF!</definedName>
    <definedName name="cajau">#REF!</definedName>
    <definedName name="CAL" localSheetId="0">[26]Ins!$E$317</definedName>
    <definedName name="cal">#REF!</definedName>
    <definedName name="Cal_Pomier____50_Lbs.">[18]Insumos!$B$29:$D$29</definedName>
    <definedName name="CALENTPVC" localSheetId="0">#REF!</definedName>
    <definedName name="CALENTPVC">#REF!</definedName>
    <definedName name="caliche">#REF!</definedName>
    <definedName name="calzos">#REF!</definedName>
    <definedName name="CAMARACAL">[14]Ana!$L$3672</definedName>
    <definedName name="CAMARAROC">[14]Ana!$L$3683</definedName>
    <definedName name="CAMARATIE">[14]Ana!$L$3694</definedName>
    <definedName name="can.meses" localSheetId="0">#REF!</definedName>
    <definedName name="can.meses">#REF!</definedName>
    <definedName name="can_meses2">#REF!</definedName>
    <definedName name="CANALETACONTRA">#REF!</definedName>
    <definedName name="Cant">#REF!</definedName>
    <definedName name="cant.meses">'[36]EST N. DE OVANDO CENTRAL (MOD. '!$I$5</definedName>
    <definedName name="cant.meses_2">NA()</definedName>
    <definedName name="cant.meses_4">NA()</definedName>
    <definedName name="cant.meses_6">NA()</definedName>
    <definedName name="cant.meses_8">NA()</definedName>
    <definedName name="Cant_2">"$#REF!.$D$1:$D$65534"</definedName>
    <definedName name="Cant_3">"$#REF!.$D$1:$D$65534"</definedName>
    <definedName name="cant_meses2">NA()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[5]Sheet4!$C$1:$C$65536</definedName>
    <definedName name="cant5">[5]Sheet5!$C$1:$C$65536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[14]Ana!$L$443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m">'[15]Accesorios '!$H$14</definedName>
    <definedName name="capt" localSheetId="0">#REF!</definedName>
    <definedName name="capt">#REF!</definedName>
    <definedName name="CAR" localSheetId="0">[1]Ago.94!#REF!</definedName>
    <definedName name="CAR">[2]Ago.94!#REF!</definedName>
    <definedName name="CARA1" localSheetId="0">#REF!</definedName>
    <definedName name="CARA1">#REF!</definedName>
    <definedName name="CARA2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[14]Ana!$L$366</definedName>
    <definedName name="CARFP275" localSheetId="0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MUROINST">#REF!</definedName>
    <definedName name="CARP1">[14]Ins!#REF!</definedName>
    <definedName name="CARP2">[14]Ins!#REF!</definedName>
    <definedName name="CARPDINTEL" localSheetId="0">#REF!</definedName>
    <definedName name="CARPDINTEL">#REF!</definedName>
    <definedName name="Carpintería_atc_losas_aligeradas">[19]Insumos!$B$143</definedName>
    <definedName name="CARPVIGA2040" localSheetId="0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AMPALISACONF">#REF!</definedName>
    <definedName name="CARRASTRE2">#REF!</definedName>
    <definedName name="CARRASTRE3">#REF!</definedName>
    <definedName name="CARRASTRE5">#REF!</definedName>
    <definedName name="CARRASTRE6">#REF!</definedName>
    <definedName name="Carretilla____2_P3_______TIPO_JEEP">[5]Insumos!#REF!</definedName>
    <definedName name="carretilla3p3" localSheetId="0">#REF!</definedName>
    <definedName name="carretilla3p3">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_Limpio">[18]Insumos!$B$13:$D$13</definedName>
    <definedName name="Cascajo_Sucio">[5]Insumos!#REF!</definedName>
    <definedName name="CASETA200">[14]Ana!$L$290</definedName>
    <definedName name="CASETA200M2">[14]Ana!$L$291</definedName>
    <definedName name="CASETA500">[14]Ana!$L$327</definedName>
    <definedName name="CASETAM2">[14]Ana!$L$328</definedName>
    <definedName name="Casting_Bed">[21]Insumos!#REF!</definedName>
    <definedName name="Casting_Bed_2">#N/A</definedName>
    <definedName name="Casting_Bed_3">#N/A</definedName>
    <definedName name="CBAJVEN2">#REF!</definedName>
    <definedName name="CBAJVEN3">#REF!</definedName>
    <definedName name="CBAJVEN4">#REF!</definedName>
    <definedName name="CBAJVEN5">#REF!</definedName>
    <definedName name="CBANERAESP">#REF!</definedName>
    <definedName name="CBANERALIV">#REF!</definedName>
    <definedName name="CBANERAPES">#REF!</definedName>
    <definedName name="CBANERAPVC">#REF!</definedName>
    <definedName name="CBASEBAN">#REF!</definedName>
    <definedName name="CBIDET">#REF!</definedName>
    <definedName name="CBLOCK10">[14]Ins!#REF!</definedName>
    <definedName name="CBLOCK12" localSheetId="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MCC114">#REF!</definedName>
    <definedName name="CBOMCC34">#REF!</definedName>
    <definedName name="CBOMSC1">#REF!</definedName>
    <definedName name="CBOMSC112">#REF!</definedName>
    <definedName name="CBOMSC34">#REF!</definedName>
    <definedName name="CBOTCOEMP">#REF!</definedName>
    <definedName name="CBOTCOSUP">#REF!</definedName>
    <definedName name="CBOTLUEMP">#REF!</definedName>
    <definedName name="CBOTLUSUP">#REF!</definedName>
    <definedName name="CBOTON">#REF!</definedName>
    <definedName name="CBREAKERS">#REF!</definedName>
    <definedName name="CCALENT1850">#REF!</definedName>
    <definedName name="CCALENT612">#REF!</definedName>
    <definedName name="CCALENTGAS">#REF!</definedName>
    <definedName name="CCAMINS2">#REF!</definedName>
    <definedName name="CCAMINS3Y4">#REF!</definedName>
    <definedName name="CCAMINS5Y6">#REF!</definedName>
    <definedName name="ccbx100" localSheetId="0">[6]Canalizaciones!$E$36</definedName>
    <definedName name="ccbx100">[7]Canalizaciones!$E$36</definedName>
    <definedName name="ccbx12" localSheetId="0">[6]Canalizaciones!$C$36</definedName>
    <definedName name="ccbx12">[7]Canalizaciones!$C$36</definedName>
    <definedName name="ccbx150" localSheetId="0">[6]Canalizaciones!$F$36</definedName>
    <definedName name="ccbx150">[7]Canalizaciones!$F$36</definedName>
    <definedName name="ccbx200" localSheetId="0">[6]Canalizaciones!$G$36</definedName>
    <definedName name="ccbx200">[7]Canalizaciones!$G$36</definedName>
    <definedName name="ccbx300" localSheetId="0">[6]Canalizaciones!$H$36</definedName>
    <definedName name="ccbx300">[7]Canalizaciones!$H$36</definedName>
    <definedName name="ccbx34" localSheetId="0">[6]Canalizaciones!$D$36</definedName>
    <definedName name="ccbx34">[7]Canalizaciones!$D$36</definedName>
    <definedName name="ccbx400" localSheetId="0">[6]Canalizaciones!$I$36</definedName>
    <definedName name="ccbx400">[7]Canalizaciones!$I$36</definedName>
    <definedName name="cclt100" localSheetId="0">[6]Canalizaciones!$E$41</definedName>
    <definedName name="cclt100">[7]Canalizaciones!$E$41</definedName>
    <definedName name="cclt12" localSheetId="0">[6]Canalizaciones!$C$41</definedName>
    <definedName name="cclt12">[7]Canalizaciones!$C$41</definedName>
    <definedName name="cclt150" localSheetId="0">[6]Canalizaciones!$F$41</definedName>
    <definedName name="cclt150">[7]Canalizaciones!$F$41</definedName>
    <definedName name="cclt200" localSheetId="0">[6]Canalizaciones!$G$41</definedName>
    <definedName name="cclt200">[7]Canalizaciones!$G$41</definedName>
    <definedName name="cclt300" localSheetId="0">[6]Canalizaciones!$H$41</definedName>
    <definedName name="cclt300">[7]Canalizaciones!$H$41</definedName>
    <definedName name="cclt34" localSheetId="0">[6]Canalizaciones!$D$41</definedName>
    <definedName name="cclt34">[7]Canalizaciones!$D$41</definedName>
    <definedName name="cclt400" localSheetId="0">[6]Canalizaciones!$I$41</definedName>
    <definedName name="cclt400">[7]Canalizaciones!$I$41</definedName>
    <definedName name="CCOLAGUACOB1" localSheetId="0">#REF!</definedName>
    <definedName name="CCOLAGUACOB1">#REF!</definedName>
    <definedName name="CCOLAGUACOB12">#REF!</definedName>
    <definedName name="CCOLAGUACOB34">#REF!</definedName>
    <definedName name="CCOLAGUAHG1114">#REF!</definedName>
    <definedName name="CCOLAGUAHG112">#REF!</definedName>
    <definedName name="CCOLAGUAHG1234">#REF!</definedName>
    <definedName name="CCOLAGUAHG2">#REF!</definedName>
    <definedName name="CCOLAGUAHG3">#REF!</definedName>
    <definedName name="CCOLAGUAHG4">#REF!</definedName>
    <definedName name="CCOLAGUAHG5">#REF!</definedName>
    <definedName name="CCONSEP1C4">#REF!</definedName>
    <definedName name="CCONSEP1C5">#REF!</definedName>
    <definedName name="CCONSEP1C6">#REF!</definedName>
    <definedName name="CCONSEP1C8">#REF!</definedName>
    <definedName name="CCONSEP2C4">#REF!</definedName>
    <definedName name="CCONSEP2C5">#REF!</definedName>
    <definedName name="CCONSEP2C6">#REF!</definedName>
    <definedName name="CCONSEP2C8">#REF!</definedName>
    <definedName name="CDES2">#REF!</definedName>
    <definedName name="CDES3">#REF!</definedName>
    <definedName name="CDESINOPAR">#REF!</definedName>
    <definedName name="CDESPISPARR2">#REF!</definedName>
    <definedName name="CDESPISPARR3">#REF!</definedName>
    <definedName name="CDESPLU2">#REF!</definedName>
    <definedName name="CDESPLU3">#REF!</definedName>
    <definedName name="CDESPLU4">#REF!</definedName>
    <definedName name="CDESPLU5">#REF!</definedName>
    <definedName name="CDUCHA">#REF!</definedName>
    <definedName name="cebx34" localSheetId="0">[6]Canalizaciones!$D$37</definedName>
    <definedName name="cebx34">[7]Canalizaciones!$D$37</definedName>
    <definedName name="cemento" localSheetId="0">#REF!</definedName>
    <definedName name="cemento">#REF!</definedName>
    <definedName name="Cemento_1">#N/A</definedName>
    <definedName name="Cemento_2">#N/A</definedName>
    <definedName name="Cemento_3">#N/A</definedName>
    <definedName name="Cemento_4">NA()</definedName>
    <definedName name="Cemento_6">NA()</definedName>
    <definedName name="Cemento_8">NA()</definedName>
    <definedName name="Cemento_Blanco">[18]Insumos!$B$32:$D$32</definedName>
    <definedName name="cemento14" localSheetId="0">'[37]Accesorios '!$H$30</definedName>
    <definedName name="cemento14">'[38]Accesorios '!$H$30</definedName>
    <definedName name="cemento2">NA()</definedName>
    <definedName name="cementopvc" localSheetId="0">#REF!</definedName>
    <definedName name="cementopvc">#REF!</definedName>
    <definedName name="CEMPALMEAGUA1" localSheetId="0">#REF!</definedName>
    <definedName name="CEMPALMEAGUA1">#REF!</definedName>
    <definedName name="CEMPALMEAGUA114112">#REF!</definedName>
    <definedName name="CEMPALMEAGUA1234">#REF!</definedName>
    <definedName name="CEMPALMEAGUA2">#REF!</definedName>
    <definedName name="CEMPALMEAGUA212">#REF!</definedName>
    <definedName name="cemt100" localSheetId="0">[6]Canalizaciones!$E$26</definedName>
    <definedName name="cemt100">[7]Canalizaciones!$E$26</definedName>
    <definedName name="cemt12" localSheetId="0">[6]Canalizaciones!$C$26</definedName>
    <definedName name="cemt12">[7]Canalizaciones!$C$26</definedName>
    <definedName name="cemt150" localSheetId="0">[6]Canalizaciones!$F$26</definedName>
    <definedName name="cemt150">[7]Canalizaciones!$F$26</definedName>
    <definedName name="cemt200" localSheetId="0">[6]Canalizaciones!$G$26</definedName>
    <definedName name="cemt200">[7]Canalizaciones!$G$26</definedName>
    <definedName name="cemt300" localSheetId="0">[6]Canalizaciones!$H$26</definedName>
    <definedName name="cemt300">[7]Canalizaciones!$H$26</definedName>
    <definedName name="cemt34" localSheetId="0">[6]Canalizaciones!$D$26</definedName>
    <definedName name="cemt34">[7]Canalizaciones!$D$26</definedName>
    <definedName name="cemt400" localSheetId="0">[6]Canalizaciones!$I$26</definedName>
    <definedName name="cemt400">[7]Canalizaciones!$I$26</definedName>
    <definedName name="Cerámica_30x30_Pared">[18]Insumos!$B$35:$D$35</definedName>
    <definedName name="Cerámica_Italiana_Pared">[18]Insumos!$B$34:$D$34</definedName>
    <definedName name="CESCHCH" localSheetId="0">#REF!</definedName>
    <definedName name="CESCHCH">#REF!</definedName>
    <definedName name="cest100" localSheetId="0">#REF!</definedName>
    <definedName name="cest100">#REF!</definedName>
    <definedName name="CFREGADERO1CAMARA">#REF!</definedName>
    <definedName name="CFREGADERO2CAMARAS">#REF!</definedName>
    <definedName name="CFREGCORR">#REF!</definedName>
    <definedName name="CFREGESP1CA">#REF!</definedName>
    <definedName name="CFREGESP2CA">#REF!</definedName>
    <definedName name="chanel150" localSheetId="0">'[37]Accesorios '!#REF!</definedName>
    <definedName name="chanel150">'[38]Accesorios '!#REF!</definedName>
    <definedName name="chanel34" localSheetId="0">'[37]Accesorios '!$D$63</definedName>
    <definedName name="chanel34">'[38]Accesorios '!$D$63</definedName>
    <definedName name="channel150" localSheetId="0">'[37]Accesorios '!#REF!</definedName>
    <definedName name="channel150">'[38]Accesorios '!#REF!</definedName>
    <definedName name="Chazos____Corte">[18]Insumos!$B$46:$D$46</definedName>
    <definedName name="CINO" localSheetId="0">#REF!</definedName>
    <definedName name="CINO">#REF!</definedName>
    <definedName name="CINOESP1C">#REF!</definedName>
    <definedName name="CINOESP2C">#REF!</definedName>
    <definedName name="CINOESPPAR">#REF!</definedName>
    <definedName name="CINOFLUX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PIL">#REF!</definedName>
    <definedName name="CISEGMONO100">#REF!</definedName>
    <definedName name="CISEGMONO30">#REF!</definedName>
    <definedName name="CISEGMONO60">#REF!</definedName>
    <definedName name="CISTERNA4CAL">[14]Ana!$L$3759</definedName>
    <definedName name="CISTERNA4ROC">[14]Ana!$L$3779</definedName>
    <definedName name="CISTERNA8TIE">[14]Ana!$L$3799</definedName>
    <definedName name="CISTSDIS" localSheetId="0">#REF!</definedName>
    <definedName name="CISTSDIS">#REF!</definedName>
    <definedName name="citapeligro" localSheetId="0">#REF!</definedName>
    <definedName name="citapeligro">#REF!</definedName>
    <definedName name="CIUPAISJAGS">#N/A</definedName>
    <definedName name="CIUPAISPROY">#N/A</definedName>
    <definedName name="CLADRILLOS" localSheetId="0">#REF!</definedName>
    <definedName name="CLADRILLOS">#REF!</definedName>
    <definedName name="CLAVADERO1">#REF!</definedName>
    <definedName name="CLAVADERO1CV">#REF!</definedName>
    <definedName name="CLAVADERO2">#REF!</definedName>
    <definedName name="CLAVADERO2CV">#REF!</definedName>
    <definedName name="CLAVCLI">#REF!</definedName>
    <definedName name="CLAVCP">#REF!</definedName>
    <definedName name="CLAVEMP">#REF!</definedName>
    <definedName name="CLAVESPCP">#REF!</definedName>
    <definedName name="CLAVESPSP">#REF!</definedName>
    <definedName name="CLAVO" localSheetId="0">[26]Ins!$E$802</definedName>
    <definedName name="CLAVO">[35]Ins!$E$802</definedName>
    <definedName name="Clavos" localSheetId="0">[21]Insumos!#REF!</definedName>
    <definedName name="Clavos">[21]Insumos!#REF!</definedName>
    <definedName name="Clavos_2">#N/A</definedName>
    <definedName name="Clavos_3">#N/A</definedName>
    <definedName name="Clavos_Corriente">[18]Insumos!$B$47:$D$47</definedName>
    <definedName name="clavosac" localSheetId="0">#REF!</definedName>
    <definedName name="clavosac">#REF!</definedName>
    <definedName name="clavosc">#REF!</definedName>
    <definedName name="CLAVPED">#REF!</definedName>
    <definedName name="CLAVPLADOM">#REF!</definedName>
    <definedName name="CLAVSALON">#REF!</definedName>
    <definedName name="CLAVSP">#REF!</definedName>
    <definedName name="CLEVIS_COMPLETO" localSheetId="0">#REF!</definedName>
    <definedName name="CLEVIS_COMPLETO">#REF!</definedName>
    <definedName name="CLLAVECHO">#REF!</definedName>
    <definedName name="CLLAVEDUCHA">#REF!</definedName>
    <definedName name="CLLAVEPA1">#REF!</definedName>
    <definedName name="CLLAVEPA12">#REF!</definedName>
    <definedName name="CLLAVEPA34">#REF!</definedName>
    <definedName name="CLLAVEPACOB1">#REF!</definedName>
    <definedName name="CLLAVEPACOB112">#REF!</definedName>
    <definedName name="CLLAVEPACOB12">#REF!</definedName>
    <definedName name="CLLAVEPACOB34">#REF!</definedName>
    <definedName name="CLUCES">#REF!</definedName>
    <definedName name="cm24a">'[15]Accesorios '!$D$51</definedName>
    <definedName name="CMALLA10" localSheetId="0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LABORA1">#N/A</definedName>
    <definedName name="COLABORA2">#N/A</definedName>
    <definedName name="COLAGUA2SCH40CONTRA" localSheetId="0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mmHdr">#REF!</definedName>
    <definedName name="CommLabel">#REF!</definedName>
    <definedName name="COMPENS">#REF!</definedName>
    <definedName name="concreto">#REF!</definedName>
    <definedName name="concreto_2">#N/A</definedName>
    <definedName name="condu400" localSheetId="0">[6]Canalizaciones!$I$16</definedName>
    <definedName name="condu400">[7]Canalizaciones!$I$16</definedName>
    <definedName name="CONDUCTOR_AAAC_2_0" localSheetId="0">#REF!</definedName>
    <definedName name="CONDUCTOR_AAAC_2_0">#REF!</definedName>
    <definedName name="CONDUCTOR_AAAC_4_0" localSheetId="0">#REF!</definedName>
    <definedName name="CONDUCTOR_AAAC_4_0">#REF!</definedName>
    <definedName name="CONDULET1.5" localSheetId="0">#REF!</definedName>
    <definedName name="CONDULET1.5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4" localSheetId="0">#REF!</definedName>
    <definedName name="CONDULET4">#REF!</definedName>
    <definedName name="CONECTOR_DE_COMPRESION__2" localSheetId="0">#REF!</definedName>
    <definedName name="CONECTOR_DE_COMPRESION__2">#REF!</definedName>
    <definedName name="CONECTOR_DE_COMPRESION_CU_AL__2" localSheetId="0">#REF!</definedName>
    <definedName name="CONECTOR_DE_COMPRESION_CU_AL__2">#REF!</definedName>
    <definedName name="CONECTOR_TIPO_CUÑA__4_0" localSheetId="0">#REF!</definedName>
    <definedName name="CONECTOR_TIPO_CUÑA__4_0">#REF!</definedName>
    <definedName name="CONECTOR_TIPO_CUÑA_2_0" localSheetId="0">#REF!</definedName>
    <definedName name="CONECTOR_TIPO_CUÑA_2_0">#REF!</definedName>
    <definedName name="CONECTOR_TRIPLEX_2_0" localSheetId="0">#REF!</definedName>
    <definedName name="CONECTOR_TRIPLEX_2_0">#REF!</definedName>
    <definedName name="CONECTOR_TRIPLEX_4_0" localSheetId="0">#REF!</definedName>
    <definedName name="CONECTOR_TRIPLEX_4_0">#REF!</definedName>
    <definedName name="CONECTOR_VARILLA_DE_TIERRA" localSheetId="0">#REF!</definedName>
    <definedName name="CONECTOR_VARILLA_DE_TIERRA">#REF!</definedName>
    <definedName name="conectoremt0.5" localSheetId="0">#REF!</definedName>
    <definedName name="conectoremt0.5">#REF!</definedName>
    <definedName name="conectoremt0.75" localSheetId="0">#REF!</definedName>
    <definedName name="conectoremt0.75">#REF!</definedName>
    <definedName name="conectoremt1" localSheetId="0">#REF!</definedName>
    <definedName name="conectoremt1">#REF!</definedName>
    <definedName name="conectoremt1.5" localSheetId="0">#REF!</definedName>
    <definedName name="conectoremt1.5">#REF!</definedName>
    <definedName name="conectoremt2" localSheetId="0">#REF!</definedName>
    <definedName name="conectoremt2">#REF!</definedName>
    <definedName name="conectoremt3" localSheetId="0">#REF!</definedName>
    <definedName name="conectoremt3">#REF!</definedName>
    <definedName name="conectoremt4" localSheetId="0">#REF!</definedName>
    <definedName name="conectoremt4">#REF!</definedName>
    <definedName name="conectoreshub0.5" localSheetId="0">#REF!</definedName>
    <definedName name="conectoreshub0.5">#REF!</definedName>
    <definedName name="conectoreshub0.75" localSheetId="0">#REF!</definedName>
    <definedName name="conectoreshub0.75">#REF!</definedName>
    <definedName name="conectoreshub1" localSheetId="0">#REF!</definedName>
    <definedName name="conectoreshub1">#REF!</definedName>
    <definedName name="conectoreshub1.5" localSheetId="0">#REF!</definedName>
    <definedName name="conectoreshub1.5">#REF!</definedName>
    <definedName name="conectoreshub2" localSheetId="0">#REF!</definedName>
    <definedName name="conectoreshub2">#REF!</definedName>
    <definedName name="conectoreshub3" localSheetId="0">#REF!</definedName>
    <definedName name="conectoreshub3">#REF!</definedName>
    <definedName name="conectoreshub4" localSheetId="0">#REF!</definedName>
    <definedName name="conectoreshub4">#REF!</definedName>
    <definedName name="CONEXBAJ4SDR41A6CONTRA" localSheetId="0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ACTOR_40_A" localSheetId="0">[39]MATERIALES!$G$239</definedName>
    <definedName name="CONTACTOR_40_A">[40]MATERIALES!$G$239</definedName>
    <definedName name="CONTENTELFORDM">[14]Ana!$L$343</definedName>
    <definedName name="CONTENTELFORDM3">[14]Ana!$L$342</definedName>
    <definedName name="CONTRA1">#N/A</definedName>
    <definedName name="CONTRA2">#N/A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>#REF!</definedName>
    <definedName name="CORINALCEM">#REF!</definedName>
    <definedName name="CORINALFALDA">#REF!</definedName>
    <definedName name="CORINALPEQ">#REF!</definedName>
    <definedName name="correa8">[12]analisis!$G$773</definedName>
    <definedName name="Corte_y_Bote_Material____C_E">[5]Insumos!#REF!</definedName>
    <definedName name="CORTEEQUIPO" localSheetId="0">#REF!</definedName>
    <definedName name="CORTEEQUIPO">#REF!</definedName>
    <definedName name="COT" localSheetId="0">[1]Ago.94!#REF!</definedName>
    <definedName name="COT">[2]Ago.94!#REF!</definedName>
    <definedName name="couplingemt0.5" localSheetId="0">#REF!</definedName>
    <definedName name="couplingemt0.5">#REF!</definedName>
    <definedName name="couplingemt0.75" localSheetId="0">#REF!</definedName>
    <definedName name="couplingemt0.75">#REF!</definedName>
    <definedName name="couplingemt1" localSheetId="0">#REF!</definedName>
    <definedName name="couplingemt1">#REF!</definedName>
    <definedName name="couplingemt1.5" localSheetId="0">#REF!</definedName>
    <definedName name="couplingemt1.5">#REF!</definedName>
    <definedName name="couplingemt2" localSheetId="0">#REF!</definedName>
    <definedName name="couplingemt2">#REF!</definedName>
    <definedName name="couplingemt3" localSheetId="0">#REF!</definedName>
    <definedName name="couplingemt3">#REF!</definedName>
    <definedName name="couplingemt4" localSheetId="0">#REF!</definedName>
    <definedName name="couplingemt4">#REF!</definedName>
    <definedName name="couplingimc0.5" localSheetId="0">#REF!</definedName>
    <definedName name="couplingimc0.5">#REF!</definedName>
    <definedName name="couplingimc0.75" localSheetId="0">#REF!</definedName>
    <definedName name="couplingimc0.75">#REF!</definedName>
    <definedName name="couplingimc1" localSheetId="0">#REF!</definedName>
    <definedName name="couplingimc1">#REF!</definedName>
    <definedName name="couplingimc1.5" localSheetId="0">#REF!</definedName>
    <definedName name="couplingimc1.5">#REF!</definedName>
    <definedName name="couplingimc2" localSheetId="0">#REF!</definedName>
    <definedName name="couplingimc2">#REF!</definedName>
    <definedName name="couplingimc3" localSheetId="0">#REF!</definedName>
    <definedName name="couplingimc3">#REF!</definedName>
    <definedName name="couplingimc4" localSheetId="0">#REF!</definedName>
    <definedName name="couplingimc4">#REF!</definedName>
    <definedName name="CPANEL">#REF!</definedName>
    <definedName name="CPAPSERV">#REF!</definedName>
    <definedName name="cpvc100" localSheetId="0">[6]Canalizaciones!$E$20</definedName>
    <definedName name="cpvc100">[7]Canalizaciones!$E$20</definedName>
    <definedName name="cpvc12" localSheetId="0">[6]Canalizaciones!$C$20</definedName>
    <definedName name="cpvc12">[7]Canalizaciones!$C$20</definedName>
    <definedName name="cpvc150" localSheetId="0">[6]Canalizaciones!$F$20</definedName>
    <definedName name="cpvc150">[7]Canalizaciones!$F$20</definedName>
    <definedName name="cpvc200" localSheetId="0">[6]Canalizaciones!$G$20</definedName>
    <definedName name="cpvc200">[7]Canalizaciones!$G$20</definedName>
    <definedName name="cpvc300" localSheetId="0">[6]Canalizaciones!$H$20</definedName>
    <definedName name="cpvc300">[7]Canalizaciones!$H$20</definedName>
    <definedName name="cpvc34" localSheetId="0">[6]Canalizaciones!$D$20</definedName>
    <definedName name="cpvc34">[7]Canalizaciones!$D$20</definedName>
    <definedName name="cpvc400" localSheetId="0">[6]Canalizaciones!$I$20</definedName>
    <definedName name="cpvc400">[7]Canalizaciones!$I$20</definedName>
    <definedName name="crbx100" localSheetId="0">[6]Canalizaciones!$E$37</definedName>
    <definedName name="crbx100">[7]Canalizaciones!$E$37</definedName>
    <definedName name="crbx12" localSheetId="0">[6]Canalizaciones!$C$37</definedName>
    <definedName name="crbx12">[7]Canalizaciones!$C$37</definedName>
    <definedName name="crbx150" localSheetId="0">[6]Canalizaciones!$F$37</definedName>
    <definedName name="crbx150">[7]Canalizaciones!$F$37</definedName>
    <definedName name="crbx200" localSheetId="0">[6]Canalizaciones!$G$37</definedName>
    <definedName name="crbx200">[7]Canalizaciones!$G$37</definedName>
    <definedName name="crbx300" localSheetId="0">[6]Canalizaciones!$H$37</definedName>
    <definedName name="crbx300">[7]Canalizaciones!$H$37</definedName>
    <definedName name="crbx400" localSheetId="0">[6]Canalizaciones!$I$37</definedName>
    <definedName name="crbx400">[7]Canalizaciones!$I$37</definedName>
    <definedName name="CREPISA" localSheetId="0">#REF!</definedName>
    <definedName name="CREPISA">#REF!</definedName>
    <definedName name="CRISTMIN">#REF!</definedName>
    <definedName name="crlt100" localSheetId="0">[6]Canalizaciones!$E$42</definedName>
    <definedName name="crlt100">[7]Canalizaciones!$E$42</definedName>
    <definedName name="crlt12" localSheetId="0">[6]Canalizaciones!$C$42</definedName>
    <definedName name="crlt12">[7]Canalizaciones!$C$42</definedName>
    <definedName name="crlt150" localSheetId="0">[6]Canalizaciones!$F$42</definedName>
    <definedName name="crlt150">[7]Canalizaciones!$F$42</definedName>
    <definedName name="crlt200" localSheetId="0">[6]Canalizaciones!$G$42</definedName>
    <definedName name="crlt200">[7]Canalizaciones!$G$42</definedName>
    <definedName name="crlt300" localSheetId="0">[6]Canalizaciones!$H$42</definedName>
    <definedName name="crlt300">[7]Canalizaciones!$H$42</definedName>
    <definedName name="crlt34" localSheetId="0">[6]Canalizaciones!$D$42</definedName>
    <definedName name="crlt34">[7]Canalizaciones!$D$42</definedName>
    <definedName name="crlt400" localSheetId="0">[6]Canalizaciones!$I$42</definedName>
    <definedName name="crlt400">[7]Canalizaciones!$I$42</definedName>
    <definedName name="CRONOGRAMA">#N/A</definedName>
    <definedName name="CRUCETA_DE_6" localSheetId="0">#REF!</definedName>
    <definedName name="CRUCETA_DE_6">#REF!</definedName>
    <definedName name="CSALIDA1">#REF!</definedName>
    <definedName name="CSALIDA112">#REF!</definedName>
    <definedName name="CSALIDA114">#REF!</definedName>
    <definedName name="CSALIDA12">#REF!</definedName>
    <definedName name="CSALIDA2">#REF!</definedName>
    <definedName name="CSALIDA34">#REF!</definedName>
    <definedName name="CSALIDACAL">#REF!</definedName>
    <definedName name="CSALIDACOBRE1">#REF!</definedName>
    <definedName name="CSALIDACOBRE12">#REF!</definedName>
    <definedName name="CSALIDACOBRE34">#REF!</definedName>
    <definedName name="CSALIDAFILTRO">#REF!</definedName>
    <definedName name="CSALIDAFLUX">#REF!</definedName>
    <definedName name="CSALIDAINOD">#REF!</definedName>
    <definedName name="CSALIDAorin">#REF!</definedName>
    <definedName name="CTC">#REF!</definedName>
    <definedName name="CTEJA">#REF!</definedName>
    <definedName name="ctemt100" localSheetId="0">[6]Canalizaciones!$E$28</definedName>
    <definedName name="ctemt100">[7]Canalizaciones!$E$28</definedName>
    <definedName name="ctemt12" localSheetId="0">[6]Canalizaciones!$C$28</definedName>
    <definedName name="ctemt12">[7]Canalizaciones!$C$28</definedName>
    <definedName name="ctemt150" localSheetId="0">[6]Canalizaciones!$F$28</definedName>
    <definedName name="ctemt150">[7]Canalizaciones!$F$28</definedName>
    <definedName name="ctemt200" localSheetId="0">[6]Canalizaciones!$G$28</definedName>
    <definedName name="ctemt200">[7]Canalizaciones!$G$28</definedName>
    <definedName name="ctemt300" localSheetId="0">[6]Canalizaciones!$H$28</definedName>
    <definedName name="ctemt300">[7]Canalizaciones!$H$28</definedName>
    <definedName name="ctemt34" localSheetId="0">[6]Canalizaciones!$D$28</definedName>
    <definedName name="ctemt34">[7]Canalizaciones!$D$28</definedName>
    <definedName name="ctemt400" localSheetId="0">[6]Canalizaciones!$I$28</definedName>
    <definedName name="ctemt400">[7]Canalizaciones!$I$28</definedName>
    <definedName name="CTERMBANO" localSheetId="0">#REF!</definedName>
    <definedName name="CTERMBANO">#REF!</definedName>
    <definedName name="CTG1CAM">#REF!</definedName>
    <definedName name="CTG2CAM">#REF!</definedName>
    <definedName name="CTIMBRECOR">#REF!</definedName>
    <definedName name="CTINACO">#REF!</definedName>
    <definedName name="CTRIHUEDOM">#REF!</definedName>
    <definedName name="CTUBALCANT0312">#REF!</definedName>
    <definedName name="CTUBALCANT0315">#REF!</definedName>
    <definedName name="CTUBALCANT0321">#REF!</definedName>
    <definedName name="CTUBALCANT0324">#REF!</definedName>
    <definedName name="CTUBALCANT0330">#REF!</definedName>
    <definedName name="CTUBALCANT0336">#REF!</definedName>
    <definedName name="CTUBALCANT036">#REF!</definedName>
    <definedName name="CTUBALCANT038">#REF!</definedName>
    <definedName name="CTUBALCANT12">#REF!</definedName>
    <definedName name="CTUBALCANT15">#REF!</definedName>
    <definedName name="CTUBALCANT21">#REF!</definedName>
    <definedName name="CTUBALCANT24">#REF!</definedName>
    <definedName name="CTUBALCANT30">#REF!</definedName>
    <definedName name="CTUBALCANT36">#REF!</definedName>
    <definedName name="CTUBALCANT6">#REF!</definedName>
    <definedName name="CTUBALCANT8">#REF!</definedName>
    <definedName name="CTUBASB12">#REF!</definedName>
    <definedName name="CTUBASB16">#REF!</definedName>
    <definedName name="CTUBASB20">#REF!</definedName>
    <definedName name="CTUBASB3">#REF!</definedName>
    <definedName name="CTUBASB4">#REF!</definedName>
    <definedName name="CTUBASB6">#REF!</definedName>
    <definedName name="CTUBASB8">#REF!</definedName>
    <definedName name="CTUBHF12">#REF!</definedName>
    <definedName name="CTUBHF3">#REF!</definedName>
    <definedName name="CTUBHF4">#REF!</definedName>
    <definedName name="CTUBHF6">#REF!</definedName>
    <definedName name="CTUBHF8">#REF!</definedName>
    <definedName name="CTUBHG1">#REF!</definedName>
    <definedName name="CTUBHG10">#REF!</definedName>
    <definedName name="CTUBHG12">#REF!</definedName>
    <definedName name="CTUBHG2">#REF!</definedName>
    <definedName name="CTUBHG212">#REF!</definedName>
    <definedName name="CTUBHG3">#REF!</definedName>
    <definedName name="CTUBHG34">#REF!</definedName>
    <definedName name="CTUBHG4">#REF!</definedName>
    <definedName name="CTUBHG6">#REF!</definedName>
    <definedName name="CTUBHG8">#REF!</definedName>
    <definedName name="Cubo_para_vaciado_de_Hormigón">[21]Insumos!#REF!</definedName>
    <definedName name="Cubo_para_vaciado_de_Hormigón_2">#N/A</definedName>
    <definedName name="Cubo_para_vaciado_de_Hormigón_3">#N/A</definedName>
    <definedName name="cuemt100" localSheetId="0">[6]Canalizaciones!$E$27</definedName>
    <definedName name="cuemt100">[7]Canalizaciones!$E$27</definedName>
    <definedName name="cuemt12" localSheetId="0">[6]Canalizaciones!$C$27</definedName>
    <definedName name="cuemt12">[7]Canalizaciones!$C$27</definedName>
    <definedName name="cuemt150" localSheetId="0">[6]Canalizaciones!$F$27</definedName>
    <definedName name="cuemt150">[7]Canalizaciones!$F$27</definedName>
    <definedName name="cuemt200" localSheetId="0">[6]Canalizaciones!$G$27</definedName>
    <definedName name="cuemt200">[7]Canalizaciones!$G$27</definedName>
    <definedName name="cuemt300" localSheetId="0">[6]Canalizaciones!$H$27</definedName>
    <definedName name="cuemt300">[7]Canalizaciones!$H$27</definedName>
    <definedName name="cuemt34" localSheetId="0">[6]Canalizaciones!$D$27</definedName>
    <definedName name="cuemt34">[7]Canalizaciones!$D$27</definedName>
    <definedName name="cuemt400" localSheetId="0">[6]Canalizaciones!$I$27</definedName>
    <definedName name="cuemt400">[7]Canalizaciones!$I$27</definedName>
    <definedName name="cuhg100" localSheetId="0">[6]Canalizaciones!$E$47</definedName>
    <definedName name="cuhg100">[7]Canalizaciones!$E$47</definedName>
    <definedName name="cuhg12" localSheetId="0">[6]Canalizaciones!$C$47</definedName>
    <definedName name="cuhg12">[7]Canalizaciones!$C$47</definedName>
    <definedName name="cuhg150" localSheetId="0">[6]Canalizaciones!$F$47</definedName>
    <definedName name="cuhg150">[7]Canalizaciones!$F$47</definedName>
    <definedName name="cuhg200" localSheetId="0">[6]Canalizaciones!$G$47</definedName>
    <definedName name="cuhg200">[7]Canalizaciones!$G$47</definedName>
    <definedName name="cuhg300" localSheetId="0">[6]Canalizaciones!$H$47</definedName>
    <definedName name="cuhg300">[7]Canalizaciones!$H$47</definedName>
    <definedName name="cuhg34" localSheetId="0">[6]Canalizaciones!$D$47</definedName>
    <definedName name="cuhg34">[7]Canalizaciones!$D$47</definedName>
    <definedName name="cuhg400" localSheetId="0">[6]Canalizaciones!$I$47</definedName>
    <definedName name="cuhg400">[7]Canalizaciones!$I$47</definedName>
    <definedName name="Curado_y_Aditivo" localSheetId="0">[21]Insumos!#REF!</definedName>
    <definedName name="Curado_y_Aditivo">[21]Insumos!#REF!</definedName>
    <definedName name="Curado_y_Aditivo_2">#N/A</definedName>
    <definedName name="Curado_y_Aditivo_3">#N/A</definedName>
    <definedName name="curvaemt0.5" localSheetId="0">#REF!</definedName>
    <definedName name="curvaemt0.5">#REF!</definedName>
    <definedName name="curvaemt0.75" localSheetId="0">#REF!</definedName>
    <definedName name="curvaemt0.75">#REF!</definedName>
    <definedName name="curvaemt1" localSheetId="0">#REF!</definedName>
    <definedName name="curvaemt1">#REF!</definedName>
    <definedName name="curvaemt1.5" localSheetId="0">#REF!</definedName>
    <definedName name="curvaemt1.5">#REF!</definedName>
    <definedName name="curvaemt2" localSheetId="0">#REF!</definedName>
    <definedName name="curvaemt2">#REF!</definedName>
    <definedName name="curvaemt3" localSheetId="0">#REF!</definedName>
    <definedName name="curvaemt3">#REF!</definedName>
    <definedName name="curvaemt4" localSheetId="0">#REF!</definedName>
    <definedName name="curvaemt4">#REF!</definedName>
    <definedName name="curvaimc0.5" localSheetId="0">#REF!</definedName>
    <definedName name="curvaimc0.5">#REF!</definedName>
    <definedName name="curvaimc0.75" localSheetId="0">#REF!</definedName>
    <definedName name="curvaimc0.75">#REF!</definedName>
    <definedName name="curvaimc1" localSheetId="0">#REF!</definedName>
    <definedName name="curvaimc1">#REF!</definedName>
    <definedName name="curvaimc1.5" localSheetId="0">#REF!</definedName>
    <definedName name="curvaimc1.5">#REF!</definedName>
    <definedName name="curvaimc2" localSheetId="0">#REF!</definedName>
    <definedName name="curvaimc2">#REF!</definedName>
    <definedName name="curvaimc3" localSheetId="0">#REF!</definedName>
    <definedName name="curvaimc3">#REF!</definedName>
    <definedName name="curvaimc4" localSheetId="0">#REF!</definedName>
    <definedName name="curvaimc4">#REF!</definedName>
    <definedName name="curvapvc0.5" localSheetId="0">#REF!</definedName>
    <definedName name="curvapvc0.5">#REF!</definedName>
    <definedName name="curvapvc0.75" localSheetId="0">#REF!</definedName>
    <definedName name="curvapvc0.75">#REF!</definedName>
    <definedName name="curvapvc1" localSheetId="0">#REF!</definedName>
    <definedName name="curvapvc1">#REF!</definedName>
    <definedName name="curvapvc1.5" localSheetId="0">#REF!</definedName>
    <definedName name="curvapvc1.5">#REF!</definedName>
    <definedName name="curvapvc2" localSheetId="0">#REF!</definedName>
    <definedName name="curvapvc2">#REF!</definedName>
    <definedName name="curvapvc3" localSheetId="0">#REF!</definedName>
    <definedName name="curvapvc3">#REF!</definedName>
    <definedName name="curvapvc4" localSheetId="0">#REF!</definedName>
    <definedName name="curvapvc4">#REF!</definedName>
    <definedName name="CUT_OUT_200_AMP" localSheetId="0">#REF!</definedName>
    <definedName name="CUT_OUT_200_AMP">#REF!</definedName>
    <definedName name="cutout200">#N/A</definedName>
    <definedName name="CVERTEDERO">#REF!</definedName>
    <definedName name="CVERTEDEROH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">'[31]Partidas Generales'!$D$9</definedName>
    <definedName name="D_2">#N/A</definedName>
    <definedName name="D_3">#N/A</definedName>
    <definedName name="D_4">NA()</definedName>
    <definedName name="D_6">NA()</definedName>
    <definedName name="D_8">NA()</definedName>
    <definedName name="D1_15X20">[16]Analisis!$F$127</definedName>
    <definedName name="datos" localSheetId="0">#REF!</definedName>
    <definedName name="Datos">#REF!</definedName>
    <definedName name="DD">#REF!</definedName>
    <definedName name="dd_2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retido_Blanco">[18]Insumos!$B$50:$D$50</definedName>
    <definedName name="derretidoblanc" localSheetId="0">#REF!</definedName>
    <definedName name="derretidoblanc">#REF!</definedName>
    <definedName name="derretidoG">#REF!</definedName>
    <definedName name="Desagüe_de_piso_de_2______INST.">[5]Insumos!#REF!</definedName>
    <definedName name="Desagüe_de_techo_de_3">[5]Insumos!#REF!</definedName>
    <definedName name="Desagüe_de_techo_de_4">[5]Insumos!#REF!</definedName>
    <definedName name="desagues">'[41]EDIFICIO COUNTERS'!#REF!</definedName>
    <definedName name="desc1">#N/A</definedName>
    <definedName name="desc2">#N/A</definedName>
    <definedName name="DESCRIPCION">[3]Análisis!#REF!</definedName>
    <definedName name="Descuento">'[42]Lista de Equipos'!$H$2</definedName>
    <definedName name="desembolso" localSheetId="0">Hoja1</definedName>
    <definedName name="desembolso">Hoja1</definedName>
    <definedName name="desembolso___0">"#NOMBRE?"</definedName>
    <definedName name="desembolso___10">"#NOMBRE?"</definedName>
    <definedName name="desembolso___11">"#NOMBRE?"</definedName>
    <definedName name="desembolso___12">"#NOMBRE?"</definedName>
    <definedName name="desembolso___13">"#NOMBRE?"</definedName>
    <definedName name="desembolso___14">"#NOMBRE?"</definedName>
    <definedName name="desembolso___15">"#NOMBRE?"</definedName>
    <definedName name="desembolso___16">"#NOMBRE?"</definedName>
    <definedName name="desembolso___17">"#NOMBRE?"</definedName>
    <definedName name="desembolso___18">"#NOMBRE?"</definedName>
    <definedName name="desembolso___2">"#NOMBRE?"</definedName>
    <definedName name="desembolso___21">"#NOMBRE?"</definedName>
    <definedName name="desembolso___3">"#NOMBRE?"</definedName>
    <definedName name="desembolso___4">"#NOMBRE?"</definedName>
    <definedName name="desembolso___6">"#NOMBRE?"</definedName>
    <definedName name="desembolso___7">"#NOMBRE?"</definedName>
    <definedName name="desembolso___8">"#NOMBRE?"</definedName>
    <definedName name="desembolso___9">"#NOMBRE?"</definedName>
    <definedName name="DESENCARCO" localSheetId="0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MANTSE500CONTRA">#REF!</definedName>
    <definedName name="desp">#REF!</definedName>
    <definedName name="DESP24">[14]Ana!$L$3809</definedName>
    <definedName name="DESP34">[14]Ana!$L$3819</definedName>
    <definedName name="DESP44">[14]Ana!$L$3829</definedName>
    <definedName name="DESPACE1">#N/A</definedName>
    <definedName name="DESPACE2">#N/A</definedName>
    <definedName name="DESPACEMALLA">#N/A</definedName>
    <definedName name="DESPCLA">#N/A</definedName>
    <definedName name="DESPISO2CONTRA" localSheetId="0">#REF!</definedName>
    <definedName name="DESPISO2CONTRA">#REF!</definedName>
    <definedName name="DESPLU3">[14]Ana!$L$352</definedName>
    <definedName name="DESPLU4">[14]Ana!$L$359</definedName>
    <definedName name="DESPMAD1">#N/A</definedName>
    <definedName name="DESPMAD2">#N/A</definedName>
    <definedName name="Diesel">[5]Insumos!#REF!</definedName>
    <definedName name="DIRJAGS">#N/A</definedName>
    <definedName name="DIRPROY">#N/A</definedName>
    <definedName name="DISTAGUAYMOCONTRA" localSheetId="0">#REF!</definedName>
    <definedName name="DISTAGUAYMOCONTRA">#REF!</definedName>
    <definedName name="DIVISA">[14]Ins!$E$370</definedName>
    <definedName name="DOLAR" localSheetId="0">#REF!</definedName>
    <definedName name="DOLAR">#REF!</definedName>
    <definedName name="DUCHAFRIAHG">[14]Ana!$L$3862</definedName>
    <definedName name="DUCHAPVC" localSheetId="0">#REF!</definedName>
    <definedName name="DUCHAPVC">#REF!</definedName>
    <definedName name="DUCHAPVCCPVC">#REF!</definedName>
    <definedName name="ED_1" localSheetId="0">#REF!</definedName>
    <definedName name="ED_1">#REF!</definedName>
    <definedName name="ED_2" localSheetId="0">#REF!</definedName>
    <definedName name="ED_2">#REF!</definedName>
    <definedName name="ED_3" localSheetId="0">#REF!</definedName>
    <definedName name="ED_3">#REF!</definedName>
    <definedName name="eded" localSheetId="0">Hoja1</definedName>
    <definedName name="eded">Hoja1</definedName>
    <definedName name="elbow2">#N/A</definedName>
    <definedName name="Electrico2" hidden="1">'[10]ANALISIS STO DGO'!#REF!</definedName>
    <definedName name="ELECTRODO_QUIMICO" localSheetId="0">#REF!</definedName>
    <definedName name="ELECTRODO_QUIMICO">#REF!</definedName>
    <definedName name="EMAILARQSA">#N/A</definedName>
    <definedName name="EMAILJAGS">#N/A</definedName>
    <definedName name="EMERGE" hidden="1">'[9]ANALISIS STO DGO'!#REF!</definedName>
    <definedName name="EMERGENCY" hidden="1">'[9]ANALISIS STO DGO'!#REF!</definedName>
    <definedName name="Empalme_de_Pilotes">[21]Insumos!#REF!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[14]Ana!$L$387</definedName>
    <definedName name="EMPEXTMA">[14]Ana!$L$407</definedName>
    <definedName name="EMPINTCONACEROYMALLACONTRA" localSheetId="0">#REF!</definedName>
    <definedName name="EMPINTCONACEROYMALLACONTRA">#REF!</definedName>
    <definedName name="EMPINTMA">[14]Ana!$L$399</definedName>
    <definedName name="EMPPULSCOL">[14]Ana!$L$438</definedName>
    <definedName name="EMPRAS">[14]Ana!$L$415</definedName>
    <definedName name="EMPRUS">[14]Ana!$L$430</definedName>
    <definedName name="EMPTECHO">[14]Ana!$L$423</definedName>
    <definedName name="Envio">'[43]Oferta Comercial Eaton'!$S$2</definedName>
    <definedName name="err">"#NOMBRE?"</definedName>
    <definedName name="ESCALERA" localSheetId="0">#REF!</definedName>
    <definedName name="ESCALERA">#REF!</definedName>
    <definedName name="Escalones_Granito_Fondo_Blanco____Incl._H_y_C_H" localSheetId="0">[5]Insumos!#REF!</definedName>
    <definedName name="Escalones_Granito_Fondo_Blanco____Incl._H_y_C_H">[5]Insumos!#REF!</definedName>
    <definedName name="ESCGRA23B">[14]Ana!$L$467</definedName>
    <definedName name="ESCGRA23C">[14]Ana!$L$473</definedName>
    <definedName name="ESCGRA23G">[14]Ana!$L$479</definedName>
    <definedName name="ESCGRABOTB">[14]Ana!$L$485</definedName>
    <definedName name="ESCGRABOTC">[14]Ana!$L$491</definedName>
    <definedName name="ESCMARAGLPR" localSheetId="0">[44]Ana!$M$452</definedName>
    <definedName name="ESCMARAGLPR">[45]Ana!$M$452</definedName>
    <definedName name="ESCOBA" localSheetId="0">#REF!</definedName>
    <definedName name="ESCOBA">#REF!</definedName>
    <definedName name="ESCSUPCHAC">[14]Ana!$L$509</definedName>
    <definedName name="ESCVIBB">[14]Ana!$L$515</definedName>
    <definedName name="ESCVIBC">[14]Ana!$L$521</definedName>
    <definedName name="ESCVIBG">[14]Ana!$L$527</definedName>
    <definedName name="Eslingas">[21]Insumos!#REF!</definedName>
    <definedName name="Eslingas_2">#N/A</definedName>
    <definedName name="Eslingas_3">#N/A</definedName>
    <definedName name="estopa">#REF!</definedName>
    <definedName name="ESTRIA">[14]Ana!$L$448</definedName>
    <definedName name="EXC_RETRO">[16]Analisis!$F$68</definedName>
    <definedName name="Excavación_a_mano" localSheetId="0">#REF!</definedName>
    <definedName name="Excavación_a_mano">#REF!</definedName>
    <definedName name="Excavación_Tierra___AM">[18]Insumos!$B$134:$D$134</definedName>
    <definedName name="EXCCALMANO3" localSheetId="0">#REF!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l_BuiltIn_Print_Area">#REF!</definedName>
    <definedName name="Excel_BuiltIn_Print_Area_1">(#REF!,#REF!)</definedName>
    <definedName name="Excel_BuiltIn_Print_Area_1_1">#REF!</definedName>
    <definedName name="Excel_BuiltIn_Print_Area_14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7">#REF!</definedName>
    <definedName name="Excel_BuiltIn_Print_Area_9">#REF!</definedName>
    <definedName name="Excel_BuiltIn_Print_Titles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'[25]M.O.'!#REF!</definedName>
    <definedName name="EXCRCOM5" localSheetId="0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 localSheetId="0">'[26]M.O.'!$C$563</definedName>
    <definedName name="EXCTIERRAMANO3">#REF!</definedName>
    <definedName name="EXCTIERRAMANO5">#REF!</definedName>
    <definedName name="EXCTIERRAMANO7">#REF!</definedName>
    <definedName name="_xlnm.Extract">#REF!</definedName>
    <definedName name="FAB" localSheetId="0">[1]Ago.94!#REF!</definedName>
    <definedName name="FAB">[2]Ago.94!#REF!</definedName>
    <definedName name="fact1" localSheetId="0">#REF!</definedName>
    <definedName name="fact1">#REF!</definedName>
    <definedName name="fact2" localSheetId="0">#REF!</definedName>
    <definedName name="fact2">#REF!</definedName>
    <definedName name="fact3" localSheetId="0">#REF!</definedName>
    <definedName name="fact3">#REF!</definedName>
    <definedName name="fact4" localSheetId="0">#REF!</definedName>
    <definedName name="fact4">#REF!</definedName>
    <definedName name="Factor" localSheetId="0">#REF!</definedName>
    <definedName name="factor">#REF!</definedName>
    <definedName name="factormovimientotierra">'[46]Presupuesto  US$'!#REF!</definedName>
    <definedName name="FE" localSheetId="0">#REF!</definedName>
    <definedName name="FE">#REF!</definedName>
    <definedName name="FECHA" localSheetId="0">[3]Análisis!#REF!</definedName>
    <definedName name="FECHA">[3]Análisis!#REF!</definedName>
    <definedName name="FECHACREACION" localSheetId="0">#N/A</definedName>
    <definedName name="FECHACREACION">#REF!</definedName>
    <definedName name="FER" localSheetId="0">[1]Ago.94!#REF!</definedName>
    <definedName name="FER">[2]Ago.94!#REF!</definedName>
    <definedName name="FF" localSheetId="0" hidden="1">#REF!</definedName>
    <definedName name="FF" hidden="1">#REF!</definedName>
    <definedName name="FINO_PLATEA">[16]Analisis!$F$615</definedName>
    <definedName name="FINOTECHOBER">[14]Ana!$L$5355</definedName>
    <definedName name="FINOTECHOINCL">[14]Ana!$L$5361</definedName>
    <definedName name="FINOTECHOPLA">[14]Ana!$L$5367</definedName>
    <definedName name="FLEJE_GALVANIZDO_DE__28" localSheetId="0">#REF!</definedName>
    <definedName name="FLEJE_GALVANIZDO_DE__28">#REF!</definedName>
    <definedName name="FP" localSheetId="1">'Tabla alimentadores (2)'!#REF!</definedName>
    <definedName name="FRAGUA">[14]Ana!$L$371</definedName>
    <definedName name="FREG1HG">[14]Ana!$L$3918</definedName>
    <definedName name="FREG1PVCCPVC" localSheetId="0">#REF!</definedName>
    <definedName name="FREG1PVCCPVC">#REF!</definedName>
    <definedName name="FREG2HG">[14]Ana!$L$3890</definedName>
    <definedName name="FREG2PVCCPVC" localSheetId="0">#REF!</definedName>
    <definedName name="FREG2PVCCPVC">#REF!</definedName>
    <definedName name="FUSIBLE_TIPO_CARTUCHO" localSheetId="0">#REF!</definedName>
    <definedName name="FUSIBLE_TIPO_CARTUCHO">#REF!</definedName>
    <definedName name="FZ">#REF!</definedName>
    <definedName name="GASOLINA">[14]Ins!$E$588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FGFF" hidden="1">#REF!</definedName>
    <definedName name="GFSG" hidden="1">#REF!</definedName>
    <definedName name="gi" localSheetId="0">#REF!</definedName>
    <definedName name="gi">#REF!</definedName>
    <definedName name="GOTEROCOL">[14]Ana!$L$453</definedName>
    <definedName name="GOTERORAN">[14]Ana!$L$458</definedName>
    <definedName name="GRAPA_CALIENTE_2_0" localSheetId="0">#REF!</definedName>
    <definedName name="GRAPA_CALIENTE_2_0">#REF!</definedName>
    <definedName name="GRAPA_CALIENTE_4_0" localSheetId="0">#REF!</definedName>
    <definedName name="GRAPA_CALIENTE_4_0">#REF!</definedName>
    <definedName name="GRAPA_TERMINAL_2_0" localSheetId="0">#REF!</definedName>
    <definedName name="GRAPA_TERMINAL_2_0">#REF!</definedName>
    <definedName name="GRAPA_TERMINAL_4_0" localSheetId="0">#REF!</definedName>
    <definedName name="GRAPA_TERMINAL_4_0">#REF!</definedName>
    <definedName name="grava" localSheetId="0">#REF!</definedName>
    <definedName name="grava">#REF!</definedName>
    <definedName name="Grava_de_1_2__3_4__Clasificada" localSheetId="0">[5]Insumos!#REF!</definedName>
    <definedName name="Grava_de_1_2__3_4__Clasificada">[5]Insumos!#REF!</definedName>
    <definedName name="gravilla" localSheetId="0">#REF!</definedName>
    <definedName name="gravilla">#REF!</definedName>
    <definedName name="Gravilla_1_2__3_16__Clasificada" localSheetId="0">[5]Insumos!#REF!</definedName>
    <definedName name="Gravilla_1_2__3_16__Clasificada">[5]Insumos!#REF!</definedName>
    <definedName name="Gravilla_de_3_4__3_8__Clasificada">[5]Insumos!#REF!</definedName>
    <definedName name="gravillablanc" localSheetId="0">#REF!</definedName>
    <definedName name="gravillablanc">#REF!</definedName>
    <definedName name="Grúa_Manitowoc_2900" localSheetId="0">[21]Insumos!#REF!</definedName>
    <definedName name="Grúa_Manitowoc_2900">[21]Insumos!#REF!</definedName>
    <definedName name="Grúa_Manitowoc_2900_2">#N/A</definedName>
    <definedName name="Grúa_Manitowoc_2900_3">#N/A</definedName>
    <definedName name="h">#REF!</definedName>
    <definedName name="h_2">#REF!</definedName>
    <definedName name="h_4">#REF!</definedName>
    <definedName name="h_6">#REF!</definedName>
    <definedName name="h_8">#REF!</definedName>
    <definedName name="HAANT4015124238">[14]Ana!$L$542</definedName>
    <definedName name="HAANT4015180238">[14]Ana!$L$546</definedName>
    <definedName name="HAANT4015210238">[14]Ana!$L$550</definedName>
    <definedName name="HACOL20201244041238A20LIG">[14]Ana!$L$579</definedName>
    <definedName name="HACOL20201244041238A20MANO">[14]Ana!$L$583</definedName>
    <definedName name="HACOL20201244043814A20LIG">[14]Ana!$L$570</definedName>
    <definedName name="HACOL20201244043814A20MANO">[14]Ana!$L$574</definedName>
    <definedName name="HACOL2020180404122538A20">[14]Ana!$L$705</definedName>
    <definedName name="HACOL20201804041238A20">[14]Ana!$L$700</definedName>
    <definedName name="HACOL2020180604122538A20">[14]Ana!$L$715</definedName>
    <definedName name="HACOL20201806041238A20">[14]Ana!$L$710</definedName>
    <definedName name="HACOL20301244041238A20LIG">[14]Ana!$L$596</definedName>
    <definedName name="HACOL20301244041238A20MANO">[14]Ana!$L$600</definedName>
    <definedName name="HACOL2030180604122538A20">[14]Ana!$L$733</definedName>
    <definedName name="HACOL20301806041238A20">[14]Ana!$L$728</definedName>
    <definedName name="HACOL2040CISTCONTRA" localSheetId="0">#REF!</definedName>
    <definedName name="HACOL2040CISTCONTRA">#REF!</definedName>
    <definedName name="HACOL2040PORTCISTCONTRA">#REF!</definedName>
    <definedName name="HACOL30301244081238A20LIG">[14]Ana!$L$613</definedName>
    <definedName name="HACOL30301244081238A20MANO">[14]Ana!$L$617</definedName>
    <definedName name="HACOL3030180408122538A30">[14]Ana!$L$766</definedName>
    <definedName name="HACOL3030180408122538A30PORT">[14]Ana!$L$771</definedName>
    <definedName name="HACOL30301804081238A30">[14]Ana!$L$756</definedName>
    <definedName name="HACOL30301804081238A30PORT">[14]Ana!$L$761</definedName>
    <definedName name="HACOL3030180608122538A30">[14]Ana!$L$788</definedName>
    <definedName name="HACOL3030180608122538A30PORT">[14]Ana!$L$793</definedName>
    <definedName name="HACOL30301806081238A30">[14]Ana!$L$777</definedName>
    <definedName name="HACOL30301806081238A30PORT">[14]Ana!$L$782</definedName>
    <definedName name="HACOL30302104043438A30">[14]Ana!$L$949</definedName>
    <definedName name="HACOL30302104043438A30PORT">[14]Ana!$L$954</definedName>
    <definedName name="HACOL30302106043438A30">[14]Ana!$L$960</definedName>
    <definedName name="HACOL30302106043438A30PORT">[14]Ana!$L$965</definedName>
    <definedName name="HACOL30302404043438A30">[14]Ana!$L$1121</definedName>
    <definedName name="HACOL30302404043438A30PORT">[14]Ana!$L$1126</definedName>
    <definedName name="HACOL30302406043438A30">[14]Ana!$L$1132</definedName>
    <definedName name="HACOL30302406043438A30PORT">[14]Ana!$L$1137</definedName>
    <definedName name="HACOL30401244043438A30LIG">[14]Ana!$L$630</definedName>
    <definedName name="HACOL30401244043438A30MANO">[14]Ana!$L$634</definedName>
    <definedName name="HACOL30401804043438A30">[14]Ana!$L$806</definedName>
    <definedName name="HACOL30401804043438A30PORT">[14]Ana!$L$811</definedName>
    <definedName name="HACOL30401806043438A30">[14]Ana!$L$817</definedName>
    <definedName name="HACOL30401806043438A30PORT">[14]Ana!$L$822</definedName>
    <definedName name="HACOL30402104043438A30">[14]Ana!$L$978</definedName>
    <definedName name="HACOL30402104043438A30PORT">[14]Ana!$L$983</definedName>
    <definedName name="HACOL30402106043438A30">[14]Ana!$L$989</definedName>
    <definedName name="HACOL30402106043438A30PORT">[14]Ana!$L$994</definedName>
    <definedName name="HACOL30402404043438A30">[14]Ana!$L$1150</definedName>
    <definedName name="HACOL30402404043438A30PORT">[14]Ana!$L$1155</definedName>
    <definedName name="HACOL30402406043438A30">[14]Ana!$L$1161</definedName>
    <definedName name="HACOL30402406043438A30PORT">[14]Ana!$L$1166</definedName>
    <definedName name="HACOL3040ENTRADAESTECONTRA" localSheetId="0">#REF!</definedName>
    <definedName name="HACOL3040ENTRADAESTECONTRA">#REF!</definedName>
    <definedName name="HACOL40401244041243438A20LIG">[14]Ana!$L$648</definedName>
    <definedName name="HACOL40401244041243438A20MANO">[14]Ana!$L$652</definedName>
    <definedName name="HACOL4040180404124342538A20">[14]Ana!$L$847</definedName>
    <definedName name="HACOL4040180404124342538A20PORT">[14]Ana!$L$852</definedName>
    <definedName name="HACOL40401804041243438A20">[14]Ana!$L$836</definedName>
    <definedName name="HACOL40401804041243438A20PORT">[14]Ana!$L$841</definedName>
    <definedName name="HACOL4040180604124342538A30">[14]Ana!$L$871</definedName>
    <definedName name="HACOL4040180604124342538A30PORT">[14]Ana!$L$876</definedName>
    <definedName name="HACOL40401806041243438A30">[14]Ana!$L$859</definedName>
    <definedName name="HACOL40401806041243438A30PORT">[14]Ana!$L$864</definedName>
    <definedName name="HACOL4040210404122543438A20">[14]Ana!$L$1019</definedName>
    <definedName name="HACOL4040210404122543438A20PORT">[14]Ana!$L$1024</definedName>
    <definedName name="HACOL40402104041243438A20">[14]Ana!$L$1008</definedName>
    <definedName name="HACOL40402104041243438A20PORT">[14]Ana!$L$1013</definedName>
    <definedName name="HACOL4040210604122543438A30">[14]Ana!$L$1043</definedName>
    <definedName name="HACOL4040210604122543438A30PORT">[14]Ana!$L$1048</definedName>
    <definedName name="HACOL40402106041243438A30">[14]Ana!$L$1031</definedName>
    <definedName name="HACOL40402106041243438A30PORT">[14]Ana!$L$1036</definedName>
    <definedName name="HACOL4040240404122543438A20">[14]Ana!$L$1191</definedName>
    <definedName name="HACOL4040240404122543438A20PORT">[14]Ana!$L$1196</definedName>
    <definedName name="HACOL40402404041243438A20">[14]Ana!$L$1180</definedName>
    <definedName name="HACOL40402404041243438A20PORT">[14]Ana!$L$1185</definedName>
    <definedName name="HACOL4040240604122543438A30">[14]Ana!$L$1215</definedName>
    <definedName name="HACOL4040240604122543438A30PORT">[14]Ana!$L$1220</definedName>
    <definedName name="HACOL40402406041243438A30">[14]Ana!$L$1203</definedName>
    <definedName name="HACOL40402406041243438A30PORT">[14]Ana!$L$1208</definedName>
    <definedName name="HACOL5050124404344138A20LIG">[14]Ana!$L$666</definedName>
    <definedName name="HACOL5050124404344138A20MANO">[14]Ana!$L$670</definedName>
    <definedName name="HACOL5050180404344138A20">[14]Ana!$L$890</definedName>
    <definedName name="HACOL5050180404344138A20PORT">[14]Ana!$L$895</definedName>
    <definedName name="HACOL5050180604344138A20">[14]Ana!$L$902</definedName>
    <definedName name="HACOL5050180604344138A20PORT">[14]Ana!$L$907</definedName>
    <definedName name="HACOL5050210404344138A20">[14]Ana!$L$1062</definedName>
    <definedName name="HACOL5050210404344138A20PORT">[14]Ana!$L$1067</definedName>
    <definedName name="HACOL5050210604344138A20">[14]Ana!$L$1074</definedName>
    <definedName name="HACOL5050210604344138A20PORT">[14]Ana!$L$1079</definedName>
    <definedName name="HACOL5050240404344138A20">[14]Ana!$L$1234</definedName>
    <definedName name="HACOL5050240404344138A20PORT">[14]Ana!$L$1239</definedName>
    <definedName name="HACOL5050240604344138A20">[14]Ana!$L$1246</definedName>
    <definedName name="HACOL5050240604344138A20PORT">[14]Ana!$L$1251</definedName>
    <definedName name="HACOL60601244012138A20LIG">[14]Ana!$L$683</definedName>
    <definedName name="HACOL60601244012138A20MANO">[14]Ana!$L$687</definedName>
    <definedName name="HACOL60601804012138A20">[14]Ana!$L$920</definedName>
    <definedName name="HACOL60601804012138A30PORT">[14]Ana!$L$925</definedName>
    <definedName name="HACOL60601806012138A30">[14]Ana!$L$931</definedName>
    <definedName name="HACOL60601806012138A30PORT">[14]Ana!$L$936</definedName>
    <definedName name="HACOL60602104012138A20">[14]Ana!$L$1092</definedName>
    <definedName name="HACOL60602104012138A30PORT">[14]Ana!$L$1097</definedName>
    <definedName name="HACOL60602106012138A30">[14]Ana!$L$1103</definedName>
    <definedName name="HACOL60602106012138A30PORT">[14]Ana!$L$1108</definedName>
    <definedName name="HACOL60602404012138A20">[14]Ana!$L$1264</definedName>
    <definedName name="HACOL60602404012138A20PORT">[14]Ana!$L$1269</definedName>
    <definedName name="HACOL60602406012138A20">[14]Ana!$L$1275</definedName>
    <definedName name="HACOL60602406012138A20PORT">[14]Ana!$L$1280</definedName>
    <definedName name="HACOLA15201244043814A20LIG">[14]Ana!$L$1295</definedName>
    <definedName name="HACOLA15201244043814A20MANO">[14]Ana!$L$1307</definedName>
    <definedName name="HACOLA20201244043814A20LIG">[14]Ana!$L$1343</definedName>
    <definedName name="HACOLA20201244043814A20MANO">[14]Ana!$L$1355</definedName>
    <definedName name="HADIN10201244023821214A20LIG">[14]Ana!$L$1371</definedName>
    <definedName name="HADIN10201244023821214A20MANO">[14]Ana!$L$1384</definedName>
    <definedName name="HADIN10201804023821214A20">[14]Ana!$L$1473</definedName>
    <definedName name="HADIN15201244023831214A20LIG">[14]Ana!$L$1397</definedName>
    <definedName name="HADIN15201244023831214A20MANO">[14]Ana!$L$1410</definedName>
    <definedName name="HADIN15201804023831214A20">[14]Ana!$L$1486</definedName>
    <definedName name="HADIN20201244023831238A20LIG">[14]Ana!$L$1448</definedName>
    <definedName name="HADIN20201244023831238A20MANO">[14]Ana!$L$1460</definedName>
    <definedName name="HADIN20201804023831238A20">[14]Ana!$L$1498</definedName>
    <definedName name="HALOS10124403825A25LIGW">[14]Ana!$L$1517</definedName>
    <definedName name="HALOS101244038A25LIGW">[14]Ana!$L$1513</definedName>
    <definedName name="HALOS10124603825A25LIGW">[14]Ana!$L$1527</definedName>
    <definedName name="HALOS101246038A25LIGW">[14]Ana!$L$1522</definedName>
    <definedName name="HALOS10180403825A25">[14]Ana!$L$1569</definedName>
    <definedName name="HALOS101804038A25">[14]Ana!$L$1565</definedName>
    <definedName name="HALOS10180603825A25">[14]Ana!$L$1579</definedName>
    <definedName name="HALOS101806038A25">[14]Ana!$L$1574</definedName>
    <definedName name="HALOS12124403825A25LIGW">[14]Ana!$L$1543</definedName>
    <definedName name="HALOS121244038A25LIGW">[14]Ana!$L$1539</definedName>
    <definedName name="HALOS12124603825A25LIGW">[14]Ana!$L$1553</definedName>
    <definedName name="HALOS121246038A25LIGW">[14]Ana!$L$1548</definedName>
    <definedName name="HALOS12180403825A25">[14]Ana!$L$1595</definedName>
    <definedName name="HALOS121804038A25">[14]Ana!$L$1591</definedName>
    <definedName name="HALOS12180603825A25">[14]Ana!$L$1605</definedName>
    <definedName name="HALOS121806038A25">[14]Ana!$L$1600</definedName>
    <definedName name="HALOSAQUIEBRASOLCONTRA" localSheetId="0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[14]Ana!$L$1625</definedName>
    <definedName name="HAMUR151804038A20X202CAR">[14]Ana!$L$1621</definedName>
    <definedName name="HAMUR15180603825A20X202CAR">[14]Ana!$L$1635</definedName>
    <definedName name="HAMUR151806038A20X202CAR">[14]Ana!$L$1630</definedName>
    <definedName name="HAMUR15210403825A20X202CAR">[14]Ana!$L$1652</definedName>
    <definedName name="HAMUR152104038A20X202CAR">[14]Ana!$L$1648</definedName>
    <definedName name="HAMUR15210603825A20X202CAR">[14]Ana!$L$1662</definedName>
    <definedName name="HAMUR152106038A20X202CAR">[14]Ana!$L$1657</definedName>
    <definedName name="HAMUR15240403825A20X202CAR">[14]Ana!$L$1679</definedName>
    <definedName name="HAMUR152404038A20X202CAR">[14]Ana!$L$1675</definedName>
    <definedName name="HAMUR15240603825A20X202CAR">[14]Ana!$L$1689</definedName>
    <definedName name="HAMUR152406038A20X202CAR">[14]Ana!$L$1684</definedName>
    <definedName name="HAMUR20180403825A20X202CAR">[14]Ana!$L$1706</definedName>
    <definedName name="HAMUR201804038A20X202CAR">[14]Ana!$L$1702</definedName>
    <definedName name="HAMUR20180603825A20X202CAR">[14]Ana!$L$1716</definedName>
    <definedName name="HAMUR201806038A20X202CAR">[14]Ana!$L$1711</definedName>
    <definedName name="HAMUR20210401225A10X102CAR">[14]Ana!$L$1760</definedName>
    <definedName name="HAMUR20210401225A20X202CAR">[14]Ana!$L$1787</definedName>
    <definedName name="HAMUR202104012A10X102CAR">[14]Ana!$L$1756</definedName>
    <definedName name="HAMUR202104012A20X202CAR">[14]Ana!$L$1783</definedName>
    <definedName name="HAMUR20210403825A20X202CAR">[14]Ana!$L$1733</definedName>
    <definedName name="HAMUR202104038A20X202CAR">[14]Ana!$L$1729</definedName>
    <definedName name="HAMUR20210601225A10X102CAR">[14]Ana!$L$1770</definedName>
    <definedName name="HAMUR20210601225A20X202CAR">[14]Ana!$L$1797</definedName>
    <definedName name="HAMUR202106012A10X102CAR">[14]Ana!$L$1765</definedName>
    <definedName name="HAMUR202106012A20X202CAR">[14]Ana!$L$1792</definedName>
    <definedName name="HAMUR20210603825A20X202CAR">[14]Ana!$L$1743</definedName>
    <definedName name="HAMUR202106038A20X202CAR">[14]Ana!$L$1738</definedName>
    <definedName name="HAMUR20240401225A10X102CAR">[14]Ana!$L$1814</definedName>
    <definedName name="HAMUR20240401225A20X202CAR">[14]Ana!$L$1841</definedName>
    <definedName name="HAMUR202404012A10X102CAR">[14]Ana!$L$1810</definedName>
    <definedName name="HAMUR202404012A20X202CAR">[14]Ana!$L$1837</definedName>
    <definedName name="HAMUR20240601225A10X102CAR">[14]Ana!$L$1824</definedName>
    <definedName name="HAMUR20240601225A20X202CAR">[14]Ana!$L$1851</definedName>
    <definedName name="HAMUR202406012A10X102CAR">[14]Ana!$L$1819</definedName>
    <definedName name="HAMUR202406012A20X202CAR">[14]Ana!$L$1846</definedName>
    <definedName name="HAPEDCONTRA" localSheetId="0">#REF!</definedName>
    <definedName name="HAPEDCONTRA">#REF!</definedName>
    <definedName name="HAPISO38A20AD124ESP10">[14]Ana!$L$4643</definedName>
    <definedName name="HAPISO38A20AD124ESP12">[14]Ana!$L$4652</definedName>
    <definedName name="HAPISO38A20AD124ESP15" localSheetId="0">[44]Ana!$M$5100</definedName>
    <definedName name="HAPISO38A20AD124ESP15">[14]Ana!$L$4661</definedName>
    <definedName name="HAPISO38A20AD124ESP20">[14]Ana!$L$4670</definedName>
    <definedName name="HAPISO38A20AD140ESP10">[14]Ana!$L$4679</definedName>
    <definedName name="HAPISO38A20AD140ESP12">[14]Ana!$L$4688</definedName>
    <definedName name="HAPISO38A20AD140ESP15">[14]Ana!$L$4697</definedName>
    <definedName name="HAPISO38A20AD140ESP20">[14]Ana!$L$4706</definedName>
    <definedName name="HAPISO38A20AD180ESP10">[14]Ana!$L$4715</definedName>
    <definedName name="HAPISO38A20AD180ESP12">[14]Ana!$L$4724</definedName>
    <definedName name="HAPISO38A20AD180ESP15">[14]Ana!$L$4733</definedName>
    <definedName name="HAPISO38A20AD180ESP20">[14]Ana!$L$4742</definedName>
    <definedName name="HAPISO38A20AD210ESP10">[14]Ana!$L$4751</definedName>
    <definedName name="HAPISO38A20AD210ESP12">[14]Ana!$L$4760</definedName>
    <definedName name="HAPISO38A20AD210ESP15">[14]Ana!$L$4769</definedName>
    <definedName name="HAPISO38A20AD210ESP20">[14]Ana!$L$4778</definedName>
    <definedName name="HARAMPA12124401225A2038A20LIGWIN">[14]Ana!$L$1871</definedName>
    <definedName name="HARAMPA12124401225A2038A20MANO">[14]Ana!$L$1890</definedName>
    <definedName name="HARAMPA121244012A2038A20LIGWIN">[14]Ana!$L$1866</definedName>
    <definedName name="HARAMPA121244012A2038A20MANO">[14]Ana!$L$1885</definedName>
    <definedName name="HARAMPA12124601225A2038A20LIGWIN">[14]Ana!$L$1881</definedName>
    <definedName name="HARAMPA12124601225A2038A20MANO">[14]Ana!$L$1901</definedName>
    <definedName name="HARAMPA121246012A2038A20LIGWIN">[14]Ana!$L$1876</definedName>
    <definedName name="HARAMPA121246012A2038A20MANO">[14]Ana!$L$1896</definedName>
    <definedName name="HARAMPA12180401225A2038A20">[14]Ana!$L$1918</definedName>
    <definedName name="HARAMPA121804012A2038A20">[14]Ana!$L$1913</definedName>
    <definedName name="HARAMPA12180601225A2038A20">[14]Ana!$L$1928</definedName>
    <definedName name="HARAMPA121806012A2038A20">[14]Ana!$L$1923</definedName>
    <definedName name="HARAMPA12210401225A2038A20">[14]Ana!$L$1945</definedName>
    <definedName name="HARAMPA122104012A2038A20">[14]Ana!$L$1940</definedName>
    <definedName name="HARAMPA12210601225A2038A20">[14]Ana!$L$1955</definedName>
    <definedName name="HARAMPA122106012A2038A20">[14]Ana!$L$1950</definedName>
    <definedName name="HARAMPA12240401225A2038A20">[14]Ana!$L$1972</definedName>
    <definedName name="HARAMPA122404012A2038A20">[14]Ana!$L$1967</definedName>
    <definedName name="HARAMPA12240601225A2038A20">[14]Ana!$L$1982</definedName>
    <definedName name="HARAMPA122406012A2038A20">[14]Ana!$L$1977</definedName>
    <definedName name="HARAMPAESCCONTRA" localSheetId="0">#REF!</definedName>
    <definedName name="HARAMPAESCCONTRA">#REF!</definedName>
    <definedName name="HARAMPAVEHCONTRA">#REF!</definedName>
    <definedName name="HAVA15201244043814A20LIG">[14]Ana!$L$2494</definedName>
    <definedName name="HAVA15201244043814A20MANO">[14]Ana!$L$2506</definedName>
    <definedName name="HAVA20201244043838A20LIG">[14]Ana!$L$2517</definedName>
    <definedName name="HAVA20201244043838A20MANO">[14]Ana!$L$2528</definedName>
    <definedName name="HAVABARANDACONTRA" localSheetId="0">#REF!</definedName>
    <definedName name="HAVABARANDACONTRA">#REF!</definedName>
    <definedName name="HAVACORONACISTCONTRA">#REF!</definedName>
    <definedName name="HAVIGA20401244033423838A20LIGWIN">[14]Ana!$L$1998</definedName>
    <definedName name="HAVIGA20401246033423838A20LIGWIN">[14]Ana!$L$2004</definedName>
    <definedName name="HAVIGA20401804033423838A20">[14]Ana!$L$2081</definedName>
    <definedName name="HAVIGA20401804033423838A20POR">[14]Ana!$L$2086</definedName>
    <definedName name="HAVIGA20401806033423838A20">[14]Ana!$L$2092</definedName>
    <definedName name="HAVIGA20401806033423838A20POR">[14]Ana!$L$2098</definedName>
    <definedName name="HAVIGA20402104033423838A20">[14]Ana!$L$2218</definedName>
    <definedName name="HAVIGA20402104033423838A20POR">[14]Ana!$L$2223</definedName>
    <definedName name="HAVIGA20402106033423838A20">[14]Ana!$L$2229</definedName>
    <definedName name="HAVIGA20402106033423838A20POR">[14]Ana!$L$2235</definedName>
    <definedName name="HAVIGA20402404033423838A20">[14]Ana!$L$2355</definedName>
    <definedName name="HAVIGA20402404033423838A20POR">[14]Ana!$L$2360</definedName>
    <definedName name="HAVIGA20402406033423838A20">[14]Ana!$L$2366</definedName>
    <definedName name="HAVIGA20402406033423838A20POR">[14]Ana!$L$2372</definedName>
    <definedName name="HAVIGA25501244043423838A25LIGWIN">[14]Ana!$L$2017</definedName>
    <definedName name="HAVIGA25501246043423838A25LIGWIN">[14]Ana!$L$2023</definedName>
    <definedName name="HAVIGA25501804043423838A25">[14]Ana!$L$2111</definedName>
    <definedName name="HAVIGA25501804043423838A25POR">[14]Ana!$L$2116</definedName>
    <definedName name="HAVIGA25501806043423838A25">[14]Ana!$L$2122</definedName>
    <definedName name="HAVIGA25501806043423838A25POR">[14]Ana!$L$2128</definedName>
    <definedName name="HAVIGA25502104043423838A25">[14]Ana!$L$2248</definedName>
    <definedName name="HAVIGA25502104043423838A25POR">[14]Ana!$L$2253</definedName>
    <definedName name="HAVIGA25502106043423838A25">[14]Ana!$L$2259</definedName>
    <definedName name="HAVIGA25502106043423838A25POR">[14]Ana!$L$2265</definedName>
    <definedName name="HAVIGA25502404043423838A25">[14]Ana!$L$2385</definedName>
    <definedName name="HAVIGA25502404043423838A25POR">[14]Ana!$L$2390</definedName>
    <definedName name="HAVIGA25502406043423838A25">[14]Ana!$L$2396</definedName>
    <definedName name="HAVIGA25502406043423838A25POR">[14]Ana!$L$2402</definedName>
    <definedName name="HAVIGA3060124404123838A25LIGWIN">[14]Ana!$L$2036</definedName>
    <definedName name="HAVIGA3060124604123838A25LIGWIN">[14]Ana!$L$2042</definedName>
    <definedName name="HAVIGA3060180404123838A25">[14]Ana!$L$2141</definedName>
    <definedName name="HAVIGA3060180404123838A25POR">[14]Ana!$L$2146</definedName>
    <definedName name="HAVIGA3060180604123838A25">[14]Ana!$L$2152</definedName>
    <definedName name="HAVIGA3060180604123838A25POR">[14]Ana!$L$2158</definedName>
    <definedName name="HAVIGA3060210404123838A25">[14]Ana!$L$2278</definedName>
    <definedName name="HAVIGA3060210404123838A25POR">[14]Ana!$L$2283</definedName>
    <definedName name="HAVIGA3060210604123838A25">[14]Ana!$L$2289</definedName>
    <definedName name="HAVIGA3060210604123838A25POR">[14]Ana!$L$2295</definedName>
    <definedName name="HAVIGA3060240404123838A25">[14]Ana!$L$2415</definedName>
    <definedName name="HAVIGA3060240404123838A25POR">[14]Ana!$L$2420</definedName>
    <definedName name="HAVIGA3060240604123838A25">[14]Ana!$L$2426</definedName>
    <definedName name="HAVIGA3060240604123838A25POR">[14]Ana!$L$2432</definedName>
    <definedName name="HAVIGA408012440512122538A25LIGWIN">[14]Ana!$L$2061</definedName>
    <definedName name="HAVIGA4080124405121238A25LIGWIN">[14]Ana!$L$2056</definedName>
    <definedName name="HAVIGA4080124605121238A25LIGWIN">[14]Ana!$L$2068</definedName>
    <definedName name="HAVIGA4080180405121238A25">[14]Ana!$L$2172</definedName>
    <definedName name="HAVIGA4080180405121238A25POR">[14]Ana!$L$2177</definedName>
    <definedName name="HAVIGA408018060512122538A25">[14]Ana!$L$2198</definedName>
    <definedName name="HAVIGA408018060512122538A25POR">[14]Ana!$L$2205</definedName>
    <definedName name="HAVIGA4080180605121238A25">[14]Ana!$L$2184</definedName>
    <definedName name="HAVIGA4080180605121238A25POR">[14]Ana!$L$2191</definedName>
    <definedName name="HAVIGA4080210405121238A25">[14]Ana!$L$2309</definedName>
    <definedName name="HAVIGA4080210405121238A25por">[14]Ana!$L$2314</definedName>
    <definedName name="HAVIGA408021060512122538A25">[14]Ana!$L$2335</definedName>
    <definedName name="HAVIGA408021060512122538A25POR">[14]Ana!$L$2342</definedName>
    <definedName name="HAVIGA4080210605121238A25">[14]Ana!$L$2321</definedName>
    <definedName name="HAVIGA4080210605121238A25POR">[14]Ana!$L$2328</definedName>
    <definedName name="HAVIGA4080240405121238A25">[14]Ana!$L$2446</definedName>
    <definedName name="HAVIGA4080240405121238A25POR">[14]Ana!$L$2451</definedName>
    <definedName name="HAVIGA408024060512122538A25">[14]Ana!$L$2472</definedName>
    <definedName name="HAVIGA408024060512122538A25PORT">[14]Ana!$L$2479</definedName>
    <definedName name="HAVIGA4080240605121238A25">[14]Ana!$L$2458</definedName>
    <definedName name="HAVIGA4080240605121238A25POR">[14]Ana!$L$2465</definedName>
    <definedName name="HAVPORTCISTCONTRA" localSheetId="0">#REF!</definedName>
    <definedName name="HAVPORTCISTCONTRA">#REF!</definedName>
    <definedName name="HAVRIOSTPONDCONTRA">#REF!</definedName>
    <definedName name="HAVUE4010124402383825A20LIGWIN">[14]Ana!$L$2547</definedName>
    <definedName name="HAVUE40101244023838A20LIGWIN">[14]Ana!$L$2543</definedName>
    <definedName name="HAVUE4010124602383825A20LIGWIN">[14]Ana!$L$2557</definedName>
    <definedName name="HAVUE40101246023838A20LIGWIN">[14]Ana!$L$2552</definedName>
    <definedName name="HAVUE4010180402383825A20">[14]Ana!$L$2599</definedName>
    <definedName name="HAVUE40101804023838A20">[14]Ana!$L$2595</definedName>
    <definedName name="HAVUE40101806023838A20">[14]Ana!$L$2604</definedName>
    <definedName name="HAVUE4012124402383825A20LIGWIN">[14]Ana!$L$2573</definedName>
    <definedName name="HAVUE40121244023838A20LIGWIN">[14]Ana!$L$2569</definedName>
    <definedName name="HAVUE4012124602383825A20LIGWIN">[14]Ana!$L$2583</definedName>
    <definedName name="HAVUE40121246023838A20LIGWIN">[14]Ana!$L$2578</definedName>
    <definedName name="HAVUE4012180402383825A20">[14]Ana!$L$2625</definedName>
    <definedName name="HAVUE40121804023838A20">[14]Ana!$L$2621</definedName>
    <definedName name="HAVUE4012180602383825A20">[14]Ana!$L$2635</definedName>
    <definedName name="HAVUE40121806023838A20">[14]Ana!$L$2630</definedName>
    <definedName name="HAVUELO10CONTRA" localSheetId="0">#REF!</definedName>
    <definedName name="HAVUELO10CONTRA">#REF!</definedName>
    <definedName name="HAZCH301354081225C634ADLIG">[14]Ana!$L$2652</definedName>
    <definedName name="HAZCH3013540812C634ADLIG">[14]Ana!$L$2645</definedName>
    <definedName name="HAZCH301356081225C634ADLIG">[14]Ana!$L$2666</definedName>
    <definedName name="HAZCH3013560812C634ADLIG">[14]Ana!$L$2659</definedName>
    <definedName name="HAZCH301404081225C634AD">[14]Ana!$L$2708</definedName>
    <definedName name="HAZCH3014040812C634AD">[14]Ana!$L$2701</definedName>
    <definedName name="HAZCH301406081225C634AD">[14]Ana!$L$2722</definedName>
    <definedName name="HAZCH3014060812C634AD">[14]Ana!$L$2715</definedName>
    <definedName name="HAZCH301804081225C634AD">[14]Ana!$L$2764</definedName>
    <definedName name="HAZCH3018040812C634AD">[14]Ana!$L$2757</definedName>
    <definedName name="HAZCH301806081225C634AD">[14]Ana!$L$2778</definedName>
    <definedName name="HAZCH3018060812C634AD">[14]Ana!$L$2771</definedName>
    <definedName name="HAZCH302104081225C634AD">[14]Ana!$L$2820</definedName>
    <definedName name="HAZCH3021040812C634AD">[14]Ana!$L$2813</definedName>
    <definedName name="HAZCH302106081225C634AD">[14]Ana!$L$2834</definedName>
    <definedName name="HAZCH3021060812C634AD">[14]Ana!$L$2827</definedName>
    <definedName name="HAZCH302404081225C634AD">[14]Ana!$L$2876</definedName>
    <definedName name="HAZCH3024040812C634AD">[14]Ana!$L$2869</definedName>
    <definedName name="HAZCH302406081225C634AD">[14]Ana!$L$2890</definedName>
    <definedName name="HAZCH3024060812C634AD">[14]Ana!$L$2883</definedName>
    <definedName name="HAZCH35180401225A15ADC18342CAM">[14]Ana!$L$2935</definedName>
    <definedName name="HAZCH351804012A15ADC18342CAM">[14]Ana!$L$2928</definedName>
    <definedName name="HAZCH35180601225A15ADC18342CAM">[14]Ana!$L$2949</definedName>
    <definedName name="HAZCH351806012A15ADC18342CAM">[14]Ana!$L$2942</definedName>
    <definedName name="HAZCH35210401225A15ADC18342CAM">[14]Ana!$L$2963</definedName>
    <definedName name="HAZCH352104012A15ADC18342CAM">[14]Ana!$L$2956</definedName>
    <definedName name="HAZCH35210601225A15ADC18342CAM">[14]Ana!$L$2977</definedName>
    <definedName name="HAZCH352106012A15ADC18342CAM">[14]Ana!$L$2970</definedName>
    <definedName name="HAZCH35240401225A15ADC18342CAM">[14]Ana!$L$2991</definedName>
    <definedName name="HAZCH352404012A15ADC18342CAM">[14]Ana!$L$2984</definedName>
    <definedName name="HAZCH35240601225A15ADC18342CAM">[14]Ana!$L$3005</definedName>
    <definedName name="HAZCH352406012A15ADC18342CAM">[14]Ana!$L$2998</definedName>
    <definedName name="HAZCH4013540812C634ADLIG">[14]Ana!$L$2673</definedName>
    <definedName name="HAZCH4013560812C634ADLIG">[14]Ana!$L$2680</definedName>
    <definedName name="HAZCH401404081225C634AD">[14]Ana!$L$2736</definedName>
    <definedName name="HAZCH4014040812C634AD">[14]Ana!$L$2729</definedName>
    <definedName name="HAZCH401804081225C634AD">[14]Ana!$L$2792</definedName>
    <definedName name="HAZCH4018040812C634AD">[14]Ana!$L$2785</definedName>
    <definedName name="HAZCH402104081225C634AD">[14]Ana!$L$2848</definedName>
    <definedName name="HAZCH4021040812C634AD">[14]Ana!$L$2841</definedName>
    <definedName name="HAZCH402404081225C634AD">[14]Ana!$L$2904</definedName>
    <definedName name="HAZCH4024040812C634AD">[14]Ana!$L$2897</definedName>
    <definedName name="HAZCH402406081225C634AD">[14]Ana!$L$2918</definedName>
    <definedName name="HAZCH4024060812C634AD">[14]Ana!$L$2911</definedName>
    <definedName name="HAZCH601356081225C634ADLIG">[14]Ana!$L$2694</definedName>
    <definedName name="HAZCH6013560812C634ADLIG">[14]Ana!$L$2687</definedName>
    <definedName name="HAZCH601406081225C634AD">[14]Ana!$L$2750</definedName>
    <definedName name="HAZCH6014060812C634AD">[14]Ana!$L$2743</definedName>
    <definedName name="HAZCH601806081225C634AD">[14]Ana!$L$2806</definedName>
    <definedName name="HAZCH6018060812C634AD">[14]Ana!$L$2799</definedName>
    <definedName name="HAZCH602106081225C634AD">[14]Ana!$L$2862</definedName>
    <definedName name="HAZCH6021060812C634AD">[14]Ana!$L$2855</definedName>
    <definedName name="HAZCPONDCONTRA" localSheetId="0">#REF!</definedName>
    <definedName name="HAZCPONDCONTRA">#REF!</definedName>
    <definedName name="HAZFOSOCONTRA">#REF!</definedName>
    <definedName name="HAZM201512423838A30LIG">[14]Ana!$L$3035</definedName>
    <definedName name="HAZM301512423838A30LIG">[14]Ana!$L$3041</definedName>
    <definedName name="HAZM302012423838A25LIG">[14]Ana!$L$3053</definedName>
    <definedName name="HAZM302013523838A25LIG">[14]Ana!$L$3014</definedName>
    <definedName name="HAZM302014023838A25">[14]Ana!$L$3074</definedName>
    <definedName name="HAZM30X20180">[14]Ana!$L$3095</definedName>
    <definedName name="HAZM401512423838A30LIG">[14]Ana!$L$3047</definedName>
    <definedName name="HAZM452012433838A25LIG">[14]Ana!$L$3058</definedName>
    <definedName name="HAZM452013533838A25LIG">[14]Ana!$L$3019</definedName>
    <definedName name="HAZM452014033838A25">[14]Ana!$L$3079</definedName>
    <definedName name="HAZM452018033838A25">[14]Ana!$L$3100</definedName>
    <definedName name="HAZM452512433838A25LIG">[14]Ana!$L$3063</definedName>
    <definedName name="HAZM452513533838A25LIG">[14]Ana!$L$3024</definedName>
    <definedName name="HAZM452514033838A25">[14]Ana!$L$3084</definedName>
    <definedName name="HAZM452521033838A25">[14]Ana!$L$3115</definedName>
    <definedName name="HAZM452524033838A25">[14]Ana!$L$3125</definedName>
    <definedName name="HAZM45X25180">[14]Ana!$L$3105</definedName>
    <definedName name="HAZM602512433838A25LIG">[14]Ana!$L$3068</definedName>
    <definedName name="HAZM602513533838A25LIG">[14]Ana!$L$3029</definedName>
    <definedName name="HAZM602514033838A25">[14]Ana!$L$3089</definedName>
    <definedName name="HAZM602521033838A25">[14]Ana!$L$3120</definedName>
    <definedName name="HAZM602524033838A25">[14]Ana!$L$3130</definedName>
    <definedName name="HAZM60X25180">[14]Ana!$L$3110</definedName>
    <definedName name="HAZM8TIPVIGACISTCONTRA" localSheetId="0">#REF!</definedName>
    <definedName name="HAZM8TIPVIGACISTCONTRA">#REF!</definedName>
    <definedName name="HAZMRAMPACONTRA">#REF!</definedName>
    <definedName name="HEFEC">'[47]COSTO INDIRECTO'!$D$35</definedName>
    <definedName name="HILO" localSheetId="0">[26]Ins!$E$583</definedName>
    <definedName name="HILO">[35]Ins!$E$583</definedName>
    <definedName name="Hilo_de_Nylon">[18]Insumos!$B$69:$D$69</definedName>
    <definedName name="hilty38" localSheetId="0">'[37]Accesorios '!$D$56</definedName>
    <definedName name="hilty38">'[38]Accesorios '!$D$56</definedName>
    <definedName name="hilty516" localSheetId="0">'[37]Accesorios '!$D$57</definedName>
    <definedName name="hilty516">'[38]Accesorios '!$D$57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>[21]Insumos!#REF!</definedName>
    <definedName name="Hinca_de_Pilotes_2">#N/A</definedName>
    <definedName name="Hinca_de_Pilotes_3">#N/A</definedName>
    <definedName name="HINCADEPILOTES">[32]Análisis!#REF!</definedName>
    <definedName name="HINCADEPILOTES_2">#N/A</definedName>
    <definedName name="HINCADEPILOTES_3">#N/A</definedName>
    <definedName name="HIND100">#REF!</definedName>
    <definedName name="HIND180">#REF!</definedName>
    <definedName name="HIND210">#REF!</definedName>
    <definedName name="HIZADO_DE_POSTE" localSheetId="0">#REF!</definedName>
    <definedName name="HIZADO_DE_POSTE">#REF!</definedName>
    <definedName name="hligadora">[14]Ana!$L$3246</definedName>
    <definedName name="Hoja_p_segueta_Ultra_Flex">[19]Insumos!$B$84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M124">[14]Ana!$L$3302</definedName>
    <definedName name="HORM124LIGADORA">[14]Ana!$L$3309</definedName>
    <definedName name="HORM124LIGAWINCHE">[14]Ana!$L$3316</definedName>
    <definedName name="HORM135">[14]Ana!$L$3281</definedName>
    <definedName name="HORM135LIGADORA">[14]Ana!$L$3288</definedName>
    <definedName name="HORM135LIGAWINCHE">[14]Ana!$L$3295</definedName>
    <definedName name="HORM140">[14]Ana!$L$3138</definedName>
    <definedName name="HORM160">[14]Ana!$L$3143</definedName>
    <definedName name="HORM180">[14]Ana!$L$3148</definedName>
    <definedName name="HORM210">[14]Ana!$L$3153</definedName>
    <definedName name="HORM240">[14]Ana!$L$3158</definedName>
    <definedName name="HORM250">[14]Ana!$L$3163</definedName>
    <definedName name="HORM260">[14]Ana!$L$3168</definedName>
    <definedName name="HORM280">[14]Ana!$L$3173</definedName>
    <definedName name="HORM300">[14]Ana!$L$3178</definedName>
    <definedName name="HORM315">[14]Ana!$L$3183</definedName>
    <definedName name="HORM350">[14]Ana!$L$3188</definedName>
    <definedName name="HORM400">[14]Ana!$L$3193</definedName>
    <definedName name="HORMFROT">[14]Ana!$L$4786</definedName>
    <definedName name="Hormigón_Industrial_180_Kg_cm2">[18]Insumos!$B$70:$D$70</definedName>
    <definedName name="Hormigón_Industrial_210_Kg_cm2">[18]Insumos!$B$71:$D$71</definedName>
    <definedName name="Hormigón_Industrial_210_Kg_cm2_1">[18]Insumos!$B$71:$D$71</definedName>
    <definedName name="Hormigón_Industrial_210_Kg_cm2_2">[18]Insumos!$B$71:$D$71</definedName>
    <definedName name="Hormigón_Industrial_210_Kg_cm2_3">[18]Insumos!$B$71:$D$71</definedName>
    <definedName name="Hormigón_Industrial_240_Kg_cm2">[5]Insumos!#REF!</definedName>
    <definedName name="hormigon210">[3]Análisis!#REF!</definedName>
    <definedName name="hormigon240">[3]Análisis!#REF!</definedName>
    <definedName name="hormigon280">[3]Análisis!#REF!</definedName>
    <definedName name="HORMIGON350">[3]Análisis!#REF!</definedName>
    <definedName name="HORMIGONARMADOALETAS">[3]Análisis!#REF!</definedName>
    <definedName name="HORMIGONARMADOESTRIBOS">[3]Análisis!#REF!</definedName>
    <definedName name="HORMIGONARMADOGUARDARRUEDASYDEFENSASLATERALES">[32]Análisis!#REF!</definedName>
    <definedName name="HORMIGONARMADOGUARDARRUEDASYDEFENSASLATERALES_2">#N/A</definedName>
    <definedName name="HORMIGONARMADOGUARDARRUEDASYDEFENSASLATERALES_3">#N/A</definedName>
    <definedName name="HORMIGONARMADOLOSADEAPROCHE">[32]Análisis!#REF!</definedName>
    <definedName name="HORMIGONARMADOLOSADEAPROCHE_2">#N/A</definedName>
    <definedName name="HORMIGONARMADOLOSADEAPROCHE_3">#N/A</definedName>
    <definedName name="HORMIGONARMADOLOSADETABLERO">[32]Análisis!#REF!</definedName>
    <definedName name="HORMIGONARMADOLOSADETABLERO_2">#N/A</definedName>
    <definedName name="HORMIGONARMADOLOSADETABLERO_3">#N/A</definedName>
    <definedName name="HORMIGONARMADOVIGUETAS">[32]Análisis!#REF!</definedName>
    <definedName name="HORMIGONARMADOVIGUETAS_2">#N/A</definedName>
    <definedName name="HORMIGONARMADOVIGUETAS_3">#N/A</definedName>
    <definedName name="Hormigones_Simples" localSheetId="0">'[48]Analisis de Costos'!$A$38</definedName>
    <definedName name="Hormigones_Simples">'[49]Analisis de Costos'!$A$38</definedName>
    <definedName name="hormigonproteccionpilas">[3]Análisis!#REF!</definedName>
    <definedName name="HORMIGONSIMPLE">[3]Análisis!#REF!</definedName>
    <definedName name="HORMIGONVIGASPOSTENSADAS">[3]Análisis!#REF!</definedName>
    <definedName name="HOYO_PARA_POSTE" localSheetId="0">#REF!</definedName>
    <definedName name="HOYO_PARA_POSTE">#REF!</definedName>
    <definedName name="HOYO_PARA_VIENTO" localSheetId="0">#REF!</definedName>
    <definedName name="HOYO_PARA_VIENTO">#REF!</definedName>
    <definedName name="hr.catd10" localSheetId="0">#REF!</definedName>
    <definedName name="hr.catd10">#REF!</definedName>
    <definedName name="hr.catd8l">#REF!</definedName>
    <definedName name="hr.catd9h">#REF!</definedName>
    <definedName name="hr.catd9l">#REF!</definedName>
    <definedName name="hr.catdd8k">#REF!</definedName>
    <definedName name="hr.komd155a">#REF!</definedName>
    <definedName name="hwinche">[14]Ana!$L$3253</definedName>
    <definedName name="I" localSheetId="0">#REF!</definedName>
    <definedName name="I">#REF!</definedName>
    <definedName name="IMPERM.">#REF!</definedName>
    <definedName name="IMPEST">[14]Ana!$L$3325</definedName>
    <definedName name="IMPREV" localSheetId="0">#REF!</definedName>
    <definedName name="IMPREV">#REF!</definedName>
    <definedName name="IMPREV.">#REF!</definedName>
    <definedName name="IMPREVISTO">#REF!</definedName>
    <definedName name="IMPREVISTO1">#REF!</definedName>
    <definedName name="INOALARBCO">[14]Ana!$L$3996</definedName>
    <definedName name="INOALARBCOPVC" localSheetId="0">#REF!</definedName>
    <definedName name="INOALARBCOPVC">#REF!</definedName>
    <definedName name="INOALARCOL">[14]Ana!$L$4022</definedName>
    <definedName name="INOALARCOLPVC" localSheetId="0">#REF!</definedName>
    <definedName name="INOALARCOLPVC">#REF!</definedName>
    <definedName name="INOBCOSER">[14]Ana!$L$3970</definedName>
    <definedName name="INOBCOSTAPASERPVC" localSheetId="0">#REF!</definedName>
    <definedName name="INOBCOSTAPASERPVC">#REF!</definedName>
    <definedName name="INOBCOTAPASER">[14]Ana!$L$3944</definedName>
    <definedName name="INOBCOTAPASERPVC" localSheetId="0">#REF!</definedName>
    <definedName name="INOBCOTAPASERPVC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t1.4w" localSheetId="0">#REF!</definedName>
    <definedName name="int1.4w">#REF!</definedName>
    <definedName name="int2x4w" localSheetId="0">#REF!</definedName>
    <definedName name="int2x4w">#REF!</definedName>
    <definedName name="INTERRUPTOR3VIAS">[14]Ana!$L$3388</definedName>
    <definedName name="INTERRUPTOR4VIAS">[14]Ana!$L$3399</definedName>
    <definedName name="INTERRUPTORDOBLE" localSheetId="0">[13]Ana!$F$641</definedName>
    <definedName name="INTERRUPTORDOBLE">[14]Ana!$L$3366</definedName>
    <definedName name="INTERRUPTORPILOTO">[14]Ana!$L$3410</definedName>
    <definedName name="INTERRUPTORSENCILLO" localSheetId="0">[13]Ana!$F$630</definedName>
    <definedName name="INTERRUPTORSENCILLO">[14]Ana!$L$3355</definedName>
    <definedName name="INTERRUPTORTRIPLE" localSheetId="0">[13]Ana!$F$652</definedName>
    <definedName name="INTERRUPTORTRIPLE">[14]Ana!$L$3377</definedName>
    <definedName name="itbis" localSheetId="0">#N/A</definedName>
    <definedName name="ITBIS">[14]Ins!$E$4</definedName>
    <definedName name="itbisa" localSheetId="0">#REF!</definedName>
    <definedName name="itbisa">#REF!</definedName>
    <definedName name="itbisa1" localSheetId="0">[37]piezas!$D$1</definedName>
    <definedName name="itbisa1">[38]piezas!$D$1</definedName>
    <definedName name="itbisb" localSheetId="0">[6]Canalizaciones!$I$1</definedName>
    <definedName name="itbisb">[7]Canalizaciones!$I$1</definedName>
    <definedName name="ITBISH" localSheetId="0">#REF!</definedName>
    <definedName name="ITBISH">#REF!</definedName>
    <definedName name="itbisla2" localSheetId="0">#REF!</definedName>
    <definedName name="itbisla2">#REF!</definedName>
    <definedName name="itbislm" localSheetId="0">[6]Canalizaciones!$I$1</definedName>
    <definedName name="itbislm">[7]Canalizaciones!$I$1</definedName>
    <definedName name="Item2">#N/A</definedName>
    <definedName name="Izado_de_Tabletas" localSheetId="0">[21]Insumos!#REF!</definedName>
    <definedName name="Izado_de_Tabletas">[21]Insumos!#REF!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[21]Insumos!#REF!</definedName>
    <definedName name="Izaje_de_Vigas_Postensadas_2">#N/A</definedName>
    <definedName name="Izaje_de_Vigas_Postensadas_3">#N/A</definedName>
    <definedName name="JAGS">#N/A</definedName>
    <definedName name="joi">#REF!</definedName>
    <definedName name="jorge">#REF!</definedName>
    <definedName name="juan" localSheetId="0">#REF!</definedName>
    <definedName name="juan">#REF!</definedName>
    <definedName name="kijop">#REF!</definedName>
    <definedName name="lamb44" localSheetId="0">#REF!</definedName>
    <definedName name="lamb44">#REF!</definedName>
    <definedName name="lamd4" localSheetId="0">#REF!</definedName>
    <definedName name="lamd4">#REF!</definedName>
    <definedName name="lamob" localSheetId="0">#REF!</definedName>
    <definedName name="lamob">#REF!</definedName>
    <definedName name="LAMPARA_TIPO_COBRA" localSheetId="0">#REF!</definedName>
    <definedName name="LAMPARA_TIPO_COBRA">#REF!</definedName>
    <definedName name="LAMPARA_TIPO_SECADORA" localSheetId="0">#REF!</definedName>
    <definedName name="LAMPARA_TIPO_SECADORA">#REF!</definedName>
    <definedName name="lamr" localSheetId="0">#REF!</definedName>
    <definedName name="lamr">#REF!</definedName>
    <definedName name="lamvsap" localSheetId="0">#REF!</definedName>
    <definedName name="lamvsap">#REF!</definedName>
    <definedName name="LARRASTRE4SDR41MCONTRA">#REF!</definedName>
    <definedName name="LARRASTRE6SDR41MCONTRA">#REF!</definedName>
    <definedName name="LAVGRA1BCO">[14]Ana!$L$4071</definedName>
    <definedName name="LAVGRA1BCOPVC" localSheetId="0">#REF!</definedName>
    <definedName name="LAVGRA1BCOPVC">#REF!</definedName>
    <definedName name="LAVGRA2BCO">[14]Ana!$L$4046</definedName>
    <definedName name="LAVGRA2BCOPVC" localSheetId="0">#REF!</definedName>
    <definedName name="LAVGRA2BCOPVC">#REF!</definedName>
    <definedName name="LAVM1917BCO">[14]Ana!$L$4097</definedName>
    <definedName name="LAVM1917BCOPVC" localSheetId="0">#REF!</definedName>
    <definedName name="LAVM1917BCOPVC">#REF!</definedName>
    <definedName name="LAVM1917COL">[14]Ana!$L$4123</definedName>
    <definedName name="LAVM1917COLPVC" localSheetId="0">#REF!</definedName>
    <definedName name="LAVM1917COLPVC">#REF!</definedName>
    <definedName name="LAVMOVABCO">[14]Ana!$L$4150</definedName>
    <definedName name="LAVMOVABCOPVC" localSheetId="0">#REF!</definedName>
    <definedName name="LAVMOVABCOPVC">#REF!</definedName>
    <definedName name="LAVMOVACOL">[14]Ana!$L$4177</definedName>
    <definedName name="LAVMOVACOLPVC" localSheetId="0">#REF!</definedName>
    <definedName name="LAVMOVACOLPVC">#REF!</definedName>
    <definedName name="LAVMSERBCO">[14]Ana!$L$4203</definedName>
    <definedName name="LAVMSERBCOPVC" localSheetId="0">#REF!</definedName>
    <definedName name="LAVMSERBCOPVC">#REF!</definedName>
    <definedName name="LAVOVAEMPBCOCONTRA">#REF!</definedName>
    <definedName name="lbemt100" localSheetId="0">[6]Canalizaciones!$E$29</definedName>
    <definedName name="lbemt100">[7]Canalizaciones!$E$29</definedName>
    <definedName name="lbemt12" localSheetId="0">[6]Canalizaciones!$C$29</definedName>
    <definedName name="lbemt12">[7]Canalizaciones!$C$29</definedName>
    <definedName name="lbemt150" localSheetId="0">[6]Canalizaciones!$F$29</definedName>
    <definedName name="lbemt150">[7]Canalizaciones!$F$29</definedName>
    <definedName name="lbemt200" localSheetId="0">[6]Canalizaciones!$G$29</definedName>
    <definedName name="lbemt200">[7]Canalizaciones!$G$29</definedName>
    <definedName name="lbemt300" localSheetId="0">[6]Canalizaciones!$H$29</definedName>
    <definedName name="lbemt300">[7]Canalizaciones!$H$29</definedName>
    <definedName name="lbemt34" localSheetId="0">[6]Canalizaciones!$D$29</definedName>
    <definedName name="lbemt34">[7]Canalizaciones!$D$29</definedName>
    <definedName name="lbemt400" localSheetId="0">[6]Canalizaciones!$I$29</definedName>
    <definedName name="lbemt400">[7]Canalizaciones!$I$29</definedName>
    <definedName name="lbhg100" localSheetId="0">[6]Canalizaciones!$E$48</definedName>
    <definedName name="lbhg100">[7]Canalizaciones!$E$48</definedName>
    <definedName name="lbhg12" localSheetId="0">[6]Canalizaciones!$C$48</definedName>
    <definedName name="lbhg12">[7]Canalizaciones!$C$48</definedName>
    <definedName name="lbhg150" localSheetId="0">[6]Canalizaciones!$F$48</definedName>
    <definedName name="lbhg150">[7]Canalizaciones!$F$48</definedName>
    <definedName name="lbhg2" localSheetId="0">[6]Canalizaciones!$G$48</definedName>
    <definedName name="lbhg2">[7]Canalizaciones!$G$48</definedName>
    <definedName name="lbhg300" localSheetId="0">[6]Canalizaciones!$H$48</definedName>
    <definedName name="lbhg300">[7]Canalizaciones!$H$48</definedName>
    <definedName name="lbhg34" localSheetId="0">[6]Canalizaciones!$D$48</definedName>
    <definedName name="lbhg34">[7]Canalizaciones!$D$48</definedName>
    <definedName name="lbhg400" localSheetId="0">[6]Canalizaciones!$I$48</definedName>
    <definedName name="lbhg400">[7]Canalizaciones!$I$48</definedName>
    <definedName name="letraimc0.5" localSheetId="0">#REF!</definedName>
    <definedName name="letraimc0.5">#REF!</definedName>
    <definedName name="letraimc0.75" localSheetId="0">#REF!</definedName>
    <definedName name="letraimc0.75">#REF!</definedName>
    <definedName name="letraimc1" localSheetId="0">#REF!</definedName>
    <definedName name="letraimc1">#REF!</definedName>
    <definedName name="letraimc1.5" localSheetId="0">#REF!</definedName>
    <definedName name="letraimc1.5">#REF!</definedName>
    <definedName name="letraimc2" localSheetId="0">#REF!</definedName>
    <definedName name="letraimc2">#REF!</definedName>
    <definedName name="letraimc3" localSheetId="0">#REF!</definedName>
    <definedName name="letraimc3">#REF!</definedName>
    <definedName name="letraimc4" localSheetId="0">#REF!</definedName>
    <definedName name="letraimc4">#REF!</definedName>
    <definedName name="lig.vac">'[50]MANO DE OBRA'!$D$9</definedName>
    <definedName name="lig.vac_2">NA()</definedName>
    <definedName name="lig.vac_4">NA()</definedName>
    <definedName name="lig.vac_6">NA()</definedName>
    <definedName name="lig.vac_8">NA()</definedName>
    <definedName name="Ligado_y_vaciado">[21]Insumos!#REF!</definedName>
    <definedName name="Ligado_y_vaciado_2">#N/A</definedName>
    <definedName name="Ligado_y_vaciado_3">#N/A</definedName>
    <definedName name="Ligado_y_Vaciado_a_Mano">[18]Insumos!$B$136:$D$136</definedName>
    <definedName name="Ligado_y_Vaciado_con_ligadora_y_Winche">[5]Insumos!#REF!</definedName>
    <definedName name="Ligado_y_Vaciado_Hormigón_Industrial_____20_M3">[5]Insumos!#REF!</definedName>
    <definedName name="Ligado_y_Vaciado_Hormigón_Industrial_____4_M3">[5]Insumos!#REF!</definedName>
    <definedName name="Ligado_y_Vaciado_Hormigón_Industrial___10__20_M3">[5]Insumos!#REF!</definedName>
    <definedName name="Ligado_y_Vaciado_Hormigón_Industrial___4__10_M3">[5]Insumos!#REF!</definedName>
    <definedName name="LIGADORA" localSheetId="0">#REF!</definedName>
    <definedName name="LIGADORA">#REF!</definedName>
    <definedName name="Ligadora_de_1_funda" localSheetId="0">[21]Insumos!#REF!</definedName>
    <definedName name="Ligadora_de_1_funda">[21]Insumos!#REF!</definedName>
    <definedName name="Ligadora_de_1_funda_2">#N/A</definedName>
    <definedName name="Ligadora_de_1_funda_3">#N/A</definedName>
    <definedName name="Ligadora_de_2_funda">[21]Insumos!#REF!</definedName>
    <definedName name="Ligadora_de_2_funda_2">#N/A</definedName>
    <definedName name="Ligadora_de_2_funda_3">#N/A</definedName>
    <definedName name="LIGADORA2">'[50]MANO DE OBRA'!$D$9</definedName>
    <definedName name="LIGALIGA">[14]Ana!$L$3262</definedName>
    <definedName name="ligawinche">[14]Ana!$L$3274</definedName>
    <definedName name="LIMPESC" localSheetId="0">#REF!</definedName>
    <definedName name="LIMPESC">#REF!</definedName>
    <definedName name="LIMPSALCERA">#REF!</definedName>
    <definedName name="LIMPZOC">#REF!</definedName>
    <definedName name="LINE" hidden="1">'[9]ANALISIS STO DGO'!#REF!</definedName>
    <definedName name="LINEA_DE_CONDUC">#N/A</definedName>
    <definedName name="lineout" hidden="1">'[9]ANALISIS STO DGO'!#REF!</definedName>
    <definedName name="Listelos_de_20_Cms_en_Baños">[18]Insumos!$B$44:$D$44</definedName>
    <definedName name="llaveacero">[3]Análisis!#REF!</definedName>
    <definedName name="llaveacondicionamientohinca">[32]Análisis!#REF!</definedName>
    <definedName name="llaveacondicionamientohinca_2">#N/A</definedName>
    <definedName name="llaveacondicionamientohinca_3">#N/A</definedName>
    <definedName name="llaveagregado">[3]Análisis!#REF!</definedName>
    <definedName name="llaveagua">[3]Análisis!#REF!</definedName>
    <definedName name="llavealambre">[3]Análisis!#REF!</definedName>
    <definedName name="llaveanclajedepilotes">[3]Análisis!#REF!</definedName>
    <definedName name="llavecablepostensado">[3]Análisis!#REF!</definedName>
    <definedName name="llavecastingbed">[3]Análisis!#REF!</definedName>
    <definedName name="llavecemento">[3]Análisis!#REF!</definedName>
    <definedName name="llaveclavos">[3]Análisis!#REF!</definedName>
    <definedName name="llavecuradoyaditivo">[3]Análisis!#REF!</definedName>
    <definedName name="llaveempalmepilotes">[3]Análisis!#REF!</definedName>
    <definedName name="llavehincapilotes">[3]Análisis!#REF!</definedName>
    <definedName name="llaveizadotabletas">[3]Análisis!#REF!</definedName>
    <definedName name="llaveizajevigaspostensadas">[32]Análisis!#REF!</definedName>
    <definedName name="llaveizajevigaspostensadas_2">#N/A</definedName>
    <definedName name="llaveizajevigaspostensadas_3">#N/A</definedName>
    <definedName name="llaveligadoyvaciado">[32]Análisis!#REF!</definedName>
    <definedName name="llaveligadoyvaciado_2">#N/A</definedName>
    <definedName name="llaveligadoyvaciado_3">#N/A</definedName>
    <definedName name="llavemadera">[32]Análisis!#REF!</definedName>
    <definedName name="llavemadera_2">#N/A</definedName>
    <definedName name="llavemadera_3">#N/A</definedName>
    <definedName name="llavemanejocemento">[32]Análisis!#REF!</definedName>
    <definedName name="llavemanejocemento_2">#N/A</definedName>
    <definedName name="llavemanejocemento_3">#N/A</definedName>
    <definedName name="llavemanejopilotes">[32]Análisis!#REF!</definedName>
    <definedName name="llavemanejopilotes_2">#N/A</definedName>
    <definedName name="llavemanejopilotes_3">#N/A</definedName>
    <definedName name="llavemoacero">[32]Análisis!#REF!</definedName>
    <definedName name="llavemoacero_2">#N/A</definedName>
    <definedName name="llavemoacero_3">#N/A</definedName>
    <definedName name="llavemomadera">[32]Análisis!#REF!</definedName>
    <definedName name="llavemomadera_2">#N/A</definedName>
    <definedName name="llavemomadera_3">#N/A</definedName>
    <definedName name="LLAVES">[3]Análisis!#REF!</definedName>
    <definedName name="llavetratamientomoldes">[32]Análisis!#REF!</definedName>
    <definedName name="llavetratamientomoldes_2">#N/A</definedName>
    <definedName name="llavetratamientomoldes_3">#N/A</definedName>
    <definedName name="llemt100" localSheetId="0">[6]Canalizaciones!$D$31</definedName>
    <definedName name="llemt100">[7]Canalizaciones!$D$31</definedName>
    <definedName name="llemt12" localSheetId="0">[6]Canalizaciones!$C$31</definedName>
    <definedName name="llemt12">[7]Canalizaciones!$C$31</definedName>
    <definedName name="llemt34" localSheetId="0">[6]Canalizaciones!$D$30</definedName>
    <definedName name="llemt34">[7]Canalizaciones!$D$30</definedName>
    <definedName name="LLENADOHUECOS" localSheetId="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ng">#REF!</definedName>
    <definedName name="long_2">#REF!</definedName>
    <definedName name="long_4">#REF!</definedName>
    <definedName name="long_6">#REF!</definedName>
    <definedName name="long_8">#REF!</definedName>
    <definedName name="LOSA12">#REF!</definedName>
    <definedName name="LOSA20">#REF!</definedName>
    <definedName name="LOSA30">#REF!</definedName>
    <definedName name="Losetas_30x30_Italianas___S_350">[5]Insumos!#REF!</definedName>
    <definedName name="Losetas_33x33_Italianas____Granito_Rosa">[5]Insumos!#REF!</definedName>
    <definedName name="Losetas_de_Barro_exagonal_Grande_C_Transp.">[5]Insumos!#REF!</definedName>
    <definedName name="Losetas_de_Barro_Feria_Grande_C_Transp.">[5]Insumos!#REF!</definedName>
    <definedName name="LOSPRADOS" localSheetId="0">Hoja1</definedName>
    <definedName name="LOSPRADOS">Hoja1</definedName>
    <definedName name="LOSPRADOS___0">"HOJA1"</definedName>
    <definedName name="LOSPRADOS___10">"HOJA1"</definedName>
    <definedName name="LOSPRADOS___11">"HOJA1"</definedName>
    <definedName name="LOSPRADOS___12">"HOJA1"</definedName>
    <definedName name="LOSPRADOS___13">"HOJA1"</definedName>
    <definedName name="LOSPRADOS___14">"HOJA1"</definedName>
    <definedName name="LOSPRADOS___15">"HOJA1"</definedName>
    <definedName name="LOSPRADOS___16">"HOJA1"</definedName>
    <definedName name="LOSPRADOS___17">"HOJA1"</definedName>
    <definedName name="LOSPRADOS___18">"HOJA1"</definedName>
    <definedName name="LOSPRADOS___2">"HOJA1"</definedName>
    <definedName name="LOSPRADOS___21">"HOJA1"</definedName>
    <definedName name="LOSPRADOS___3">"HOJA1"</definedName>
    <definedName name="LOSPRADOS___4">"HOJA1"</definedName>
    <definedName name="LOSPRADOS___6">"HOJA1"</definedName>
    <definedName name="LOSPRADOS___7">"HOJA1"</definedName>
    <definedName name="LOSPRADOS___8">"HOJA1"</definedName>
    <definedName name="LOSPRADOS___9">"HOJA1"</definedName>
    <definedName name="lremt12" localSheetId="0">[6]Canalizaciones!$C$30</definedName>
    <definedName name="lremt12">[7]Canalizaciones!$C$30</definedName>
    <definedName name="LUIS" localSheetId="0" hidden="1">'[10]ANALISIS STO DGO'!#REF!</definedName>
    <definedName name="LUIS" hidden="1">'[10]ANALISIS STO DGO'!#REF!</definedName>
    <definedName name="LUZCENITAL" localSheetId="0">[13]Ana!$F$619</definedName>
    <definedName name="LUZCENITAL">[14]Ana!$L$3344</definedName>
    <definedName name="LUZPARQEMT" localSheetId="0">#REF!</definedName>
    <definedName name="LUZPARQEMT">#REF!</definedName>
    <definedName name="m" localSheetId="0">'[25]M.O.'!#REF!</definedName>
    <definedName name="m">'[25]M.O.'!#REF!</definedName>
    <definedName name="M._O._Acero">[19]Insumos!$B$14</definedName>
    <definedName name="M.O._Acero_Malla">[19]Insumos!$B$15</definedName>
    <definedName name="M.O._Colocacion_Bovedillas">[19]Insumos!$B$24</definedName>
    <definedName name="M.O._Colocación_Cables_Postensados">[21]Insumos!#REF!</definedName>
    <definedName name="M.O._Colocación_Cables_Postensados_2">#N/A</definedName>
    <definedName name="M.O._Colocación_Cables_Postensados_3">#N/A</definedName>
    <definedName name="M.O._Colocación_Tabletas_Prefabricados">[21]Insumos!#REF!</definedName>
    <definedName name="M.O._Colocación_Tabletas_Prefabricados_2">#N/A</definedName>
    <definedName name="M.O._Colocación_Tabletas_Prefabricados_3">#N/A</definedName>
    <definedName name="M.O._Confección_Moldes">[21]Insumos!#REF!</definedName>
    <definedName name="M.O._Confección_Moldes_2">#N/A</definedName>
    <definedName name="M.O._Confección_Moldes_3">#N/A</definedName>
    <definedName name="M.O._Vigas_Postensadas__Incl._Cast.">[21]Insumos!#REF!</definedName>
    <definedName name="M.O._Vigas_Postensadas__Incl._Cast._2">#N/A</definedName>
    <definedName name="M.O._Vigas_Postensadas__Incl._Cast._3">#N/A</definedName>
    <definedName name="M_O_Armadura_Columna">[18]Insumos!$B$78:$D$78</definedName>
    <definedName name="M_O_Armadura_Dintel_y_Viga">[18]Insumos!$B$79:$D$79</definedName>
    <definedName name="M_O_Cantos">[18]Insumos!$B$99:$D$99</definedName>
    <definedName name="M_O_Carpintero_2da._Categoría">[18]Insumos!$B$96:$D$96</definedName>
    <definedName name="M_O_Cerámica_Italiana_en_Pared">[18]Insumos!$B$102:$D$102</definedName>
    <definedName name="M_O_Colocación_Adoquines">[18]Insumos!$B$104:$D$104</definedName>
    <definedName name="M_O_Colocación_de_Bloques_de_4">[18]Insumos!$B$105:$D$105</definedName>
    <definedName name="M_O_Colocación_de_Bloques_de_6">[18]Insumos!$B$106:$D$106</definedName>
    <definedName name="M_O_Colocación_de_Bloques_de_8">[18]Insumos!$B$107:$D$107</definedName>
    <definedName name="M_O_Colocación_Listelos">[18]Insumos!$B$114:$D$114</definedName>
    <definedName name="M_O_Colocación_Piso_Cerámica_Criolla">[18]Insumos!$B$108:$D$108</definedName>
    <definedName name="M_O_Colocación_Piso_de_Granito_40_X_40">[18]Insumos!$B$111:$D$111</definedName>
    <definedName name="M_O_Colocación_Zócalos_de_Cerámica">[18]Insumos!$B$113:$D$113</definedName>
    <definedName name="M_O_Confección_de_Andamios">[18]Insumos!$B$115:$D$115</definedName>
    <definedName name="M_O_Construcción_Acera_Frotada_y_Violinada">[18]Insumos!$B$116:$D$116</definedName>
    <definedName name="M_O_Corte_y_Amarre_de_Varilla">[18]Insumos!$B$119:$D$119</definedName>
    <definedName name="M_O_Elaboración__Vaciado_y_Frotado_Losa_de_Piso">[5]Insumos!#REF!</definedName>
    <definedName name="M_O_Elaboración_Cámara_Inspección">[18]Insumos!$B$120:$D$120</definedName>
    <definedName name="M_O_Elaboración_Trampa_de_Grasa">[18]Insumos!$B$121:$D$121</definedName>
    <definedName name="M_O_Encofrado_y_Desenc._Muros_Cara">[5]Insumos!#REF!</definedName>
    <definedName name="M_O_Envarillado_de_Escalera">[18]Insumos!$B$81:$D$81</definedName>
    <definedName name="M_O_Fino_de_Techo_Inclinado">[18]Insumos!$B$83:$D$83</definedName>
    <definedName name="M_O_Fino_de_Techo_Plano">[18]Insumos!$B$84:$D$84</definedName>
    <definedName name="M_O_Fraguache">[5]Insumos!#REF!</definedName>
    <definedName name="M_O_Goteros_Colgantes">[18]Insumos!$B$85:$D$85</definedName>
    <definedName name="M_O_Llenado_de_huecos">[18]Insumos!$B$86:$D$86</definedName>
    <definedName name="M_O_Maestro">[18]Insumos!$B$87:$D$87</definedName>
    <definedName name="M_O_Malla_Eléctro_Soldada">[5]Insumos!#REF!</definedName>
    <definedName name="M_O_Obrero_Ligado">[18]Insumos!$B$88:$D$88</definedName>
    <definedName name="M_O_Pañete_Maestreado_Exterior">[18]Insumos!$B$91:$D$91</definedName>
    <definedName name="M_O_Pañete_Maestreado_Interior">[18]Insumos!$B$92:$D$92</definedName>
    <definedName name="M_O_Preparación_del_Terreno">[18]Insumos!$B$94:$D$94</definedName>
    <definedName name="M_O_Quintal_Trabajado">[18]Insumos!$B$77:$D$77</definedName>
    <definedName name="M_O_Regado__Compactación__Mojado__Trasl.Mat.__A_M">[18]Insumos!$B$132:$D$132</definedName>
    <definedName name="M_O_Regado_Mojado_y_Apisonado____Material_Granular_y_Arena">[5]Insumos!#REF!</definedName>
    <definedName name="M_O_Repello">[5]Insumos!#REF!</definedName>
    <definedName name="M_O_Subida_de_Acero_para_Losa">[18]Insumos!$B$82:$D$82</definedName>
    <definedName name="M_O_Subida_de_Materiales">[18]Insumos!$B$95:$D$95</definedName>
    <definedName name="M_O_Técnico_Calificado">[18]Insumos!$B$149:$D$149</definedName>
    <definedName name="M_O_Zabaletas">[18]Insumos!$B$98:$D$98</definedName>
    <definedName name="MA" localSheetId="0">'[26]M.O.'!$C$10</definedName>
    <definedName name="MA">'[25]M.O.'!#REF!</definedName>
    <definedName name="MAD" localSheetId="0">[1]Ago.94!#REF!</definedName>
    <definedName name="MAD">[2]Ago.94!#REF!</definedName>
    <definedName name="MADEMTECHOHAMALLA" localSheetId="0">#REF!</definedName>
    <definedName name="MADEMTECHOHAMALLA">#REF!</definedName>
    <definedName name="MADEMTECHOHAVAR">#REF!</definedName>
    <definedName name="Madera">[21]Insumos!#REF!</definedName>
    <definedName name="Madera_2">#N/A</definedName>
    <definedName name="Madera_3">#N/A</definedName>
    <definedName name="MADERAPA">#REF!</definedName>
    <definedName name="MAESTROCARP">[14]Ins!#REF!</definedName>
    <definedName name="Malla_Electrosoldada_D_2.7_X_D_2.7_X100X100_Rollo_de_2.40m_x_40.00_m">[19]Insumos!$B$77</definedName>
    <definedName name="MALLACICL6HG">[14]Ana!$L$4383</definedName>
    <definedName name="MAMPARAPINOTRAT" localSheetId="0">#REF!</definedName>
    <definedName name="MAMPARAPINOTRAT">#REF!</definedName>
    <definedName name="MAMPARAPINOTRATM2">#REF!</definedName>
    <definedName name="Mano_de_Obra_Acero">[21]Insumos!#REF!</definedName>
    <definedName name="Mano_de_Obra_Acero_2">#N/A</definedName>
    <definedName name="Mano_de_Obra_Acero_3">#N/A</definedName>
    <definedName name="Mano_de_Obra_Madera">[21]Insumos!#REF!</definedName>
    <definedName name="Mano_de_Obra_Madera_2">#N/A</definedName>
    <definedName name="Mano_de_Obra_Madera_3">#N/A</definedName>
    <definedName name="mantenimientodemoldes">[51]Análisis!$H$105</definedName>
    <definedName name="Marcos_de_Pino_Americano">[5]Insumos!#REF!</definedName>
    <definedName name="Margen" localSheetId="0">'[43]Oferta Comercial Eaton'!$T$3</definedName>
    <definedName name="MARGEN">#REF!</definedName>
    <definedName name="MARGEN1">#REF!</definedName>
    <definedName name="marlon" localSheetId="0" hidden="1">'[9]ANALISIS STO DGO'!#REF!</definedName>
    <definedName name="marlon" hidden="1">'[9]ANALISIS STO DGO'!#REF!</definedName>
    <definedName name="MAT_ACERO" localSheetId="0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aterial_Base">[5]Insumos!#REF!</definedName>
    <definedName name="Material_Granular____Cascajo_T_Yubazo">[5]Insumos!#REF!</definedName>
    <definedName name="MES">'[47]OPERADORES EQUIPOS'!$I$3</definedName>
    <definedName name="MESE2">'[36]EST N. DE OVANDO CENTRAL (MOD. '!$I$5</definedName>
    <definedName name="meses3">'[36]EST N. DE OVANDO CENTRAL (MOD. '!$I$5</definedName>
    <definedName name="MEZ13A" localSheetId="0">#REF!</definedName>
    <definedName name="MEZ13A">#REF!</definedName>
    <definedName name="MEZCALAREPMOR">[14]Ana!$L$4415</definedName>
    <definedName name="MEZEMP">[14]Ana!$L$4397</definedName>
    <definedName name="MEZNATILLA" localSheetId="0">#REF!</definedName>
    <definedName name="MEZNATILLA">#REF!</definedName>
    <definedName name="mierda" localSheetId="0">#REF!</definedName>
    <definedName name="mierda">#REF!</definedName>
    <definedName name="MKLLL">#REF!</definedName>
    <definedName name="mm" localSheetId="0">#REF!</definedName>
    <definedName name="mm">#REF!</definedName>
    <definedName name="mo" localSheetId="0">#REF!</definedName>
    <definedName name="MO">#REF!</definedName>
    <definedName name="MO_REGISTRO_COMUNICACION_12X12X4" localSheetId="0">#REF!</definedName>
    <definedName name="MO_REGISTRO_COMUNICACION_12X12X4">#REF!</definedName>
    <definedName name="MO_REGISTRO_ELECTRICO_5X8" localSheetId="0">#REF!</definedName>
    <definedName name="MO_REGISTRO_ELECTRICO_5X8">#REF!</definedName>
    <definedName name="MO_REGISTRO_PLASTICO_COM_14X14X4" localSheetId="0">#REF!</definedName>
    <definedName name="MO_REGISTRO_PLASTICO_COM_14X14X4">#REF!</definedName>
    <definedName name="MO_REGISTRO_PLASTICO_COM_16X16X4" localSheetId="0">#REF!</definedName>
    <definedName name="MO_REGISTRO_PLASTICO_COM_16X16X4">#REF!</definedName>
    <definedName name="MO_REGISTRO_PLASTICO_ELECT_14X14X4" localSheetId="0">#REF!</definedName>
    <definedName name="MO_REGISTRO_PLASTICO_ELECT_14X14X4">#REF!</definedName>
    <definedName name="MO_REGISTRO_PLASTICO_ELECT_16X16X4" localSheetId="0">#REF!</definedName>
    <definedName name="MO_REGISTRO_PLASTICO_ELECT_16X16X4">#REF!</definedName>
    <definedName name="MO_REGISTROS_PLASTICO_ELECTRICO_10X10X4" localSheetId="0">#REF!</definedName>
    <definedName name="MO_REGISTROS_PLASTICO_ELECTRICO_10X10X4">#REF!</definedName>
    <definedName name="MO_REGISTROS_PLASTICO_ELECTRICO_12X12X4" localSheetId="0">#REF!</definedName>
    <definedName name="MO_REGISTROS_PLASTICO_ELECTRICO_12X12X4">#REF!</definedName>
    <definedName name="MO_SALIDA_CONTRA_INCENDIO_EN_TECHO" localSheetId="0">#REF!</definedName>
    <definedName name="MO_SALIDA_CONTRA_INCENDIO_EN_TECHO">#REF!</definedName>
    <definedName name="MO_SALIDA_CONTRA_INCENDIO_EN_TECHO_EMT" localSheetId="0">#REF!</definedName>
    <definedName name="MO_SALIDA_CONTRA_INCENDIO_EN_TECHO_EMT">#REF!</definedName>
    <definedName name="MO_SALIDA_CONTRA_INCENDIO_PUSH_BOTON" localSheetId="0">#REF!</definedName>
    <definedName name="MO_SALIDA_CONTRA_INCENDIO_PUSH_BOTON">#REF!</definedName>
    <definedName name="MO_SALIDA_CONTRA_INCENDIO_PUSH_BOTON_EMT" localSheetId="0">#REF!</definedName>
    <definedName name="MO_SALIDA_CONTRA_INCENDIO_PUSH_BOTON_EMT">#REF!</definedName>
    <definedName name="MO_SALIDA_CONTROL_TARJETA" localSheetId="0">#REF!</definedName>
    <definedName name="MO_SALIDA_CONTROL_TARJETA">#REF!</definedName>
    <definedName name="MO_SALIDA_CONTROL_TERMOSTATO" localSheetId="0">#REF!</definedName>
    <definedName name="MO_SALIDA_CONTROL_TERMOSTATO">#REF!</definedName>
    <definedName name="MO_SALIDA_CONTROL_TERMOSTATO_EMT" localSheetId="0">#REF!</definedName>
    <definedName name="MO_SALIDA_CONTROL_TERMOSTATO_EMT">#REF!</definedName>
    <definedName name="MO_SALIDA_DATOS" localSheetId="0">#REF!</definedName>
    <definedName name="MO_SALIDA_DATOS">#REF!</definedName>
    <definedName name="MO_SALIDA_DE_ABANICO" localSheetId="0">#REF!</definedName>
    <definedName name="MO_SALIDA_DE_ABANICO">#REF!</definedName>
    <definedName name="MO_SALIDA_DE_ABANICO_EN_EMT" localSheetId="0">#REF!</definedName>
    <definedName name="MO_SALIDA_DE_ABANICO_EN_EMT">#REF!</definedName>
    <definedName name="MO_SALIDA_DE_APLIQUE_DE_CAMA" localSheetId="0">#REF!</definedName>
    <definedName name="MO_SALIDA_DE_APLIQUE_DE_CAMA">#REF!</definedName>
    <definedName name="MO_SALIDA_DE_APLIQUE_DE_PARED_EN_PVC" localSheetId="0">#REF!</definedName>
    <definedName name="MO_SALIDA_DE_APLIQUE_DE_PARED_EN_PVC">#REF!</definedName>
    <definedName name="MO_SALIDA_DE_BOTIQUIN_EN_PVC" localSheetId="0">#REF!</definedName>
    <definedName name="MO_SALIDA_DE_BOTIQUIN_EN_PVC">#REF!</definedName>
    <definedName name="MO_SALIDA_DE_EXTRACTOR_EMT_EN_PLAFOND" localSheetId="0">#REF!</definedName>
    <definedName name="MO_SALIDA_DE_EXTRACTOR_EMT_EN_PLAFOND">#REF!</definedName>
    <definedName name="MO_SALIDA_DE_LUZ_EMT_DE_TECHO" localSheetId="0">#REF!</definedName>
    <definedName name="MO_SALIDA_DE_LUZ_EMT_DE_TECHO">#REF!</definedName>
    <definedName name="MO_SALIDA_DE_LUZ_PVC_DE_PARED_DE_EXTERIOR" localSheetId="0">#REF!</definedName>
    <definedName name="MO_SALIDA_DE_LUZ_PVC_DE_PARED_DE_EXTERIOR">#REF!</definedName>
    <definedName name="MO_SALIDA_DE_LUZ_PVC_DE_PISO_DE_EXTERIOR" localSheetId="0">#REF!</definedName>
    <definedName name="MO_SALIDA_DE_LUZ_PVC_DE_PISO_DE_EXTERIOR">#REF!</definedName>
    <definedName name="MO_SALIDA_DE_LUZ_PVC_DE_TECHO" localSheetId="0">#REF!</definedName>
    <definedName name="MO_SALIDA_DE_LUZ_PVC_DE_TECHO">#REF!</definedName>
    <definedName name="MO_SALIDA_INT._3W" localSheetId="0">#REF!</definedName>
    <definedName name="MO_SALIDA_INT._3W">#REF!</definedName>
    <definedName name="MO_SALIDA_INT._3W___DOBLE" localSheetId="0">#REF!</definedName>
    <definedName name="MO_SALIDA_INT._3W___DOBLE">#REF!</definedName>
    <definedName name="MO_SALIDA_INT._3W___SENCILLO" localSheetId="0">#REF!</definedName>
    <definedName name="MO_SALIDA_INT._3W___SENCILLO">#REF!</definedName>
    <definedName name="MO_SALIDA_INT._3W_MT" localSheetId="0">#REF!</definedName>
    <definedName name="MO_SALIDA_INT._3W_MT">#REF!</definedName>
    <definedName name="MO_SALIDA_INT._3W_x_2" localSheetId="0">#REF!</definedName>
    <definedName name="MO_SALIDA_INT._3W_x_2">#REF!</definedName>
    <definedName name="MO_SALIDA_INT._3W_x_2___SENCILLO" localSheetId="0">#REF!</definedName>
    <definedName name="MO_SALIDA_INT._3W_x_2___SENCILLO">#REF!</definedName>
    <definedName name="MO_SALIDA_INT._4W" localSheetId="0">#REF!</definedName>
    <definedName name="MO_SALIDA_INT._4W">#REF!</definedName>
    <definedName name="MO_SALIDA_INT._4W___3W" localSheetId="0">#REF!</definedName>
    <definedName name="MO_SALIDA_INT._4W___3W">#REF!</definedName>
    <definedName name="MO_SALIDA_INT._4W___DOBLE" localSheetId="0">#REF!</definedName>
    <definedName name="MO_SALIDA_INT._4W___DOBLE">#REF!</definedName>
    <definedName name="MO_SALIDA_INT._4W___SENCILLO" localSheetId="0">#REF!</definedName>
    <definedName name="MO_SALIDA_INT._4W___SENCILLO">#REF!</definedName>
    <definedName name="MO_SALIDA_INT._4W_MT" localSheetId="0">#REF!</definedName>
    <definedName name="MO_SALIDA_INT._4W_MT">#REF!</definedName>
    <definedName name="MO_SALIDA_INT._4W_x_2" localSheetId="0">#REF!</definedName>
    <definedName name="MO_SALIDA_INT._4W_x_2">#REF!</definedName>
    <definedName name="MO_SALIDA_INT._4W_x_2___SENCILLO" localSheetId="0">#REF!</definedName>
    <definedName name="MO_SALIDA_INT._4W_x_2___SENCILLO">#REF!</definedName>
    <definedName name="MO_SALIDA_INT._DOBLE" localSheetId="0">#REF!</definedName>
    <definedName name="MO_SALIDA_INT._DOBLE">#REF!</definedName>
    <definedName name="MO_SALIDA_INT._DOBLE_EMT" localSheetId="0">#REF!</definedName>
    <definedName name="MO_SALIDA_INT._DOBLE_EMT">#REF!</definedName>
    <definedName name="MO_SALIDA_INT._SENCILLO" localSheetId="0">#REF!</definedName>
    <definedName name="MO_SALIDA_INT._SENCILLO">#REF!</definedName>
    <definedName name="MO_SALIDA_INT._SENCILLO_EMT" localSheetId="0">#REF!</definedName>
    <definedName name="MO_SALIDA_INT._SENCILLO_EMT">#REF!</definedName>
    <definedName name="MO_SALIDA_INT._TRIPLE" localSheetId="0">#REF!</definedName>
    <definedName name="MO_SALIDA_INT._TRIPLE">#REF!</definedName>
    <definedName name="MO_SALIDA_INT._TRIPLE_MT" localSheetId="0">#REF!</definedName>
    <definedName name="MO_SALIDA_INT._TRIPLE_MT">#REF!</definedName>
    <definedName name="MO_SALIDA_PARA_A_A_A_120_VOLTIOS." localSheetId="0">#REF!</definedName>
    <definedName name="MO_SALIDA_PARA_A_A_A_120_VOLTIOS.">#REF!</definedName>
    <definedName name="MO_SALIDA_TC_120_V" localSheetId="0">#REF!</definedName>
    <definedName name="MO_SALIDA_TC_120_V">#REF!</definedName>
    <definedName name="MO_SALIDA_TC_120_V_ESPECIAL" localSheetId="0">#REF!</definedName>
    <definedName name="MO_SALIDA_TC_120_V_ESPECIAL">#REF!</definedName>
    <definedName name="MO_SALIDA_TC_120_V_SM" localSheetId="0">#REF!</definedName>
    <definedName name="MO_SALIDA_TC_120_V_SM">#REF!</definedName>
    <definedName name="MO_SALIDA_TC_208_V" localSheetId="0">#REF!</definedName>
    <definedName name="MO_SALIDA_TC_208_V">#REF!</definedName>
    <definedName name="MO_SALIDA_TC_208_V_15_A__3P" localSheetId="0">#REF!</definedName>
    <definedName name="MO_SALIDA_TC_208_V_15_A__3P">#REF!</definedName>
    <definedName name="MO_SALIDA_TC_208_V_30_A" localSheetId="0">#REF!</definedName>
    <definedName name="MO_SALIDA_TC_208_V_30_A">#REF!</definedName>
    <definedName name="MO_SALIDA_TELEFONO" localSheetId="0">#REF!</definedName>
    <definedName name="MO_SALIDA_TELEFONO">#REF!</definedName>
    <definedName name="MO_SALIDA_TV" localSheetId="0">#REF!</definedName>
    <definedName name="MO_SALIDA_TV">#REF!</definedName>
    <definedName name="MOACER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[51]Análisis!$H$57</definedName>
    <definedName name="MOCERCRI1520PARED" localSheetId="0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 localSheetId="0">'[24]M.O.'!$C$27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[5]Insumos!#REF!</definedName>
    <definedName name="MOJO" localSheetId="0">[52]MOJornal!$A$7</definedName>
    <definedName name="MOJO">[53]MOJornal!$A$7</definedName>
    <definedName name="MOLOSETATERRAZA" localSheetId="0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AGUA">#REF!</definedName>
    <definedName name="MOPINTURAMANT">#REF!</definedName>
    <definedName name="MOPISOCERAMICA">[14]Ins!#REF!</definedName>
    <definedName name="MOPISOCERCRI11520" localSheetId="0">#REF!</definedName>
    <definedName name="MOPISOCERCRI11520">#REF!</definedName>
    <definedName name="MOPISOCERCRI1520">#REF!</definedName>
    <definedName name="MOPISOCERIMP1520">#REF!</definedName>
    <definedName name="MOPISOESTAMPADO01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JONADO">#REF!</definedName>
    <definedName name="MOREPELLO">#REF!</definedName>
    <definedName name="MORESANE">#REF!</definedName>
    <definedName name="MORTERO110">[14]Ana!$L$4421</definedName>
    <definedName name="MORTERO12">[14]Ana!$L$4410</definedName>
    <definedName name="MORTERO13">[14]Ana!$L$4392</definedName>
    <definedName name="MORTERO14">[14]Ana!$L$4403</definedName>
    <definedName name="Mosaico_Fondo_Blanco_30x30____Corriente">[5]Insumos!#REF!</definedName>
    <definedName name="MOTRAMPA" localSheetId="0">#REF!</definedName>
    <definedName name="MOTRAMPA">#REF!</definedName>
    <definedName name="MOZABALETAPISO">#REF!</definedName>
    <definedName name="MOZABALETATECHO">#REF!</definedName>
    <definedName name="MURO30">#REF!</definedName>
    <definedName name="MUROBOVEDA12A10X2AD">#REF!</definedName>
    <definedName name="MYFLOWER" localSheetId="0">#REF!</definedName>
    <definedName name="MYFLOWER">#REF!</definedName>
    <definedName name="NADA">#REF!</definedName>
    <definedName name="NATILLA">[14]Ana!$L$375</definedName>
    <definedName name="NEW.MESES">NA()</definedName>
    <definedName name="o">[12]analisis!$F$5</definedName>
    <definedName name="OBRA_MANO" localSheetId="0">#REF!</definedName>
    <definedName name="OBRA_MANO">#REF!</definedName>
    <definedName name="ORI12FBCO">[14]Ana!$L$4225</definedName>
    <definedName name="ORI12FBCOFLUX">[14]Ana!$L$4243</definedName>
    <definedName name="ORI12FBCOFLUXPVC" localSheetId="0">#REF!</definedName>
    <definedName name="ORI12FBCOFLUXPVC">#REF!</definedName>
    <definedName name="ORI12FBCOPVC">#REF!</definedName>
    <definedName name="ORI12FFLUXBCOCONTRA">#REF!</definedName>
    <definedName name="ORI1FBCO">[14]Ana!$L$4265</definedName>
    <definedName name="ORI1FBCOFLUX">[14]Ana!$L$4283</definedName>
    <definedName name="ORI1FBCOFLUXPVC" localSheetId="0">#REF!</definedName>
    <definedName name="ORI1FBCOFLUXPVC">#REF!</definedName>
    <definedName name="ORI1FBCOPVC">#REF!</definedName>
    <definedName name="ORIPEQBCO">[14]Ana!$L$4305</definedName>
    <definedName name="ORIPEQBCOPVC" localSheetId="0">#REF!</definedName>
    <definedName name="ORIPEQBCOPVC">#REF!</definedName>
    <definedName name="p" localSheetId="0">[54]peso!#REF!</definedName>
    <definedName name="p">[54]peso!#REF!</definedName>
    <definedName name="P.U.">[3]Análisis!#REF!</definedName>
    <definedName name="P.U.Amercoat_385ASA">[55]Insumos!$E$15</definedName>
    <definedName name="P.U.Amercoat_385ASA_2">#N/A</definedName>
    <definedName name="P.U.Amercoat_385ASA_3">#N/A</definedName>
    <definedName name="P.U.Dimecote9">[55]Insumos!$E$13</definedName>
    <definedName name="P.U.Dimecote9_2">#N/A</definedName>
    <definedName name="P.U.Dimecote9_3">#N/A</definedName>
    <definedName name="P.U.Thinner1000">[55]Insumos!$E$12</definedName>
    <definedName name="P.U.Thinner1000_2">#N/A</definedName>
    <definedName name="P.U.Thinner1000_3">#N/A</definedName>
    <definedName name="P.U.Urethane_Acrilico">[55]Insumos!$E$17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4">NA()</definedName>
    <definedName name="p_6">NA()</definedName>
    <definedName name="p_8">NA()</definedName>
    <definedName name="P_AS" localSheetId="0">#REF!</definedName>
    <definedName name="P_AS">#REF!</definedName>
    <definedName name="P1XE" localSheetId="0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58PER">[14]Ins!#REF!</definedName>
    <definedName name="pacom" localSheetId="0">#REF!</definedName>
    <definedName name="pacom">#REF!</definedName>
    <definedName name="pae">[56]Análisis!$G$44</definedName>
    <definedName name="Pala_Tramotina" localSheetId="0">[5]Insumos!#REF!</definedName>
    <definedName name="Pala_Tramotina">[5]Insumos!#REF!</definedName>
    <definedName name="PALM" localSheetId="0">#REF!</definedName>
    <definedName name="PALM">#REF!</definedName>
    <definedName name="PANEL12CIR">[14]Ana!$L$3511</definedName>
    <definedName name="PANEL16CIR">[14]Ana!$L$3518</definedName>
    <definedName name="PANEL24CIR">[14]Ana!$L$3525</definedName>
    <definedName name="PANEL2CIR">[14]Ana!$L$3483</definedName>
    <definedName name="PANEL4CIR">[14]Ana!$L$3490</definedName>
    <definedName name="PANEL6CIR" localSheetId="0">[13]Ana!$F$670</definedName>
    <definedName name="PANEL6CIR">[14]Ana!$L$3497</definedName>
    <definedName name="PANEL8CIR">[14]Ana!$L$3504</definedName>
    <definedName name="PAÑETE_PARED">[57]Análisis!$G$44</definedName>
    <definedName name="PARAGOMASCONTRA" localSheetId="0">#REF!</definedName>
    <definedName name="PARAGOMASCONTRA">#REF!</definedName>
    <definedName name="pararrayo9kv">#N/A</definedName>
    <definedName name="PARARRAYOS_9KV" localSheetId="0">#REF!</definedName>
    <definedName name="PARARRAYOS_9KV">#REF!</definedName>
    <definedName name="parcial" localSheetId="0">Hoja1</definedName>
    <definedName name="parcial">Hoja1</definedName>
    <definedName name="parcial___0">"HOJA1"</definedName>
    <definedName name="parcial___10">"HOJA1"</definedName>
    <definedName name="parcial___11">"HOJA1"</definedName>
    <definedName name="parcial___12">"HOJA1"</definedName>
    <definedName name="parcial___13">"HOJA1"</definedName>
    <definedName name="parcial___14">"HOJA1"</definedName>
    <definedName name="parcial___15">"HOJA1"</definedName>
    <definedName name="parcial___16">"HOJA1"</definedName>
    <definedName name="parcial___17">"HOJA1"</definedName>
    <definedName name="parcial___18">"HOJA1"</definedName>
    <definedName name="parcial___2">"HOJA1"</definedName>
    <definedName name="parcial___21">"HOJA1"</definedName>
    <definedName name="parcial___3">"HOJA1"</definedName>
    <definedName name="parcial___4">"HOJA1"</definedName>
    <definedName name="parcial___6">"HOJA1"</definedName>
    <definedName name="parcial___7">"HOJA1"</definedName>
    <definedName name="parcial___8">"HOJA1"</definedName>
    <definedName name="parcial___9">"HOJA1"</definedName>
    <definedName name="PASBLAMACANOR14X40X6" localSheetId="0">[14]Ins!#REF!</definedName>
    <definedName name="PASBLAMACANOR14X40X6">[14]Ins!#REF!</definedName>
    <definedName name="paya">#N/A</definedName>
    <definedName name="pbrkRD12C" localSheetId="0">#REF!</definedName>
    <definedName name="pbrkRD12C">#REF!</definedName>
    <definedName name="pbrkRD18C" localSheetId="0">#REF!</definedName>
    <definedName name="pbrkRD18C">#REF!</definedName>
    <definedName name="pbrkRD24C" localSheetId="0">#REF!</definedName>
    <definedName name="pbrkRD24C">#REF!</definedName>
    <definedName name="pbrkRD36C" localSheetId="0">#REF!</definedName>
    <definedName name="pbrkRD36C">#REF!</definedName>
    <definedName name="pbrkRD4C" localSheetId="0">#REF!</definedName>
    <definedName name="pbrkRD4C">#REF!</definedName>
    <definedName name="pbrkRD6C" localSheetId="0">#REF!</definedName>
    <definedName name="pbrkRD6C">#REF!</definedName>
    <definedName name="pbrkRD8C" localSheetId="0">#REF!</definedName>
    <definedName name="pbrkRD8C">#REF!</definedName>
    <definedName name="pbrRD2C" localSheetId="0">#REF!</definedName>
    <definedName name="pbrRD2C">#REF!</definedName>
    <definedName name="PD" localSheetId="0">#REF!</definedName>
    <definedName name="PD">#REF!</definedName>
    <definedName name="PE">#REF!</definedName>
    <definedName name="PEON" localSheetId="0">'[25]M.O.'!#REF!</definedName>
    <definedName name="PEON">'[25]M.O.'!#REF!</definedName>
    <definedName name="PEONCARP" localSheetId="0">[14]Ins!#REF!</definedName>
    <definedName name="PEONCARP">[14]Ins!#REF!</definedName>
    <definedName name="Peones" localSheetId="0">[21]Insumos!#REF!</definedName>
    <definedName name="Peones">[21]Insumos!#REF!</definedName>
    <definedName name="Peones_2">#N/A</definedName>
    <definedName name="Peones_3">#N/A</definedName>
    <definedName name="Pernos">#REF!</definedName>
    <definedName name="Pernos_2">"$#REF!.$B$68"</definedName>
    <definedName name="Pernos_3">"$#REF!.$B$68"</definedName>
    <definedName name="pesoportico">#REF!</definedName>
    <definedName name="pesoportico_1">"$#REF!.$H$61"</definedName>
    <definedName name="pesoportico_2">#REF!</definedName>
    <definedName name="pesoportico_3">#REF!</definedName>
    <definedName name="PF" localSheetId="1">'Tabla alimentadores (2)'!$N$8</definedName>
    <definedName name="PF">'[58]Tabla alimentadores'!$N$8</definedName>
    <definedName name="Piedra_de_Río">[5]Insumos!#REF!</definedName>
    <definedName name="Piedra_para_Encache">[5]Insumos!#REF!</definedName>
    <definedName name="pilote">[3]Análisis!#REF!</definedName>
    <definedName name="pilotes">[3]Análisis!#REF!</definedName>
    <definedName name="PIN" localSheetId="0">[1]Ago.94!#REF!</definedName>
    <definedName name="PIN">[2]Ago.94!#REF!</definedName>
    <definedName name="PINO">[59]insumos!$D$295</definedName>
    <definedName name="Pino_Bruto_Americano">[18]Insumos!$B$75:$D$75</definedName>
    <definedName name="pino1x10bruto" localSheetId="0">[26]Ins!$E$807</definedName>
    <definedName name="pino1x10bruto">[35]Ins!$E$807</definedName>
    <definedName name="PINO1X4X12" localSheetId="0">#REF!</definedName>
    <definedName name="PINO1X4X12">#REF!</definedName>
    <definedName name="PINODOROBCOALA">[14]Ins!$E$147</definedName>
    <definedName name="PINTACRIEXT">[14]Ana!$L$4430</definedName>
    <definedName name="PINTACRIEXTAND">[14]Ana!$L$4443</definedName>
    <definedName name="PINTACRIINT">[14]Ana!$L$4436</definedName>
    <definedName name="PINTECO">[14]Ana!$L$4462</definedName>
    <definedName name="PINTEPOX">[14]Ana!$L$4450</definedName>
    <definedName name="PINTLACA">[14]Ana!$L$4456</definedName>
    <definedName name="PINTMAN">[14]Ana!$L$4469</definedName>
    <definedName name="PINTMANAND">[14]Ana!$L$4477</definedName>
    <definedName name="PINTURA_ACRILICA_NOPAÑETE">[16]Analisis!$F$621</definedName>
    <definedName name="Pintura_Epóxica_Popular" localSheetId="0">[21]Insumos!#REF!</definedName>
    <definedName name="Pintura_Epóxica_Popular">[21]Insumos!#REF!</definedName>
    <definedName name="Pintura_Epóxica_Popular_2">#N/A</definedName>
    <definedName name="Pintura_Epóxica_Popular_3">#N/A</definedName>
    <definedName name="PISO01">[14]Ana!$L$4570</definedName>
    <definedName name="PISO09">[14]Ana!$L$4580</definedName>
    <definedName name="PISOADOCLAGRIS">[14]Ana!$L$4497</definedName>
    <definedName name="PISOADOCLAQUEM">[14]Ana!$L$4515</definedName>
    <definedName name="PISOADOCLAROJO">[14]Ana!$L$4506</definedName>
    <definedName name="PISOADOCOLGRIS">[14]Ana!$L$4524</definedName>
    <definedName name="PISOADOCOLROJO">[14]Ana!$L$4533</definedName>
    <definedName name="PISOADOMEDGRIS">[14]Ana!$L$4542</definedName>
    <definedName name="PISOADOMEDQUEM">[14]Ana!$L$4560</definedName>
    <definedName name="PISOADOMEDROJO">[14]Ana!$L$4551</definedName>
    <definedName name="PISOGRA1233030BCO">[14]Ana!$L$4616</definedName>
    <definedName name="PISOGRA1234040BCO">[14]Ana!$L$4634</definedName>
    <definedName name="PISOGRABOTI4040BCO">[14]Ana!$L$4589</definedName>
    <definedName name="PISOGRABOTI4040COL">[14]Ana!$L$4598</definedName>
    <definedName name="PISOGRAPROY4040">[14]Ana!$L$4607</definedName>
    <definedName name="PISOHFV10">[14]Ana!$L$4794</definedName>
    <definedName name="PISOLADEXAPEQ">[14]Ana!$L$4811</definedName>
    <definedName name="PISOLADFERIAPEQ">[14]Ana!$L$4819</definedName>
    <definedName name="PISOMOSROJ2525">[14]Ana!$L$4827</definedName>
    <definedName name="PISOPUL10">[14]Ana!$L$4803</definedName>
    <definedName name="PITACLIRICA" localSheetId="0">#REF!</definedName>
    <definedName name="PITACLIRICA">#REF!</definedName>
    <definedName name="PITACLIRICAT">#REF!</definedName>
    <definedName name="pl">[12]analisis!$G$2432</definedName>
    <definedName name="Plancha_de_Plywood_4_x8_x3_4">[21]Insumos!#REF!</definedName>
    <definedName name="Plancha_de_Plywood_4_x8_x3_4_2">#N/A</definedName>
    <definedName name="Plancha_de_Plywood_4_x8_x3_4_3">#N/A</definedName>
    <definedName name="Planta_Eléctrica_para_tesado">[21]Insumos!#REF!</definedName>
    <definedName name="Planta_Eléctrica_para_tesado_2">#N/A</definedName>
    <definedName name="Planta_Eléctrica_para_tesado_3">#N/A</definedName>
    <definedName name="PLATEA">[16]Analisis!$F$119</definedName>
    <definedName name="PLAVCOL">[14]Ins!$E$164</definedName>
    <definedName name="PLIGADORA2" localSheetId="0">[44]Herram!$E$26</definedName>
    <definedName name="PLIGADORA2">[14]Ins!$E$590</definedName>
    <definedName name="PLO" localSheetId="0">[1]Ago.94!#REF!</definedName>
    <definedName name="PLO">[2]Ago.94!#REF!</definedName>
    <definedName name="PLOMERO" localSheetId="0">[14]Ins!#REF!</definedName>
    <definedName name="PLOMERO">[14]Ins!#REF!</definedName>
    <definedName name="PLOMEROAYUDANTE">[14]Ins!#REF!</definedName>
    <definedName name="PLOMEROOFICIAL">[14]Ins!#REF!</definedName>
    <definedName name="porcentaje" localSheetId="0">#REF!</definedName>
    <definedName name="porcentaje">#REF!</definedName>
    <definedName name="porcentaje_2">"$#REF!.$J$12"</definedName>
    <definedName name="porcentaje_3">"$#REF!.$J$12"</definedName>
    <definedName name="porci" localSheetId="0">#REF!</definedName>
    <definedName name="porci">#REF!</definedName>
    <definedName name="porciento" localSheetId="0">#REF!</definedName>
    <definedName name="porciento">#REF!</definedName>
    <definedName name="POSTE_HA_DE_30" localSheetId="0">#REF!</definedName>
    <definedName name="POSTE_HA_DE_30">#REF!</definedName>
    <definedName name="POSTE_HA_DE_35" localSheetId="0">#REF!</definedName>
    <definedName name="POSTE_HA_DE_35">#REF!</definedName>
    <definedName name="ppaneles" localSheetId="0">#REF!</definedName>
    <definedName name="ppaneles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hormigon_124">#REF!</definedName>
    <definedName name="pre_relleno">#REF!</definedName>
    <definedName name="PRECIOS" localSheetId="0">Hoja1</definedName>
    <definedName name="precios">NA()</definedName>
    <definedName name="PRECIOS___0">"HOJA1"</definedName>
    <definedName name="PREFORMADO_GAY_3_8" localSheetId="0">#REF!</definedName>
    <definedName name="PREFORMADO_GAY_3_8">#REF!</definedName>
    <definedName name="PREPARARPISO" localSheetId="0">#REF!</definedName>
    <definedName name="PREPARARPISO">#REF!</definedName>
    <definedName name="PRES_DESAGUES" localSheetId="0">#REF!</definedName>
    <definedName name="PRES_DESAGUES">#REF!</definedName>
    <definedName name="PRES_DESAGUES1" localSheetId="0">'[60]EDIFICIO COUNTERS'!#REF!</definedName>
    <definedName name="PRES_DESAGUES1">'[60]EDIFICIO COUNTERS'!#REF!</definedName>
    <definedName name="PRES_ESCALERAS" localSheetId="0">#REF!</definedName>
    <definedName name="PRES_ESCALERAS">#REF!</definedName>
    <definedName name="PRES_FINO" localSheetId="0">#REF!</definedName>
    <definedName name="PRES_FINO">#REF!</definedName>
    <definedName name="PRES_FINO1" localSheetId="0">'[60]EDIFICIO COUNTERS'!#REF!</definedName>
    <definedName name="PRES_FINO1">'[60]EDIFICIO COUNTERS'!#REF!</definedName>
    <definedName name="PRES_GASTOS" localSheetId="0">#REF!</definedName>
    <definedName name="PRES_GASTOS">#REF!</definedName>
    <definedName name="PRES_HORMIGON" localSheetId="0">#REF!</definedName>
    <definedName name="PRES_HORMIGON">#REF!</definedName>
    <definedName name="PRES_M._TIERRAS" localSheetId="0">#REF!</definedName>
    <definedName name="PRES_M._TIERRAS">#REF!</definedName>
    <definedName name="PRES_MISCEL." localSheetId="0">#REF!</definedName>
    <definedName name="PRES_MISCEL.">#REF!</definedName>
    <definedName name="PRES_MUROS">#REF!</definedName>
    <definedName name="PRES_OTROS" localSheetId="0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 localSheetId="0">#REF!</definedName>
    <definedName name="PRES_REPLANTEO">#REF!</definedName>
    <definedName name="PRES_REVEST." localSheetId="0">#REF!</definedName>
    <definedName name="PRES_REVEST.">#REF!</definedName>
    <definedName name="PRES_TOTAL" localSheetId="0">#REF!</definedName>
    <definedName name="PRES_TOTAL">#REF!</definedName>
    <definedName name="PRES_VENTANAS" localSheetId="0">#REF!</definedName>
    <definedName name="PRES_VENTANAS">#REF!</definedName>
    <definedName name="PRIMA">#REF!</definedName>
    <definedName name="PRIMA_2">"$#REF!.$M$38"</definedName>
    <definedName name="PRIMA_3">"$#REF!.$M$38"</definedName>
    <definedName name="_xlnm.Print_Area" localSheetId="0">'LICITACION '!$A$8:$F$122</definedName>
    <definedName name="_xlnm.Print_Area" localSheetId="1">'Tabla alimentadores (2)'!$A$1:$Z$165</definedName>
    <definedName name="_xlnm.Print_Area">#REF!</definedName>
    <definedName name="_xlnm.Print_Titles" localSheetId="0">'LICITACION '!$8:$8</definedName>
    <definedName name="_xlnm.Print_Titles" localSheetId="1">'Tabla alimentadores (2)'!$1:$11</definedName>
    <definedName name="_xlnm.Print_Titles">#N/A</definedName>
    <definedName name="Prof">#REF!</definedName>
    <definedName name="PROMEDIO" localSheetId="0">#N/A</definedName>
    <definedName name="PROMEDIO">#REF!</definedName>
    <definedName name="PROP">#N/A</definedName>
    <definedName name="protec" localSheetId="0">'[37]Accesorios '!$H$2</definedName>
    <definedName name="protec">'[38]Accesorios '!$H$2</definedName>
    <definedName name="proteca" localSheetId="0">#REF!</definedName>
    <definedName name="proteca">#REF!</definedName>
    <definedName name="proteca1" localSheetId="0">[37]piezas!$D$2</definedName>
    <definedName name="proteca1">[38]piezas!$D$2</definedName>
    <definedName name="protecb" localSheetId="0">[6]Canalizaciones!$I$2</definedName>
    <definedName name="protecb">[7]Canalizaciones!$I$2</definedName>
    <definedName name="PROTECCION1">#N/A</definedName>
    <definedName name="proteccion2">#N/A</definedName>
    <definedName name="PROTECH" localSheetId="0">#REF!</definedName>
    <definedName name="PROTECH">#REF!</definedName>
    <definedName name="protecla2" localSheetId="0">#REF!</definedName>
    <definedName name="protecla2">#REF!</definedName>
    <definedName name="proteclm" localSheetId="0">[6]Canalizaciones!$I$2</definedName>
    <definedName name="proteclm">[7]Canalizaciones!$I$2</definedName>
    <definedName name="PROY">#N/A</definedName>
    <definedName name="Proyecto" localSheetId="0">[3]Análisis!#REF!</definedName>
    <definedName name="Proyecto">[3]Análisis!#REF!</definedName>
    <definedName name="prticos">[61]peso!#REF!</definedName>
    <definedName name="prticos_2">#N/A</definedName>
    <definedName name="prticos_3">#N/A</definedName>
    <definedName name="prueba">'[62]Partidas Generales'!$F$4</definedName>
    <definedName name="Prueba_en_Compactación_con_equipo">[5]Insumos!#REF!</definedName>
    <definedName name="PSAL" localSheetId="0">#REF!</definedName>
    <definedName name="PSAL">#REF!</definedName>
    <definedName name="psisem" localSheetId="0">#REF!</definedName>
    <definedName name="psisem">#REF!</definedName>
    <definedName name="PSISTS" localSheetId="0">#REF!</definedName>
    <definedName name="PSISTS">#REF!</definedName>
    <definedName name="PTAFRANCAOBA">[14]Ana!$L$4986</definedName>
    <definedName name="PTAFRANCAOBAM2">[14]Ana!$I$4986</definedName>
    <definedName name="PTAFRANROBLE">#N/A</definedName>
    <definedName name="PTAPANCORCAOBA">[14]Ana!$L$4957</definedName>
    <definedName name="PTAPANCORCAOBA2.3X8.4" localSheetId="0">#REF!</definedName>
    <definedName name="PTAPANCORCAOBA2.3X8.4">#REF!</definedName>
    <definedName name="PTAPANCORCAOBA3X8.4">#REF!</definedName>
    <definedName name="PTAPANCORCAOBAM2">[14]Ana!$I$4957</definedName>
    <definedName name="PTAPANCORPINO">[14]Ana!$L$4948</definedName>
    <definedName name="PTAPANCORPINOM2">[14]Ana!$I$4948</definedName>
    <definedName name="PTAPANCORROBLE">#N/A</definedName>
    <definedName name="PTAPANESPCAOBA">[14]Ana!$L$4966</definedName>
    <definedName name="PTAPANESPCAOBAM2">[14]Ana!$I$4966</definedName>
    <definedName name="PTAPANESPROBLE">#N/A</definedName>
    <definedName name="PTAPANVAIVENCAOBA">[14]Ana!$L$4974</definedName>
    <definedName name="PTAPANVAIVENCAOBAM2">[14]Ana!$I$4974</definedName>
    <definedName name="PTAPANVAIVENROBLE">#N/A</definedName>
    <definedName name="PTAPLY">[14]Ana!$L$4939</definedName>
    <definedName name="PTAPLYM2">[14]Ana!$I$4939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>#REF!</definedName>
    <definedName name="PUACERASHORMIGON_2">#N/A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randa">[32]Análisis!#REF!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[3]Análisis!#REF!</definedName>
    <definedName name="PUCALICHE" localSheetId="0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[3]Análisis!#REF!</definedName>
    <definedName name="PUCEMENTO">[51]Análisis!$H$67</definedName>
    <definedName name="PUCERAMICA15X15PARED">'[5]Análisis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'[5]Análisis de Precios'!#REF!</definedName>
    <definedName name="PUCOLUMNAS_C1">'[18]Análisis de Precios'!$F$210</definedName>
    <definedName name="PUCOLUMNAS_C10">'[5]Análisis de Precios'!#REF!</definedName>
    <definedName name="PUCOLUMNAS_C11">'[5]Análisis de Precios'!#REF!</definedName>
    <definedName name="PUCOLUMNAS_C12">'[5]Análisis de Precios'!#REF!</definedName>
    <definedName name="PUCOLUMNAS_C2" localSheetId="0">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'[5]Análisis de Precios'!#REF!</definedName>
    <definedName name="PUCOLUMNAS_CC" localSheetId="0">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'[5]Análisis de Precios'!#REF!</definedName>
    <definedName name="PUDINTEL_10X20" localSheetId="0">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[5]Insumos!#REF!</definedName>
    <definedName name="Puerta_Corred._Alum__Anod._Bce._Vid._Transp.">[5]Insumos!#REF!</definedName>
    <definedName name="Puerta_Corred._Alum__Anod._Nor._Vid._Bce._Liso">[5]Insumos!#REF!</definedName>
    <definedName name="Puerta_Corred._Alum__Anod._Nor._Vid._Bce._Mart.">[5]Insumos!#REF!</definedName>
    <definedName name="Puerta_Corred._Alum__Anod._Nor._Vid._Transp.">[5]Insumos!#REF!</definedName>
    <definedName name="Puerta_corrediza___BCE._VID._TRANSP.">[5]Insumos!#REF!</definedName>
    <definedName name="Puerta_corrediza___BCE._VID._TRANSP._LISO">[5]Insumos!#REF!</definedName>
    <definedName name="Puerta_de_Pino_Apanelada">[5]Insumos!#REF!</definedName>
    <definedName name="PUERTA_PINO">[16]Analisis!$F$327</definedName>
    <definedName name="Puerta_Pino_Americano_Tratado" localSheetId="0">[5]Insumos!#REF!</definedName>
    <definedName name="Puerta_Pino_Americano_Tratado">[5]Insumos!#REF!</definedName>
    <definedName name="Puertas_de_Pino_T_Francesa">[5]Insumos!#REF!</definedName>
    <definedName name="Puertas_de_Plywood">[5]Insumos!#REF!</definedName>
    <definedName name="Puertas_de_Plywood_3_16">[5]Insumos!#REF!</definedName>
    <definedName name="Puertas_Pino_Apanelada">[5]Insumos!#REF!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[3]Análisis!#REF!</definedName>
    <definedName name="PUHORMIGONCICLOPEO" localSheetId="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[3]Análisis!#REF!</definedName>
    <definedName name="PULESC" localSheetId="0">#REF!</definedName>
    <definedName name="PULESC">#REF!</definedName>
    <definedName name="Pulido_y_Brillado____De_Luxe">[18]Insumos!$B$241:$D$241</definedName>
    <definedName name="Pulido_y_Brillado_de_Piso">[5]Insumos!#REF!</definedName>
    <definedName name="PULISTELOS1_2BAÑOS" localSheetId="0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[3]Análisis!#REF!</definedName>
    <definedName name="pulosacalzada">[3]Análisis!#REF!</definedName>
    <definedName name="PULREPPVIEJO" localSheetId="0">#REF!</definedName>
    <definedName name="PULREPPVIEJO">#REF!</definedName>
    <definedName name="PULSUPER">#REF!</definedName>
    <definedName name="PULYCRISTAL">#REF!</definedName>
    <definedName name="PULYSAL">#REF!</definedName>
    <definedName name="PUMADERA">[51]Análisis!$H$92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'[5]Análisis de Precios'!#REF!</definedName>
    <definedName name="PUMORTERO1_1">'[5]Análisis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[3]Análisis!#REF!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'[5]Análisis de Precios'!#REF!</definedName>
    <definedName name="PUPINTURAACRILICAEXTERIOR">'[5]Análisis de Precios'!#REF!</definedName>
    <definedName name="PUPINTURAACRILICAINTERIOR">'[5]Análisis de Precios'!#REF!</definedName>
    <definedName name="PUPINTURACAL">'[5]Análisis de Precios'!#REF!</definedName>
    <definedName name="PUPINTURAMANTENIMIENTO">'[5]Análisis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'[5]Análisis de Precios'!#REF!</definedName>
    <definedName name="PUPISOCERAMICACRIOLLA20X20">'[5]Análisis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'[5]Análisis de Precios'!#REF!</definedName>
    <definedName name="putabletas">[3]Análisis!#REF!</definedName>
    <definedName name="PUTRAMPADEGRASA" localSheetId="0">#REF!</definedName>
    <definedName name="PUTRAMPADEGRASA">#REF!</definedName>
    <definedName name="PUTRAMPADEGRASA_2">#N/A</definedName>
    <definedName name="PUVIGA" localSheetId="0">'[5]Análisis de Precios'!#REF!</definedName>
    <definedName name="PUVIGA">'[5]Análisis de Precios'!#REF!</definedName>
    <definedName name="puvigastransversales">[3]Análisis!#REF!</definedName>
    <definedName name="PUZABALETAPISO" localSheetId="0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'[5]Análisis de Precios'!#REF!</definedName>
    <definedName name="PUZAPATACOMBINADA_C1_C4">'[5]Análisis de Precios'!#REF!</definedName>
    <definedName name="PUZAPATAMURO4" localSheetId="0">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'[18]Análisis de Precios'!$F$201</definedName>
    <definedName name="PUZOCALOCERAMICACRIOLLADE20">'[5]Análisis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WINCHE2000K" localSheetId="0">[44]Herram!$E$152</definedName>
    <definedName name="PWINCHE2000K">[14]Ins!$E$598</definedName>
    <definedName name="q" localSheetId="0">"HOJA1"</definedName>
    <definedName name="q">#REF!</definedName>
    <definedName name="QUICIOGRA30BCO">[14]Ana!$L$4841</definedName>
    <definedName name="QUICIOGRA40BCO">[14]Ana!$L$4848</definedName>
    <definedName name="QUICIOGRABOTI40COL">[14]Ana!$L$4834</definedName>
    <definedName name="QUICIOLAD">[14]Ana!$L$4862</definedName>
    <definedName name="QUICIOMOS25ROJ">[14]Ana!$L$4855</definedName>
    <definedName name="QUIEBRASOLESVERTCONTRA" localSheetId="0">#REF!</definedName>
    <definedName name="QUIEBRASOLESVERTCONTRA">#REF!</definedName>
    <definedName name="re">#REF!</definedName>
    <definedName name="Regado_y_Compactación_Tosca___A_M">[5]Insumos!#REF!</definedName>
    <definedName name="regi">'[63]Pasarela de L=60.00'!#REF!</definedName>
    <definedName name="REGLA">[24]Insumos!$E$138</definedName>
    <definedName name="Regla_para_Pañete____Preparada">[18]Insumos!$B$76:$D$76</definedName>
    <definedName name="REL" localSheetId="0">#REF!</definedName>
    <definedName name="REL">#REF!</definedName>
    <definedName name="RELLENO">[16]Analisis!$F$74</definedName>
    <definedName name="RELLENO_PRESTAMO">'[34]Analisis BC'!$H$32</definedName>
    <definedName name="RELLENOCAL">[14]Ana!$L$5008</definedName>
    <definedName name="RELLENOCALEQ">[14]Ana!$L$5015</definedName>
    <definedName name="RELLENOCALGRAN">[14]Ana!$L$5022</definedName>
    <definedName name="RELLENOCALGRANEQ">[14]Ana!$L$5030</definedName>
    <definedName name="RELLENOGRAN">[14]Ana!$L$4995</definedName>
    <definedName name="RELLENOGRANEQ">[14]Ana!$L$5002</definedName>
    <definedName name="RELLENOGRANZOTECONTRA" localSheetId="0">#REF!</definedName>
    <definedName name="RELLENOGRANZOTECONTRA">#REF!</definedName>
    <definedName name="RELLENOREP">[14]Ana!$L$5035</definedName>
    <definedName name="RELLENOREPEQ">[14]Ana!$L$5041</definedName>
    <definedName name="Remoción_de_Capa_Vegetal">[5]Insumos!#REF!</definedName>
    <definedName name="REMOCIONCVMANO">[14]Ana!$L$5045</definedName>
    <definedName name="REMREINSTTRANSFCONTRA" localSheetId="0">#REF!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[14]Ana!$L$392</definedName>
    <definedName name="REPLANTEO">[14]Ana!$L$5059</definedName>
    <definedName name="REPLANTEOM">[14]Ana!$L$5060</definedName>
    <definedName name="REPLANTEOM2" localSheetId="0">#REF!</definedName>
    <definedName name="REPLANTEOM2">#REF!</definedName>
    <definedName name="REPORTE_09">#N/A</definedName>
    <definedName name="RESANE">[14]Ana!$L$380</definedName>
    <definedName name="REUBPLANTA400CONTRA" localSheetId="0">#REF!</definedName>
    <definedName name="REUBPLANTA400CONTRA">#REF!</definedName>
    <definedName name="REUBSWTRANSF1000CONTRA">#REF!</definedName>
    <definedName name="REVCER01">[14]Ana!$L$5072</definedName>
    <definedName name="REVCER09">[14]Ana!$L$5080</definedName>
    <definedName name="REVLAD248">[14]Ana!$L$5093</definedName>
    <definedName name="REVLADBIS228">[14]Ana!$L$5086</definedName>
    <definedName name="rftyd" localSheetId="0">Hoja1</definedName>
    <definedName name="rftyd">Hoja1</definedName>
    <definedName name="rielunitru0.75" localSheetId="0">#REF!</definedName>
    <definedName name="rielunitru0.75">#REF!</definedName>
    <definedName name="RNCARQSA">#N/A</definedName>
    <definedName name="RNCJAGS">#N/A</definedName>
    <definedName name="RUSTICO" localSheetId="0">#REF!</definedName>
    <definedName name="RUSTICO">#REF!</definedName>
    <definedName name="SABALETA_DE_20__PARA_AISLADOR_PIN" localSheetId="0">#REF!</definedName>
    <definedName name="SABALETA_DE_20__PARA_AISLADOR_PIN">#REF!</definedName>
    <definedName name="SALARIO" localSheetId="0">'[25]M.O.'!#REF!</definedName>
    <definedName name="SALARIO">'[25]M.O.'!#REF!</definedName>
    <definedName name="SALCAL">[14]Ana!$L$3444</definedName>
    <definedName name="SALTEL">[14]Ana!$L$3454</definedName>
    <definedName name="SAN" localSheetId="0">[1]Ago.94!#REF!</definedName>
    <definedName name="SAN">[2]Ago.94!#REF!</definedName>
    <definedName name="SANTA_MARIA" localSheetId="0">#REF!</definedName>
    <definedName name="SANTA_MARIA">#REF!</definedName>
    <definedName name="SDFSDD" localSheetId="0">#REF!</definedName>
    <definedName name="SDFSDD">#REF!</definedName>
    <definedName name="Seguetas____Ultra" localSheetId="0">[5]Insumos!#REF!</definedName>
    <definedName name="Seguetas____Ultra">[5]Insumos!#REF!</definedName>
    <definedName name="SEPTICOCAL">[14]Ana!$L$3709</definedName>
    <definedName name="SEPTICOROC">[14]Ana!$L$3724</definedName>
    <definedName name="SEPTICOTIE">[14]Ana!$L$3739</definedName>
    <definedName name="SEPTICOTIESDIS" localSheetId="0">#REF!</definedName>
    <definedName name="SEPTICOTIESDIS">#REF!</definedName>
    <definedName name="SILICOOL">[14]Ana!$L$3331</definedName>
    <definedName name="SOGA_DE_NYLON_10" localSheetId="0">#REF!</definedName>
    <definedName name="SOGA_DE_NYLON_10">#REF!</definedName>
    <definedName name="SOGA_DE_NYLON_3" localSheetId="0">#REF!</definedName>
    <definedName name="SOGA_DE_NYLON_3">#REF!</definedName>
    <definedName name="SOLDADURA" localSheetId="0">#REF!</definedName>
    <definedName name="SOLDADURA">#REF!</definedName>
    <definedName name="SOPORTE_DOBLE_UNIDAD" localSheetId="0">#REF!</definedName>
    <definedName name="SOPORTE_DOBLE_UNIDAD">#REF!</definedName>
    <definedName name="SOPORTE_TRIFASICO_URD" localSheetId="0">#REF!</definedName>
    <definedName name="SOPORTE_TRIFASICO_URD">#REF!</definedName>
    <definedName name="soporteurd">#N/A</definedName>
    <definedName name="SUB" localSheetId="0">[1]Ago.94!#REF!</definedName>
    <definedName name="SUB">[32]Análisis!#REF!</definedName>
    <definedName name="SUB_2">#N/A</definedName>
    <definedName name="SUB_3">#N/A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__Bajada_y_Transporte_Cemento">[21]Insumos!#REF!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Bovedillas_0.50x0.50">[19]Insumos!$B$86</definedName>
    <definedName name="Suministro_y_Regado_de_Tierra_Negra">[5]Insumos!#REF!</definedName>
    <definedName name="t60va" localSheetId="0">#REF!</definedName>
    <definedName name="t60va">#REF!</definedName>
    <definedName name="TABIQUESBAÑOSM2CONTRA" localSheetId="0">#REF!</definedName>
    <definedName name="TABIQUESBAÑOSM2CONTRA">#REF!</definedName>
    <definedName name="TABLESTACADO" localSheetId="0">'[64]Ana.precios un'!#REF!</definedName>
    <definedName name="TABLESTACADO">'[64]Ana.precios un'!#REF!</definedName>
    <definedName name="tablestacas">[3]Análisis!#REF!</definedName>
    <definedName name="TABLETAS">[32]Análisis!#REF!</definedName>
    <definedName name="TABLETAS_2">#N/A</definedName>
    <definedName name="TABLETAS_3">#N/A</definedName>
    <definedName name="tape3mPL" localSheetId="0">#REF!</definedName>
    <definedName name="tape3mPL">#REF!</definedName>
    <definedName name="tasa" localSheetId="0">#N/A</definedName>
    <definedName name="tasa">[12]analisis!$F$4</definedName>
    <definedName name="Taza" localSheetId="0">#REF!</definedName>
    <definedName name="Taza">#REF!</definedName>
    <definedName name="TC" localSheetId="0">'[26]M.O.'!$C$14</definedName>
    <definedName name="TC">'[25]M.O.'!#REF!</definedName>
    <definedName name="TC220GE30" localSheetId="0">#REF!</definedName>
    <definedName name="TC220GE30">#REF!</definedName>
    <definedName name="tco">'[15]Accesorios '!$D$45</definedName>
    <definedName name="tcpng" localSheetId="0">'[37]Accesorios '!#REF!</definedName>
    <definedName name="tcpng">'[38]Accesorios '!#REF!</definedName>
    <definedName name="TECHO_ZINC">[16]Analisis!$F$641</definedName>
    <definedName name="TECHOASBTIJPIN">[14]Ana!$L$5107</definedName>
    <definedName name="TECHOTEJASFFORROCAO">[14]Ana!$L$5131</definedName>
    <definedName name="TECHOTEJASFFORROCED">[14]Ana!$L$5155</definedName>
    <definedName name="TECHOTEJASFFORROPINTRA">[14]Ana!$L$5179</definedName>
    <definedName name="TECHOTEJASFFORROROBBRA">[14]Ana!$L$5203</definedName>
    <definedName name="TECHOTEJCURVFORROCAO">[14]Ana!$L$5230</definedName>
    <definedName name="TECHOTEJCURVFORROCED">[14]Ana!$L$5257</definedName>
    <definedName name="TECHOTEJCURVFORROPINTRA">[14]Ana!$L$5284</definedName>
    <definedName name="TECHOTEJCURVFORROROBBRA">[14]Ana!$L$5311</definedName>
    <definedName name="TECHOTEJCURVSOBREFINO">[14]Ana!$L$5321</definedName>
    <definedName name="TECHOTEJCURVTIJPIN">[14]Ana!$L$5333</definedName>
    <definedName name="TECHOZIN26TIJPIN">[14]Ana!$L$5344</definedName>
    <definedName name="TELJAGS">#N/A</definedName>
    <definedName name="temp150" localSheetId="0">[6]Canalizaciones!$F$25</definedName>
    <definedName name="temp150">[7]Canalizaciones!$F$25</definedName>
    <definedName name="temp200" localSheetId="0">[6]Canalizaciones!$G$25</definedName>
    <definedName name="temp200">[7]Canalizaciones!$G$25</definedName>
    <definedName name="temp300" localSheetId="0">[6]Canalizaciones!$H$25</definedName>
    <definedName name="temp300">[7]Canalizaciones!$H$25</definedName>
    <definedName name="temp34" localSheetId="0">[6]Canalizaciones!$D$25</definedName>
    <definedName name="temp34">[7]Canalizaciones!$D$25</definedName>
    <definedName name="temp400" localSheetId="0">[6]Canalizaciones!$I$25</definedName>
    <definedName name="temp400">[7]Canalizaciones!$I$25</definedName>
    <definedName name="temt100" localSheetId="0">[6]Canalizaciones!$E$25</definedName>
    <definedName name="temt100">[7]Canalizaciones!$E$25</definedName>
    <definedName name="temt12" localSheetId="0">[6]Canalizaciones!$C$32</definedName>
    <definedName name="temt12">[7]Canalizaciones!$C$32</definedName>
    <definedName name="temt150" localSheetId="0">[6]Canalizaciones!$F$25</definedName>
    <definedName name="temt150">[7]Canalizaciones!$F$25</definedName>
    <definedName name="temt300" localSheetId="0">[6]Canalizaciones!$H$25</definedName>
    <definedName name="temt300">[7]Canalizaciones!$H$25</definedName>
    <definedName name="temt400" localSheetId="0">[6]Canalizaciones!$I$25</definedName>
    <definedName name="temt400">[7]Canalizaciones!$I$25</definedName>
    <definedName name="TERM_DE_OJO___1_0_3M" localSheetId="0">#REF!</definedName>
    <definedName name="TERM_DE_OJO___1_0_3M">#REF!</definedName>
    <definedName name="TERM_DE_OJO___2_0_3M" localSheetId="0">#REF!</definedName>
    <definedName name="TERM_DE_OJO___2_0_3M">#REF!</definedName>
    <definedName name="TERM_DE_OJO___2_3M" localSheetId="0">#REF!</definedName>
    <definedName name="TERM_DE_OJO___2_3M">#REF!</definedName>
    <definedName name="TERM_DE_OJO___3_0_3M" localSheetId="0">#REF!</definedName>
    <definedName name="TERM_DE_OJO___3_0_3M">#REF!</definedName>
    <definedName name="TERM_DE_OJO___4_0_3M" localSheetId="0">#REF!</definedName>
    <definedName name="TERM_DE_OJO___4_0_3M">#REF!</definedName>
    <definedName name="TERM_DE_OJO___4_3M" localSheetId="0">#REF!</definedName>
    <definedName name="TERM_DE_OJO___4_3M">#REF!</definedName>
    <definedName name="TERM_DE_OJO___6_3M" localSheetId="0">#REF!</definedName>
    <definedName name="TERM_DE_OJO___6_3M">#REF!</definedName>
    <definedName name="TERMINALELBOW2" localSheetId="0">#REF!</definedName>
    <definedName name="TERMINALELBOW2">#REF!</definedName>
    <definedName name="TERMINALEXT2" localSheetId="0">#REF!</definedName>
    <definedName name="TERMINALEXT2">#REF!</definedName>
    <definedName name="tie" localSheetId="0">[3]Análisis!#REF!</definedName>
    <definedName name="tie">[3]Análisis!#REF!</definedName>
    <definedName name="TIMBRE">[14]Ana!$L$3465</definedName>
    <definedName name="TNC">'[65]Mano Obra'!$D$17</definedName>
    <definedName name="Tolas" localSheetId="0">#REF!</definedName>
    <definedName name="Tolas">#REF!</definedName>
    <definedName name="Tolas_2">"$#REF!.$B$13"</definedName>
    <definedName name="Tolas_3">"$#REF!.$B$13"</definedName>
    <definedName name="TOMA_TELEFONO" localSheetId="0">#REF!</definedName>
    <definedName name="TOMA_TELEFONO">#REF!</definedName>
    <definedName name="TOMA_TV" localSheetId="0">#REF!</definedName>
    <definedName name="TOMA_TV">#REF!</definedName>
    <definedName name="TOMACORREINTE_MASTER_WP" localSheetId="0">#REF!</definedName>
    <definedName name="TOMACORREINTE_MASTER_WP">#REF!</definedName>
    <definedName name="TOMACORRIENTE_DOBLE_GFCI" localSheetId="0">#REF!</definedName>
    <definedName name="TOMACORRIENTE_DOBLE_GFCI">#REF!</definedName>
    <definedName name="TOMACORRIENTE_GFI120_VOLT." localSheetId="0">#REF!</definedName>
    <definedName name="TOMACORRIENTE_GFI120_VOLT.">#REF!</definedName>
    <definedName name="TOMACORRIENTE_SENCILLO_A_208_V" localSheetId="0">#REF!</definedName>
    <definedName name="TOMACORRIENTE_SENCILLO_A_208_V">#REF!</definedName>
    <definedName name="tony" localSheetId="0">'[63]Pasarela de L=60.00'!#REF!</definedName>
    <definedName name="tony">'[63]Pasarela de L=60.00'!#REF!</definedName>
    <definedName name="Tope_de_Marmolite_C_Normal">[5]Insumos!#REF!</definedName>
    <definedName name="TOPOGRAFIA">[32]Análisis!#REF!</definedName>
    <definedName name="TOPOGRAFIA_2">#N/A</definedName>
    <definedName name="TOPOGRAFIA_3">#N/A</definedName>
    <definedName name="tornillo">'[15]Accesorios '!$D$70</definedName>
    <definedName name="TORNILLO_G_CARBO_PASANTE_CURVO_5_8_x12" localSheetId="0">#REF!</definedName>
    <definedName name="TORNILLO_G_CARBO_PASANTE_CURVO_5_8_x12">#REF!</definedName>
    <definedName name="TORNILLO_MAQUINA_3_8__x_2" localSheetId="0">#REF!</definedName>
    <definedName name="TORNILLO_MAQUINA_3_8__x_2">#REF!</definedName>
    <definedName name="TORNILLO_PASANTE_3_8_x2" localSheetId="0">#REF!</definedName>
    <definedName name="TORNILLO_PASANTE_3_8_x2">#REF!</definedName>
    <definedName name="TORNILLO_PASANTE_5_8_x12" localSheetId="0">#REF!</definedName>
    <definedName name="TORNILLO_PASANTE_5_8_x12">#REF!</definedName>
    <definedName name="TORNILLO_R_CORRIDA_5_8_x12" localSheetId="0">#REF!</definedName>
    <definedName name="TORNILLO_R_CORRIDA_5_8_x12">#REF!</definedName>
    <definedName name="TORNILLO_TIPO_PIN" localSheetId="0">#REF!</definedName>
    <definedName name="TORNILLO_TIPO_PIN">#REF!</definedName>
    <definedName name="TORNILLO_TUERCAS_Y_ARANDELA_ACERO_INO" localSheetId="0">#REF!</definedName>
    <definedName name="TORNILLO_TUERCAS_Y_ARANDELA_ACERO_INO">#REF!</definedName>
    <definedName name="TORNILLO_Y_TARUGO_DE_PLOMO_5_16_x2" localSheetId="0">#REF!</definedName>
    <definedName name="TORNILLO_Y_TARUGO_DE_PLOMO_5_16_x2">#REF!</definedName>
    <definedName name="TORNILLO_Y_TARUGO_DE_PLOMO_5_8_x2" localSheetId="0">#REF!</definedName>
    <definedName name="TORNILLO_Y_TARUGO_DE_PLOMO_5_8_x2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>[21]Insumos!#REF!</definedName>
    <definedName name="Tornillos_5_x3_8_2">#N/A</definedName>
    <definedName name="Tornillos_5_x3_8_3">#N/A</definedName>
    <definedName name="Tosca">[5]Insumos!#REF!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pvc100" localSheetId="0">[6]Canalizaciones!$E$19</definedName>
    <definedName name="tpvc100">[7]Canalizaciones!$E$19</definedName>
    <definedName name="tpvc12" localSheetId="0">[6]Canalizaciones!$C$19</definedName>
    <definedName name="tpvc12">[7]Canalizaciones!$C$19</definedName>
    <definedName name="tpvc125" localSheetId="0">#REF!</definedName>
    <definedName name="tpvc125">#REF!</definedName>
    <definedName name="tpvc150" localSheetId="0">[6]Canalizaciones!$F$19</definedName>
    <definedName name="tpvc150">[7]Canalizaciones!$F$19</definedName>
    <definedName name="tpvc200" localSheetId="0">[6]Canalizaciones!$G$19</definedName>
    <definedName name="tpvc200">[7]Canalizaciones!$G$19</definedName>
    <definedName name="tpvc300" localSheetId="0">[6]Canalizaciones!$H$19</definedName>
    <definedName name="tpvc300">[7]Canalizaciones!$H$19</definedName>
    <definedName name="tpvc34" localSheetId="0">[6]Canalizaciones!$D$19</definedName>
    <definedName name="tpvc34">[7]Canalizaciones!$D$19</definedName>
    <definedName name="tpvc400" localSheetId="0">[6]Canalizaciones!$I$19</definedName>
    <definedName name="tpvc400">[7]Canalizaciones!$I$19</definedName>
    <definedName name="tpvch110" localSheetId="0">#REF!</definedName>
    <definedName name="tpvch110">#REF!</definedName>
    <definedName name="tpvch16" localSheetId="0">#REF!</definedName>
    <definedName name="tpvch16">#REF!</definedName>
    <definedName name="tpvch160" localSheetId="0">#REF!</definedName>
    <definedName name="tpvch160">#REF!</definedName>
    <definedName name="tpvch20" localSheetId="0">#REF!</definedName>
    <definedName name="tpvch20">#REF!</definedName>
    <definedName name="tpvch25" localSheetId="0">#REF!</definedName>
    <definedName name="tpvch25">#REF!</definedName>
    <definedName name="tpvch32" localSheetId="0">#REF!</definedName>
    <definedName name="tpvch32">#REF!</definedName>
    <definedName name="tpvch40" localSheetId="0">#REF!</definedName>
    <definedName name="tpvch40">#REF!</definedName>
    <definedName name="tpvch50" localSheetId="0">#REF!</definedName>
    <definedName name="tpvch50">#REF!</definedName>
    <definedName name="tpvch63" localSheetId="0">#REF!</definedName>
    <definedName name="tpvch63">#REF!</definedName>
    <definedName name="TRAGRACAL">[14]Ana!$L$4314</definedName>
    <definedName name="TRAGRAROC">[14]Ana!$L$4323</definedName>
    <definedName name="TRAGRATIE">[14]Ana!$L$4332</definedName>
    <definedName name="TRANSF._PAD_MOUNTED_112.5_KVA__3F" localSheetId="0">#REF!</definedName>
    <definedName name="TRANSF._PAD_MOUNTED_112.5_KVA__3F">#REF!</definedName>
    <definedName name="TRANSF._PAD_MOUNTED_112.5_KVA__3F__LF" localSheetId="0">#REF!</definedName>
    <definedName name="TRANSF._PAD_MOUNTED_112.5_KVA__3F__LF">#REF!</definedName>
    <definedName name="TRANSF._PAD_MOUNTED_150_KVA__3F__LF" localSheetId="0">#REF!</definedName>
    <definedName name="TRANSF._PAD_MOUNTED_150_KVA__3F__LF">#REF!</definedName>
    <definedName name="TRANSF._PAD_MOUNTED_45_KVA__3F__LF" localSheetId="0">#REF!</definedName>
    <definedName name="TRANSF._PAD_MOUNTED_45_KVA__3F__LF">#REF!</definedName>
    <definedName name="TRANSF._PAD_MOUNTED_75_KVA__3F__LF" localSheetId="0">#REF!</definedName>
    <definedName name="TRANSF._PAD_MOUNTED_75_KVA__3F__LF">#REF!</definedName>
    <definedName name="TRANSF750KVACONTRA" localSheetId="0">#REF!</definedName>
    <definedName name="TRANSF750KVACONTRA">#REF!</definedName>
    <definedName name="TRANSFORMADOR_PAD_MOUNTED_15_KVA__1F" localSheetId="0">#REF!</definedName>
    <definedName name="TRANSFORMADOR_PAD_MOUNTED_15_KVA__1F">#REF!</definedName>
    <definedName name="TRANSFORMADOR_PAD_MOUNTED_150_KVA__3F" localSheetId="0">#REF!</definedName>
    <definedName name="TRANSFORMADOR_PAD_MOUNTED_150_KVA__3F">#REF!</definedName>
    <definedName name="TRANSFORMADOR_PAD_MOUNTED_225_KVA__3F" localSheetId="0">#REF!</definedName>
    <definedName name="TRANSFORMADOR_PAD_MOUNTED_225_KVA__3F">#REF!</definedName>
    <definedName name="TRANSFORMADOR_PAD_MOUNTED_25_KVA__1F" localSheetId="0">#REF!</definedName>
    <definedName name="TRANSFORMADOR_PAD_MOUNTED_25_KVA__1F">#REF!</definedName>
    <definedName name="TRANSFORMADOR_PAD_MOUNTED_300_KVA__3F" localSheetId="0">#REF!</definedName>
    <definedName name="TRANSFORMADOR_PAD_MOUNTED_300_KVA__3F">#REF!</definedName>
    <definedName name="TRANSFORMADOR_PAD_MOUNTED_300_KVA__3F__LF" localSheetId="0">#REF!</definedName>
    <definedName name="TRANSFORMADOR_PAD_MOUNTED_300_KVA__3F__LF">#REF!</definedName>
    <definedName name="TRANSFORMADOR_PAD_MOUNTED_75_KVA__1F" localSheetId="0">#REF!</definedName>
    <definedName name="TRANSFORMADOR_PAD_MOUNTED_75_KVA__1F">#REF!</definedName>
    <definedName name="TRANSFORMADOR_PAD_MOUNTED_75_KVA__3F" localSheetId="0">#REF!</definedName>
    <definedName name="TRANSFORMADOR_PAD_MOUNTED_75_KVA__3F">#REF!</definedName>
    <definedName name="TRANSFRMADOR_TIPO_PAD_MOUNTED_75_KVA" localSheetId="0">#REF!</definedName>
    <definedName name="TRANSFRMADOR_TIPO_PAD_MOUNTED_75_KVA">#REF!</definedName>
    <definedName name="TRANSFRMADOR_TIPO_POSTE_37.5_KVA" localSheetId="0">#REF!</definedName>
    <definedName name="TRANSFRMADOR_TIPO_POSTE_37.5_KVA">#REF!</definedName>
    <definedName name="TRANSFRMADOR_TIPO_POSTE_50_KVA" localSheetId="0">#REF!</definedName>
    <definedName name="TRANSFRMADOR_TIPO_POSTE_50_KVA">#REF!</definedName>
    <definedName name="Transporte_de_acero">[19]Insumos!$B$82</definedName>
    <definedName name="TRANSPORTE_POSTE" localSheetId="0">#REF!</definedName>
    <definedName name="TRANSPORTE_POSTE">#REF!</definedName>
    <definedName name="TRANSTEJA185000" localSheetId="0">[14]Ins!#REF!</definedName>
    <definedName name="TRANSTEJA185000">[14]Ins!#REF!</definedName>
    <definedName name="TRANSTEJA18INT">[14]Ins!#REF!</definedName>
    <definedName name="TRASFORMADOR_SECO_DE_15_KVA" localSheetId="0">#REF!</definedName>
    <definedName name="TRASFORMADOR_SECO_DE_15_KVA">#REF!</definedName>
    <definedName name="Tratamiento_Moldes_para_Barandilla">[21]Insumos!#REF!</definedName>
    <definedName name="Tratamiento_Moldes_para_Barandilla_2">#N/A</definedName>
    <definedName name="Tratamiento_Moldes_para_Barandilla_3">#N/A</definedName>
    <definedName name="TRATARMADERA">'[66]Ins 2'!$E$51</definedName>
    <definedName name="tub6x14">[12]analisis!$G$2304</definedName>
    <definedName name="tub8x12">[12]analisis!$G$2313</definedName>
    <definedName name="tub8x516">[12]analisis!$G$2322</definedName>
    <definedName name="tuberiaemt.75" localSheetId="0">#REF!</definedName>
    <definedName name="tuberiaemt.75">#REF!</definedName>
    <definedName name="tuberiaemt0.5" localSheetId="0">#REF!</definedName>
    <definedName name="tuberiaemt0.5">#REF!</definedName>
    <definedName name="tuberiaemt1" localSheetId="0">#REF!</definedName>
    <definedName name="tuberiaemt1">#REF!</definedName>
    <definedName name="tuberiaemt1.5" localSheetId="0">#REF!</definedName>
    <definedName name="tuberiaemt1.5">#REF!</definedName>
    <definedName name="tuberiaemt2" localSheetId="0">#REF!</definedName>
    <definedName name="tuberiaemt2">#REF!</definedName>
    <definedName name="tuberiaemt3" localSheetId="0">#REF!</definedName>
    <definedName name="tuberiaemt3">#REF!</definedName>
    <definedName name="tuberiaemt4" localSheetId="0">#REF!</definedName>
    <definedName name="tuberiaemt4">#REF!</definedName>
    <definedName name="tuberiapvc0.5" localSheetId="0">#REF!</definedName>
    <definedName name="tuberiapvc0.5">#REF!</definedName>
    <definedName name="tuberiapvc0.75" localSheetId="0">#REF!</definedName>
    <definedName name="tuberiapvc0.75">#REF!</definedName>
    <definedName name="tuberiapvc1" localSheetId="0">#REF!</definedName>
    <definedName name="tuberiapvc1">#REF!</definedName>
    <definedName name="tuberiapvc1.5" localSheetId="0">#REF!</definedName>
    <definedName name="tuberiapvc1.5">#REF!</definedName>
    <definedName name="tuberiapvc2" localSheetId="0">#REF!</definedName>
    <definedName name="tuberiapvc2">#REF!</definedName>
    <definedName name="tuberiapvc3" localSheetId="0">#REF!</definedName>
    <definedName name="tuberiapvc3">#REF!</definedName>
    <definedName name="tuberiapvc4" localSheetId="0">#REF!</definedName>
    <definedName name="tuberiapvc4">#REF!</definedName>
    <definedName name="tuberiapvc6" localSheetId="0">#REF!</definedName>
    <definedName name="tuberiapvc6">#REF!</definedName>
    <definedName name="tuboimc0.5" localSheetId="0">#REF!</definedName>
    <definedName name="tuboimc0.5">#REF!</definedName>
    <definedName name="tuboimc0.75" localSheetId="0">#REF!</definedName>
    <definedName name="tuboimc0.75">#REF!</definedName>
    <definedName name="tuboimc1" localSheetId="0">#REF!</definedName>
    <definedName name="tuboimc1">#REF!</definedName>
    <definedName name="tuboimc1.5" localSheetId="0">#REF!</definedName>
    <definedName name="tuboimc1.5">#REF!</definedName>
    <definedName name="tuboimc2" localSheetId="0">#REF!</definedName>
    <definedName name="tuboimc2">#REF!</definedName>
    <definedName name="tuboimc3" localSheetId="0">#REF!</definedName>
    <definedName name="tuboimc3">#REF!</definedName>
    <definedName name="tuboimc4" localSheetId="0">#REF!</definedName>
    <definedName name="tuboimc4">#REF!</definedName>
    <definedName name="TUERCA_DE_OJO" localSheetId="0">#REF!</definedName>
    <definedName name="TUERCA_DE_OJO">#REF!</definedName>
    <definedName name="TUERCA_DE_OJO_5_8" localSheetId="0">#REF!</definedName>
    <definedName name="TUERCA_DE_OJO_5_8">#REF!</definedName>
    <definedName name="tuercabushing4" localSheetId="0">#REF!</definedName>
    <definedName name="tuercabushing4">#REF!</definedName>
    <definedName name="tuercabushingm0.5" localSheetId="0">#REF!</definedName>
    <definedName name="tuercabushingm0.5">#REF!</definedName>
    <definedName name="tuercabushingm0.75" localSheetId="0">#REF!</definedName>
    <definedName name="tuercabushingm0.75">#REF!</definedName>
    <definedName name="tuercabushingm1" localSheetId="0">#REF!</definedName>
    <definedName name="tuercabushingm1">#REF!</definedName>
    <definedName name="tuercabushingm1.5" localSheetId="0">#REF!</definedName>
    <definedName name="tuercabushingm1.5">#REF!</definedName>
    <definedName name="tuercabushingm2" localSheetId="0">#REF!</definedName>
    <definedName name="tuercabushingm2">#REF!</definedName>
    <definedName name="tuercabushingm3" localSheetId="0">#REF!</definedName>
    <definedName name="tuercabushingm3">#REF!</definedName>
    <definedName name="tuercabushingm4" localSheetId="0">#REF!</definedName>
    <definedName name="tuercabushingm4">#REF!</definedName>
    <definedName name="tuercaconduit0.5" localSheetId="0">#REF!</definedName>
    <definedName name="tuercaconduit0.5">#REF!</definedName>
    <definedName name="tuercaconduit0.75" localSheetId="0">#REF!</definedName>
    <definedName name="tuercaconduit0.75">#REF!</definedName>
    <definedName name="tuercaconduit1" localSheetId="0">#REF!</definedName>
    <definedName name="tuercaconduit1">#REF!</definedName>
    <definedName name="tuercaconduit1.5" localSheetId="0">#REF!</definedName>
    <definedName name="tuercaconduit1.5">#REF!</definedName>
    <definedName name="tuercaconduit2" localSheetId="0">#REF!</definedName>
    <definedName name="tuercaconduit2">#REF!</definedName>
    <definedName name="tuercaconduit3" localSheetId="0">#REF!</definedName>
    <definedName name="tuercaconduit3">#REF!</definedName>
    <definedName name="tuercaconduit4" localSheetId="0">#REF!</definedName>
    <definedName name="tuercaconduit4">#REF!</definedName>
    <definedName name="TUERCAHG5.16" localSheetId="0">#REF!</definedName>
    <definedName name="TUERCAHG5.16">#REF!</definedName>
    <definedName name="TURQUESA" localSheetId="0">#REF!</definedName>
    <definedName name="TURQUESA">#REF!</definedName>
    <definedName name="tz" localSheetId="0">#REF!</definedName>
    <definedName name="tz">#REF!</definedName>
    <definedName name="tzvilla" localSheetId="0">#REF!</definedName>
    <definedName name="tzvilla">#REF!</definedName>
    <definedName name="UD." localSheetId="0">[3]Análisis!#REF!</definedName>
    <definedName name="UD.">[3]Análisis!#REF!</definedName>
    <definedName name="USOSMADERA">#N/A</definedName>
    <definedName name="v">[17]Analisis!$F$208</definedName>
    <definedName name="VACIADO" localSheetId="0">#REF!</definedName>
    <definedName name="VACIADO">#REF!</definedName>
    <definedName name="VACIADOAMANO">[67]Ana!$F$3213</definedName>
    <definedName name="VALOR" localSheetId="0">#REF!</definedName>
    <definedName name="VALOR">#REF!</definedName>
    <definedName name="valor2" localSheetId="0">[4]Analisis!#REF!</definedName>
    <definedName name="valor2">[4]Analisis!#REF!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R" localSheetId="0">[1]Ago.94!#REF!</definedName>
    <definedName name="VAR">[2]Ago.94!#REF!</definedName>
    <definedName name="VARILLA_PARA_VIENTO" localSheetId="0">#REF!</definedName>
    <definedName name="VARILLA_PARA_VIENTO">#REF!</definedName>
    <definedName name="varilla38" localSheetId="0">'[37]Accesorios '!$D$66</definedName>
    <definedName name="varilla38">'[38]Accesorios '!$D$66</definedName>
    <definedName name="VARILLADETIERRA" localSheetId="0">#REF!</definedName>
    <definedName name="VARILLADETIERRA">#REF!</definedName>
    <definedName name="varillas" localSheetId="0">[32]Análisis!#REF!</definedName>
    <definedName name="varillas">[32]Análisis!#REF!</definedName>
    <definedName name="varillas_2">#N/A</definedName>
    <definedName name="varillas_3">#N/A</definedName>
    <definedName name="VCOLGANTE1590">#REF!</definedName>
    <definedName name="Vent._Corred._Alum._Nat._Pint._Polvo_Vid._Transp." localSheetId="0">[5]Insumos!#REF!</definedName>
    <definedName name="Vent._Corred._Alum._Nat._Pint._Polvo_Vid._Transp.">[5]Insumos!#REF!</definedName>
    <definedName name="VENT2SDR41" localSheetId="0">#REF!</definedName>
    <definedName name="VENT2SDR41">#REF!</definedName>
    <definedName name="VENT3SDR41">#REF!</definedName>
    <definedName name="VENT3SDR41CONTRA">#REF!</definedName>
    <definedName name="VENTANAS">[16]Analisis!$F$333</definedName>
    <definedName name="VERGRAGRI">[14]Ana!$L$4355</definedName>
    <definedName name="VERGRAGRIPVC" localSheetId="0">#REF!</definedName>
    <definedName name="VERGRAGRIPVC">#REF!</definedName>
    <definedName name="VERGRAGRISCONTRA">#REF!</definedName>
    <definedName name="Vibroquín_Color_40_x40">[5]Insumos!#REF!</definedName>
    <definedName name="Vibroquín_Gris_40_x40">[5]Insumos!#REF!</definedName>
    <definedName name="victo" localSheetId="0">#REF!</definedName>
    <definedName name="victo">#REF!</definedName>
    <definedName name="VIGA_AMARRE_0.15X0.20">[16]Analisis!$F$591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>#REF!</definedName>
    <definedName name="VSALALUMBCOMAN">[14]Ana!$L$5386</definedName>
    <definedName name="VSALALUMBCOPAL">[14]Ana!$L$5410</definedName>
    <definedName name="VSALALUMBROMAN">[14]Ana!$L$5392</definedName>
    <definedName name="VSALALUMBROVBROMAN">[14]Ana!$L$5398</definedName>
    <definedName name="VSALALUMNATVBROPAL">[14]Ana!$L$5416</definedName>
    <definedName name="VSALALUMNATVCMAN">[14]Ana!$L$5380</definedName>
    <definedName name="VSALALUMNATVCPAL">[14]Ana!$L$5404</definedName>
    <definedName name="VUELO10" localSheetId="0">#REF!</definedName>
    <definedName name="VUELO10">#REF!</definedName>
    <definedName name="VXCSD">#REF!</definedName>
    <definedName name="w" localSheetId="0">Hoja1</definedName>
    <definedName name="w" hidden="1">'[10]ANALISIS STO DGO'!#REF!</definedName>
    <definedName name="W10X12">[12]analisis!$G$1534</definedName>
    <definedName name="W14X22">[12]analisis!$G$1637</definedName>
    <definedName name="W16X26">[12]analisis!$G$1814</definedName>
    <definedName name="W18X40">[12]analisis!$G$1872</definedName>
    <definedName name="W27X84">[12]analisis!$G$1977</definedName>
    <definedName name="w6x9">[12]analisis!$G$1453</definedName>
    <definedName name="WARE" hidden="1">'[9]ANALISIS STO DGO'!#REF!</definedName>
    <definedName name="ware." hidden="1">'[9]ANALISIS STO DGO'!#REF!</definedName>
    <definedName name="ware.1" hidden="1">'[9]ANALISIS STO DGO'!#REF!</definedName>
    <definedName name="WAREHOUSE" hidden="1">'[9]ANALISIS STO DGO'!#REF!</definedName>
    <definedName name="we" localSheetId="0">Hoja1</definedName>
    <definedName name="we">Hoja1</definedName>
    <definedName name="Wimaldy" hidden="1">'[9]ANALISIS STO DGO'!#REF!</definedName>
    <definedName name="wimaldy." localSheetId="0">#REF!</definedName>
    <definedName name="wimaldy.">#REF!</definedName>
    <definedName name="wimaldy..">#REF!</definedName>
    <definedName name="Wimaldy...">#REF!</definedName>
    <definedName name="wtyhhyeyhe">#REF!</definedName>
    <definedName name="yaguate" localSheetId="0">Hoja1</definedName>
    <definedName name="yaguate">Hoja1</definedName>
    <definedName name="yo">'[25]M.O.'!#REF!</definedName>
    <definedName name="yola">'[25]M.O.'!#REF!</definedName>
    <definedName name="z" localSheetId="0">#REF!</definedName>
    <definedName name="z">#REF!</definedName>
    <definedName name="ZABALETAPISO">[14]Ana!$L$4866</definedName>
    <definedName name="ZABALETATECHO">[14]Ana!$L$5372</definedName>
    <definedName name="zapata">'[5]caseta de planta'!$C$1:$C$65536</definedName>
    <definedName name="ZINC29">[14]Ins!#REF!</definedName>
    <definedName name="Zócalo_de_Cerámica_Criolla_de_33___1era">[18]Insumos!$B$42:$D$42</definedName>
    <definedName name="ZOCESCGRAPROYAL">[14]Ana!$L$4892</definedName>
    <definedName name="ZOCGRA30BCO">[14]Ana!$L$4899</definedName>
    <definedName name="ZOCGRA30GRIS">[14]Ana!$L$4906</definedName>
    <definedName name="ZOCGRA40BCO">[14]Ana!$L$4913</definedName>
    <definedName name="ZOCGRABOTI40BCO">[14]Ana!$L$4873</definedName>
    <definedName name="ZOCGRABOTI40COL">[14]Ana!$L$4880</definedName>
    <definedName name="ZOCGRAPROYAL40">[14]Ana!$L$4887</definedName>
    <definedName name="ZOCLAD28">[14]Ana!$L$4920</definedName>
    <definedName name="ZOCMOSROJ25">[14]Ana!$L$4927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1" l="1"/>
  <c r="G111" i="1" s="1"/>
  <c r="A111" i="1"/>
  <c r="F73" i="1"/>
  <c r="G73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5" i="1"/>
  <c r="F116" i="1"/>
  <c r="F117" i="1"/>
  <c r="F118" i="1"/>
  <c r="F119" i="1"/>
  <c r="F120" i="1"/>
  <c r="F121" i="1"/>
  <c r="C114" i="1"/>
  <c r="F114" i="1" s="1"/>
  <c r="D141" i="1"/>
  <c r="A114" i="1"/>
  <c r="A115" i="1" s="1"/>
  <c r="A116" i="1" s="1"/>
  <c r="A117" i="1" s="1"/>
  <c r="A118" i="1" s="1"/>
  <c r="A119" i="1" s="1"/>
  <c r="A120" i="1" s="1"/>
  <c r="A121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76" i="1"/>
  <c r="A77" i="1" s="1"/>
  <c r="A78" i="1" s="1"/>
  <c r="A79" i="1" s="1"/>
  <c r="A80" i="1" s="1"/>
  <c r="A81" i="1" s="1"/>
  <c r="A82" i="1" s="1"/>
  <c r="A83" i="1" s="1"/>
  <c r="A84" i="1" s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11" i="1"/>
  <c r="A12" i="1" s="1"/>
  <c r="A13" i="1" s="1"/>
  <c r="A14" i="1" s="1"/>
  <c r="A15" i="1" s="1"/>
  <c r="A16" i="1" s="1"/>
  <c r="A17" i="1" s="1"/>
  <c r="A18" i="1" s="1"/>
  <c r="A19" i="1" s="1"/>
  <c r="A163" i="10"/>
  <c r="S159" i="10"/>
  <c r="T159" i="10"/>
  <c r="Q159" i="10"/>
  <c r="R159" i="10"/>
  <c r="P159" i="10"/>
  <c r="N159" i="10"/>
  <c r="Z159" i="10"/>
  <c r="E159" i="10"/>
  <c r="S158" i="10"/>
  <c r="T158" i="10"/>
  <c r="Q158" i="10"/>
  <c r="R158" i="10"/>
  <c r="P158" i="10"/>
  <c r="N158" i="10"/>
  <c r="Z158" i="10"/>
  <c r="E158" i="10"/>
  <c r="S157" i="10"/>
  <c r="T157" i="10"/>
  <c r="Q157" i="10"/>
  <c r="R157" i="10"/>
  <c r="P157" i="10"/>
  <c r="N157" i="10"/>
  <c r="Z157" i="10"/>
  <c r="E157" i="10"/>
  <c r="S156" i="10"/>
  <c r="T156" i="10"/>
  <c r="Q156" i="10"/>
  <c r="R156" i="10"/>
  <c r="P156" i="10"/>
  <c r="N156" i="10"/>
  <c r="Z156" i="10"/>
  <c r="E156" i="10"/>
  <c r="S155" i="10"/>
  <c r="T155" i="10"/>
  <c r="Q155" i="10"/>
  <c r="R155" i="10"/>
  <c r="P155" i="10"/>
  <c r="N155" i="10"/>
  <c r="Z155" i="10"/>
  <c r="E155" i="10"/>
  <c r="S154" i="10"/>
  <c r="T154" i="10"/>
  <c r="Q154" i="10"/>
  <c r="R154" i="10"/>
  <c r="P154" i="10"/>
  <c r="N154" i="10"/>
  <c r="Z154" i="10"/>
  <c r="E154" i="10"/>
  <c r="S153" i="10"/>
  <c r="T153" i="10"/>
  <c r="Q153" i="10"/>
  <c r="R153" i="10"/>
  <c r="P153" i="10"/>
  <c r="N153" i="10"/>
  <c r="Z153" i="10"/>
  <c r="E153" i="10"/>
  <c r="S152" i="10"/>
  <c r="T152" i="10"/>
  <c r="Q152" i="10"/>
  <c r="R152" i="10"/>
  <c r="P152" i="10"/>
  <c r="N152" i="10"/>
  <c r="Z152" i="10"/>
  <c r="E152" i="10"/>
  <c r="S151" i="10"/>
  <c r="T151" i="10"/>
  <c r="Q151" i="10"/>
  <c r="R151" i="10"/>
  <c r="P151" i="10"/>
  <c r="N151" i="10"/>
  <c r="Z151" i="10"/>
  <c r="E151" i="10"/>
  <c r="S150" i="10"/>
  <c r="T150" i="10"/>
  <c r="Q150" i="10"/>
  <c r="R150" i="10"/>
  <c r="P150" i="10"/>
  <c r="N150" i="10"/>
  <c r="Z150" i="10"/>
  <c r="E150" i="10"/>
  <c r="S149" i="10"/>
  <c r="T149" i="10"/>
  <c r="Q149" i="10"/>
  <c r="R149" i="10"/>
  <c r="P149" i="10"/>
  <c r="N149" i="10"/>
  <c r="Z149" i="10"/>
  <c r="E149" i="10"/>
  <c r="S148" i="10"/>
  <c r="T148" i="10"/>
  <c r="Q148" i="10"/>
  <c r="R148" i="10"/>
  <c r="P148" i="10"/>
  <c r="N148" i="10"/>
  <c r="Z148" i="10"/>
  <c r="E148" i="10"/>
  <c r="S147" i="10"/>
  <c r="T147" i="10"/>
  <c r="Q147" i="10"/>
  <c r="R147" i="10"/>
  <c r="P147" i="10"/>
  <c r="N147" i="10"/>
  <c r="Z147" i="10"/>
  <c r="E147" i="10"/>
  <c r="S146" i="10"/>
  <c r="T146" i="10"/>
  <c r="Q146" i="10"/>
  <c r="R146" i="10"/>
  <c r="P146" i="10"/>
  <c r="N146" i="10"/>
  <c r="Z146" i="10"/>
  <c r="E146" i="10"/>
  <c r="S145" i="10"/>
  <c r="T145" i="10"/>
  <c r="Q145" i="10"/>
  <c r="R145" i="10"/>
  <c r="P145" i="10"/>
  <c r="N145" i="10"/>
  <c r="Z145" i="10"/>
  <c r="E145" i="10"/>
  <c r="S144" i="10"/>
  <c r="T144" i="10"/>
  <c r="Q144" i="10"/>
  <c r="R144" i="10"/>
  <c r="P144" i="10"/>
  <c r="N144" i="10"/>
  <c r="Z144" i="10"/>
  <c r="E144" i="10"/>
  <c r="S143" i="10"/>
  <c r="T143" i="10"/>
  <c r="Q143" i="10"/>
  <c r="R143" i="10"/>
  <c r="P143" i="10"/>
  <c r="N143" i="10"/>
  <c r="Z143" i="10"/>
  <c r="E143" i="10"/>
  <c r="S142" i="10"/>
  <c r="T142" i="10"/>
  <c r="Q142" i="10"/>
  <c r="R142" i="10"/>
  <c r="P142" i="10"/>
  <c r="N142" i="10"/>
  <c r="Z142" i="10"/>
  <c r="E142" i="10"/>
  <c r="S141" i="10"/>
  <c r="T141" i="10"/>
  <c r="Q141" i="10"/>
  <c r="R141" i="10"/>
  <c r="P141" i="10"/>
  <c r="N141" i="10"/>
  <c r="Z141" i="10"/>
  <c r="E141" i="10"/>
  <c r="S140" i="10"/>
  <c r="T140" i="10"/>
  <c r="Q140" i="10"/>
  <c r="R140" i="10"/>
  <c r="P140" i="10"/>
  <c r="N140" i="10"/>
  <c r="Z140" i="10"/>
  <c r="E140" i="10"/>
  <c r="S139" i="10"/>
  <c r="T139" i="10"/>
  <c r="Q139" i="10"/>
  <c r="R139" i="10"/>
  <c r="P139" i="10"/>
  <c r="N139" i="10"/>
  <c r="Z139" i="10"/>
  <c r="E139" i="10"/>
  <c r="S138" i="10"/>
  <c r="T138" i="10"/>
  <c r="Q138" i="10"/>
  <c r="R138" i="10"/>
  <c r="P138" i="10"/>
  <c r="N138" i="10"/>
  <c r="Z138" i="10"/>
  <c r="E138" i="10"/>
  <c r="S137" i="10"/>
  <c r="T137" i="10"/>
  <c r="Q137" i="10"/>
  <c r="R137" i="10"/>
  <c r="P137" i="10"/>
  <c r="N137" i="10"/>
  <c r="Z137" i="10"/>
  <c r="E137" i="10"/>
  <c r="S136" i="10"/>
  <c r="T136" i="10"/>
  <c r="Q136" i="10"/>
  <c r="R136" i="10"/>
  <c r="P136" i="10"/>
  <c r="N136" i="10"/>
  <c r="Z136" i="10"/>
  <c r="E136" i="10"/>
  <c r="S135" i="10"/>
  <c r="T135" i="10"/>
  <c r="Q135" i="10"/>
  <c r="R135" i="10"/>
  <c r="P135" i="10"/>
  <c r="N135" i="10"/>
  <c r="Z135" i="10"/>
  <c r="E135" i="10"/>
  <c r="S134" i="10"/>
  <c r="T134" i="10"/>
  <c r="Q134" i="10"/>
  <c r="R134" i="10"/>
  <c r="P134" i="10"/>
  <c r="N134" i="10"/>
  <c r="Z134" i="10"/>
  <c r="E134" i="10"/>
  <c r="S133" i="10"/>
  <c r="T133" i="10"/>
  <c r="Q133" i="10"/>
  <c r="R133" i="10"/>
  <c r="P133" i="10"/>
  <c r="N133" i="10"/>
  <c r="Z133" i="10"/>
  <c r="E133" i="10"/>
  <c r="S132" i="10"/>
  <c r="T132" i="10"/>
  <c r="Q132" i="10"/>
  <c r="R132" i="10"/>
  <c r="P132" i="10"/>
  <c r="N132" i="10"/>
  <c r="Z132" i="10"/>
  <c r="E132" i="10"/>
  <c r="S131" i="10"/>
  <c r="T131" i="10"/>
  <c r="Q131" i="10"/>
  <c r="R131" i="10"/>
  <c r="P131" i="10"/>
  <c r="N131" i="10"/>
  <c r="Z131" i="10"/>
  <c r="E131" i="10"/>
  <c r="S130" i="10"/>
  <c r="T130" i="10"/>
  <c r="Q130" i="10"/>
  <c r="R130" i="10"/>
  <c r="P130" i="10"/>
  <c r="N130" i="10"/>
  <c r="Z130" i="10"/>
  <c r="E130" i="10"/>
  <c r="S129" i="10"/>
  <c r="T129" i="10"/>
  <c r="Q129" i="10"/>
  <c r="R129" i="10"/>
  <c r="P129" i="10"/>
  <c r="N129" i="10"/>
  <c r="Z129" i="10"/>
  <c r="E129" i="10"/>
  <c r="S128" i="10"/>
  <c r="T128" i="10"/>
  <c r="Q128" i="10"/>
  <c r="R128" i="10"/>
  <c r="P128" i="10"/>
  <c r="N128" i="10"/>
  <c r="Z128" i="10"/>
  <c r="E128" i="10"/>
  <c r="S127" i="10"/>
  <c r="T127" i="10"/>
  <c r="Q127" i="10"/>
  <c r="R127" i="10"/>
  <c r="P127" i="10"/>
  <c r="N127" i="10"/>
  <c r="Z127" i="10"/>
  <c r="E127" i="10"/>
  <c r="S126" i="10"/>
  <c r="T126" i="10"/>
  <c r="Q126" i="10"/>
  <c r="R126" i="10"/>
  <c r="P126" i="10"/>
  <c r="N126" i="10"/>
  <c r="Z126" i="10"/>
  <c r="E126" i="10"/>
  <c r="S125" i="10"/>
  <c r="T125" i="10"/>
  <c r="Q125" i="10"/>
  <c r="R125" i="10"/>
  <c r="P125" i="10"/>
  <c r="N125" i="10"/>
  <c r="Z125" i="10"/>
  <c r="E125" i="10"/>
  <c r="S124" i="10"/>
  <c r="T124" i="10"/>
  <c r="Q124" i="10"/>
  <c r="R124" i="10"/>
  <c r="P124" i="10"/>
  <c r="N124" i="10"/>
  <c r="Z124" i="10"/>
  <c r="E124" i="10"/>
  <c r="S123" i="10"/>
  <c r="T123" i="10"/>
  <c r="Q123" i="10"/>
  <c r="R123" i="10"/>
  <c r="P123" i="10"/>
  <c r="N123" i="10"/>
  <c r="Z123" i="10"/>
  <c r="E123" i="10"/>
  <c r="S122" i="10"/>
  <c r="T122" i="10"/>
  <c r="Q122" i="10"/>
  <c r="R122" i="10"/>
  <c r="P122" i="10"/>
  <c r="N122" i="10"/>
  <c r="Z122" i="10"/>
  <c r="E122" i="10"/>
  <c r="S121" i="10"/>
  <c r="T121" i="10"/>
  <c r="Q121" i="10"/>
  <c r="R121" i="10"/>
  <c r="P121" i="10"/>
  <c r="N121" i="10"/>
  <c r="Z121" i="10"/>
  <c r="E121" i="10"/>
  <c r="S120" i="10"/>
  <c r="T120" i="10"/>
  <c r="Q120" i="10"/>
  <c r="R120" i="10"/>
  <c r="P120" i="10"/>
  <c r="N120" i="10"/>
  <c r="Z120" i="10"/>
  <c r="E120" i="10"/>
  <c r="S119" i="10"/>
  <c r="T119" i="10"/>
  <c r="Q119" i="10"/>
  <c r="R119" i="10"/>
  <c r="P119" i="10"/>
  <c r="N119" i="10"/>
  <c r="Z119" i="10"/>
  <c r="E119" i="10"/>
  <c r="S118" i="10"/>
  <c r="T118" i="10"/>
  <c r="Q118" i="10"/>
  <c r="R118" i="10"/>
  <c r="P118" i="10"/>
  <c r="N118" i="10"/>
  <c r="Z118" i="10"/>
  <c r="E118" i="10"/>
  <c r="S117" i="10"/>
  <c r="T117" i="10"/>
  <c r="Q117" i="10"/>
  <c r="R117" i="10"/>
  <c r="P117" i="10"/>
  <c r="N117" i="10"/>
  <c r="Z117" i="10"/>
  <c r="E117" i="10"/>
  <c r="S116" i="10"/>
  <c r="T116" i="10"/>
  <c r="Q116" i="10"/>
  <c r="R116" i="10"/>
  <c r="P116" i="10"/>
  <c r="N116" i="10"/>
  <c r="Z116" i="10"/>
  <c r="E116" i="10"/>
  <c r="S115" i="10"/>
  <c r="T115" i="10"/>
  <c r="Q115" i="10"/>
  <c r="R115" i="10"/>
  <c r="P115" i="10"/>
  <c r="N115" i="10"/>
  <c r="Z115" i="10"/>
  <c r="E115" i="10"/>
  <c r="S114" i="10"/>
  <c r="T114" i="10"/>
  <c r="Q114" i="10"/>
  <c r="R114" i="10"/>
  <c r="P114" i="10"/>
  <c r="N114" i="10"/>
  <c r="Z114" i="10"/>
  <c r="E114" i="10"/>
  <c r="S113" i="10"/>
  <c r="T113" i="10"/>
  <c r="Q113" i="10"/>
  <c r="R113" i="10"/>
  <c r="P113" i="10"/>
  <c r="N113" i="10"/>
  <c r="Z113" i="10"/>
  <c r="E113" i="10"/>
  <c r="S112" i="10"/>
  <c r="T112" i="10"/>
  <c r="Q112" i="10"/>
  <c r="R112" i="10"/>
  <c r="P112" i="10"/>
  <c r="N112" i="10"/>
  <c r="Z112" i="10"/>
  <c r="E112" i="10"/>
  <c r="S111" i="10"/>
  <c r="T111" i="10"/>
  <c r="Q111" i="10"/>
  <c r="R111" i="10"/>
  <c r="P111" i="10"/>
  <c r="N111" i="10"/>
  <c r="Z111" i="10"/>
  <c r="E111" i="10"/>
  <c r="N110" i="10"/>
  <c r="Z110" i="10"/>
  <c r="S110" i="10"/>
  <c r="T110" i="10"/>
  <c r="Q110" i="10"/>
  <c r="R110" i="10"/>
  <c r="P110" i="10"/>
  <c r="E110" i="10"/>
  <c r="S109" i="10"/>
  <c r="T109" i="10"/>
  <c r="Q109" i="10"/>
  <c r="R109" i="10"/>
  <c r="P109" i="10"/>
  <c r="N109" i="10"/>
  <c r="Z109" i="10"/>
  <c r="E109" i="10"/>
  <c r="S108" i="10"/>
  <c r="T108" i="10"/>
  <c r="Q108" i="10"/>
  <c r="R108" i="10"/>
  <c r="P108" i="10"/>
  <c r="N108" i="10"/>
  <c r="Z108" i="10"/>
  <c r="E108" i="10"/>
  <c r="S107" i="10"/>
  <c r="T107" i="10"/>
  <c r="Q107" i="10"/>
  <c r="R107" i="10"/>
  <c r="P107" i="10"/>
  <c r="N107" i="10"/>
  <c r="Z107" i="10"/>
  <c r="E107" i="10"/>
  <c r="S106" i="10"/>
  <c r="T106" i="10"/>
  <c r="Q106" i="10"/>
  <c r="R106" i="10"/>
  <c r="P106" i="10"/>
  <c r="N106" i="10"/>
  <c r="Z106" i="10"/>
  <c r="E106" i="10"/>
  <c r="S105" i="10"/>
  <c r="T105" i="10"/>
  <c r="Q105" i="10"/>
  <c r="R105" i="10"/>
  <c r="P105" i="10"/>
  <c r="N105" i="10"/>
  <c r="Z105" i="10"/>
  <c r="E105" i="10"/>
  <c r="S104" i="10"/>
  <c r="T104" i="10"/>
  <c r="Q104" i="10"/>
  <c r="R104" i="10"/>
  <c r="P104" i="10"/>
  <c r="N104" i="10"/>
  <c r="Z104" i="10"/>
  <c r="E104" i="10"/>
  <c r="S103" i="10"/>
  <c r="T103" i="10"/>
  <c r="Q103" i="10"/>
  <c r="R103" i="10"/>
  <c r="P103" i="10"/>
  <c r="N103" i="10"/>
  <c r="Z103" i="10"/>
  <c r="E103" i="10"/>
  <c r="S102" i="10"/>
  <c r="T102" i="10"/>
  <c r="Q102" i="10"/>
  <c r="R102" i="10"/>
  <c r="P102" i="10"/>
  <c r="N102" i="10"/>
  <c r="Z102" i="10"/>
  <c r="E102" i="10"/>
  <c r="S101" i="10"/>
  <c r="T101" i="10"/>
  <c r="Q101" i="10"/>
  <c r="R101" i="10"/>
  <c r="P101" i="10"/>
  <c r="N101" i="10"/>
  <c r="Z101" i="10"/>
  <c r="E101" i="10"/>
  <c r="S100" i="10"/>
  <c r="T100" i="10"/>
  <c r="Q100" i="10"/>
  <c r="R100" i="10"/>
  <c r="P100" i="10"/>
  <c r="N100" i="10"/>
  <c r="Z100" i="10"/>
  <c r="E100" i="10"/>
  <c r="S99" i="10"/>
  <c r="T99" i="10"/>
  <c r="Q99" i="10"/>
  <c r="R99" i="10"/>
  <c r="P99" i="10"/>
  <c r="N99" i="10"/>
  <c r="Z99" i="10"/>
  <c r="E99" i="10"/>
  <c r="S98" i="10"/>
  <c r="T98" i="10"/>
  <c r="Q98" i="10"/>
  <c r="R98" i="10"/>
  <c r="P98" i="10"/>
  <c r="N98" i="10"/>
  <c r="Z98" i="10"/>
  <c r="E98" i="10"/>
  <c r="S97" i="10"/>
  <c r="T97" i="10"/>
  <c r="Q97" i="10"/>
  <c r="R97" i="10"/>
  <c r="P97" i="10"/>
  <c r="N97" i="10"/>
  <c r="Z97" i="10"/>
  <c r="E97" i="10"/>
  <c r="S96" i="10"/>
  <c r="T96" i="10"/>
  <c r="Q96" i="10"/>
  <c r="R96" i="10"/>
  <c r="P96" i="10"/>
  <c r="N96" i="10"/>
  <c r="Z96" i="10"/>
  <c r="E96" i="10"/>
  <c r="S95" i="10"/>
  <c r="T95" i="10"/>
  <c r="Q95" i="10"/>
  <c r="R95" i="10"/>
  <c r="U95" i="10"/>
  <c r="P95" i="10"/>
  <c r="N95" i="10"/>
  <c r="Z95" i="10"/>
  <c r="E95" i="10"/>
  <c r="S94" i="10"/>
  <c r="T94" i="10"/>
  <c r="Q94" i="10"/>
  <c r="R94" i="10"/>
  <c r="P94" i="10"/>
  <c r="N94" i="10"/>
  <c r="Z94" i="10"/>
  <c r="E94" i="10"/>
  <c r="S93" i="10"/>
  <c r="T93" i="10"/>
  <c r="Q93" i="10"/>
  <c r="R93" i="10"/>
  <c r="P93" i="10"/>
  <c r="N93" i="10"/>
  <c r="Z93" i="10"/>
  <c r="E93" i="10"/>
  <c r="S92" i="10"/>
  <c r="T92" i="10"/>
  <c r="Q92" i="10"/>
  <c r="R92" i="10"/>
  <c r="P92" i="10"/>
  <c r="N92" i="10"/>
  <c r="Z92" i="10"/>
  <c r="E92" i="10"/>
  <c r="S91" i="10"/>
  <c r="T91" i="10"/>
  <c r="Q91" i="10"/>
  <c r="R91" i="10"/>
  <c r="P91" i="10"/>
  <c r="N91" i="10"/>
  <c r="Z91" i="10"/>
  <c r="E91" i="10"/>
  <c r="S90" i="10"/>
  <c r="T90" i="10"/>
  <c r="Q90" i="10"/>
  <c r="R90" i="10"/>
  <c r="P90" i="10"/>
  <c r="N90" i="10"/>
  <c r="Z90" i="10"/>
  <c r="E90" i="10"/>
  <c r="S89" i="10"/>
  <c r="T89" i="10"/>
  <c r="Q89" i="10"/>
  <c r="R89" i="10"/>
  <c r="P89" i="10"/>
  <c r="N89" i="10"/>
  <c r="Z89" i="10"/>
  <c r="E89" i="10"/>
  <c r="S88" i="10"/>
  <c r="T88" i="10"/>
  <c r="Q88" i="10"/>
  <c r="R88" i="10"/>
  <c r="P88" i="10"/>
  <c r="N88" i="10"/>
  <c r="Z88" i="10"/>
  <c r="E88" i="10"/>
  <c r="S87" i="10"/>
  <c r="T87" i="10"/>
  <c r="Q87" i="10"/>
  <c r="R87" i="10"/>
  <c r="P87" i="10"/>
  <c r="N87" i="10"/>
  <c r="Z87" i="10"/>
  <c r="E87" i="10"/>
  <c r="S86" i="10"/>
  <c r="T86" i="10"/>
  <c r="Q86" i="10"/>
  <c r="R86" i="10"/>
  <c r="P86" i="10"/>
  <c r="N86" i="10"/>
  <c r="Z86" i="10"/>
  <c r="E86" i="10"/>
  <c r="S85" i="10"/>
  <c r="T85" i="10"/>
  <c r="Q85" i="10"/>
  <c r="R85" i="10"/>
  <c r="P85" i="10"/>
  <c r="N85" i="10"/>
  <c r="Z85" i="10"/>
  <c r="E85" i="10"/>
  <c r="S84" i="10"/>
  <c r="T84" i="10"/>
  <c r="Q84" i="10"/>
  <c r="R84" i="10"/>
  <c r="U84" i="10"/>
  <c r="P84" i="10"/>
  <c r="N84" i="10"/>
  <c r="Z84" i="10"/>
  <c r="E84" i="10"/>
  <c r="S83" i="10"/>
  <c r="T83" i="10"/>
  <c r="Q83" i="10"/>
  <c r="R83" i="10"/>
  <c r="P83" i="10"/>
  <c r="N83" i="10"/>
  <c r="Z83" i="10"/>
  <c r="E83" i="10"/>
  <c r="S82" i="10"/>
  <c r="T82" i="10"/>
  <c r="Q82" i="10"/>
  <c r="R82" i="10"/>
  <c r="P82" i="10"/>
  <c r="N82" i="10"/>
  <c r="Z82" i="10"/>
  <c r="E82" i="10"/>
  <c r="S81" i="10"/>
  <c r="T81" i="10"/>
  <c r="Q81" i="10"/>
  <c r="R81" i="10"/>
  <c r="P81" i="10"/>
  <c r="N81" i="10"/>
  <c r="Z81" i="10"/>
  <c r="E81" i="10"/>
  <c r="S80" i="10"/>
  <c r="T80" i="10"/>
  <c r="Q80" i="10"/>
  <c r="R80" i="10"/>
  <c r="P80" i="10"/>
  <c r="N80" i="10"/>
  <c r="Z80" i="10"/>
  <c r="E80" i="10"/>
  <c r="S79" i="10"/>
  <c r="T79" i="10"/>
  <c r="Q79" i="10"/>
  <c r="R79" i="10"/>
  <c r="P79" i="10"/>
  <c r="N79" i="10"/>
  <c r="Z79" i="10"/>
  <c r="E79" i="10"/>
  <c r="S78" i="10"/>
  <c r="T78" i="10"/>
  <c r="Q78" i="10"/>
  <c r="R78" i="10"/>
  <c r="P78" i="10"/>
  <c r="N78" i="10"/>
  <c r="Z78" i="10"/>
  <c r="E78" i="10"/>
  <c r="S77" i="10"/>
  <c r="T77" i="10"/>
  <c r="Q77" i="10"/>
  <c r="R77" i="10"/>
  <c r="P77" i="10"/>
  <c r="N77" i="10"/>
  <c r="Z77" i="10"/>
  <c r="E77" i="10"/>
  <c r="S76" i="10"/>
  <c r="T76" i="10"/>
  <c r="Q76" i="10"/>
  <c r="R76" i="10"/>
  <c r="P76" i="10"/>
  <c r="N76" i="10"/>
  <c r="Z76" i="10"/>
  <c r="E76" i="10"/>
  <c r="S75" i="10"/>
  <c r="T75" i="10"/>
  <c r="Q75" i="10"/>
  <c r="R75" i="10"/>
  <c r="P75" i="10"/>
  <c r="N75" i="10"/>
  <c r="Z75" i="10"/>
  <c r="E75" i="10"/>
  <c r="S74" i="10"/>
  <c r="T74" i="10"/>
  <c r="Q74" i="10"/>
  <c r="R74" i="10"/>
  <c r="P74" i="10"/>
  <c r="N74" i="10"/>
  <c r="Z74" i="10"/>
  <c r="E74" i="10"/>
  <c r="S73" i="10"/>
  <c r="T73" i="10"/>
  <c r="Q73" i="10"/>
  <c r="R73" i="10"/>
  <c r="P73" i="10"/>
  <c r="N73" i="10"/>
  <c r="Z73" i="10"/>
  <c r="E73" i="10"/>
  <c r="S72" i="10"/>
  <c r="T72" i="10"/>
  <c r="Q72" i="10"/>
  <c r="R72" i="10"/>
  <c r="P72" i="10"/>
  <c r="N72" i="10"/>
  <c r="Z72" i="10"/>
  <c r="E72" i="10"/>
  <c r="S71" i="10"/>
  <c r="T71" i="10"/>
  <c r="Q71" i="10"/>
  <c r="R71" i="10"/>
  <c r="P71" i="10"/>
  <c r="N71" i="10"/>
  <c r="Z71" i="10"/>
  <c r="E71" i="10"/>
  <c r="S70" i="10"/>
  <c r="T70" i="10"/>
  <c r="Q70" i="10"/>
  <c r="R70" i="10"/>
  <c r="U70" i="10"/>
  <c r="P70" i="10"/>
  <c r="N70" i="10"/>
  <c r="Z70" i="10"/>
  <c r="E70" i="10"/>
  <c r="S69" i="10"/>
  <c r="T69" i="10"/>
  <c r="Q69" i="10"/>
  <c r="R69" i="10"/>
  <c r="P69" i="10"/>
  <c r="N69" i="10"/>
  <c r="Z69" i="10"/>
  <c r="E69" i="10"/>
  <c r="S68" i="10"/>
  <c r="T68" i="10"/>
  <c r="Q68" i="10"/>
  <c r="R68" i="10"/>
  <c r="P68" i="10"/>
  <c r="N68" i="10"/>
  <c r="Z68" i="10"/>
  <c r="E68" i="10"/>
  <c r="S67" i="10"/>
  <c r="T67" i="10"/>
  <c r="Q67" i="10"/>
  <c r="R67" i="10"/>
  <c r="P67" i="10"/>
  <c r="N67" i="10"/>
  <c r="Z67" i="10"/>
  <c r="E67" i="10"/>
  <c r="S66" i="10"/>
  <c r="T66" i="10"/>
  <c r="Q66" i="10"/>
  <c r="R66" i="10"/>
  <c r="P66" i="10"/>
  <c r="N66" i="10"/>
  <c r="Z66" i="10"/>
  <c r="E66" i="10"/>
  <c r="S65" i="10"/>
  <c r="T65" i="10"/>
  <c r="Q65" i="10"/>
  <c r="R65" i="10"/>
  <c r="P65" i="10"/>
  <c r="N65" i="10"/>
  <c r="Z65" i="10"/>
  <c r="E65" i="10"/>
  <c r="S64" i="10"/>
  <c r="T64" i="10"/>
  <c r="Q64" i="10"/>
  <c r="R64" i="10"/>
  <c r="P64" i="10"/>
  <c r="N64" i="10"/>
  <c r="Z64" i="10"/>
  <c r="E64" i="10"/>
  <c r="S63" i="10"/>
  <c r="T63" i="10"/>
  <c r="Q63" i="10"/>
  <c r="R63" i="10"/>
  <c r="P63" i="10"/>
  <c r="N63" i="10"/>
  <c r="Z63" i="10"/>
  <c r="E63" i="10"/>
  <c r="S62" i="10"/>
  <c r="T62" i="10"/>
  <c r="Q62" i="10"/>
  <c r="R62" i="10"/>
  <c r="P62" i="10"/>
  <c r="N62" i="10"/>
  <c r="Z62" i="10"/>
  <c r="E62" i="10"/>
  <c r="S61" i="10"/>
  <c r="T61" i="10"/>
  <c r="Q61" i="10"/>
  <c r="R61" i="10"/>
  <c r="P61" i="10"/>
  <c r="N61" i="10"/>
  <c r="Z61" i="10"/>
  <c r="E61" i="10"/>
  <c r="S60" i="10"/>
  <c r="T60" i="10"/>
  <c r="Q60" i="10"/>
  <c r="R60" i="10"/>
  <c r="P60" i="10"/>
  <c r="N60" i="10"/>
  <c r="Z60" i="10"/>
  <c r="E60" i="10"/>
  <c r="S59" i="10"/>
  <c r="T59" i="10"/>
  <c r="Q59" i="10"/>
  <c r="R59" i="10"/>
  <c r="P59" i="10"/>
  <c r="N59" i="10"/>
  <c r="Z59" i="10"/>
  <c r="E59" i="10"/>
  <c r="S58" i="10"/>
  <c r="T58" i="10"/>
  <c r="Q58" i="10"/>
  <c r="R58" i="10"/>
  <c r="P58" i="10"/>
  <c r="N58" i="10"/>
  <c r="Z58" i="10"/>
  <c r="E58" i="10"/>
  <c r="S57" i="10"/>
  <c r="T57" i="10"/>
  <c r="Q57" i="10"/>
  <c r="R57" i="10"/>
  <c r="P57" i="10"/>
  <c r="N57" i="10"/>
  <c r="Z57" i="10"/>
  <c r="E57" i="10"/>
  <c r="S56" i="10"/>
  <c r="T56" i="10"/>
  <c r="Q56" i="10"/>
  <c r="R56" i="10"/>
  <c r="P56" i="10"/>
  <c r="N56" i="10"/>
  <c r="Z56" i="10"/>
  <c r="E56" i="10"/>
  <c r="S55" i="10"/>
  <c r="T55" i="10"/>
  <c r="Q55" i="10"/>
  <c r="R55" i="10"/>
  <c r="P55" i="10"/>
  <c r="N55" i="10"/>
  <c r="Z55" i="10"/>
  <c r="E55" i="10"/>
  <c r="S54" i="10"/>
  <c r="T54" i="10"/>
  <c r="Q54" i="10"/>
  <c r="R54" i="10"/>
  <c r="P54" i="10"/>
  <c r="N54" i="10"/>
  <c r="Z54" i="10"/>
  <c r="E54" i="10"/>
  <c r="S53" i="10"/>
  <c r="T53" i="10"/>
  <c r="Q53" i="10"/>
  <c r="R53" i="10"/>
  <c r="P53" i="10"/>
  <c r="N53" i="10"/>
  <c r="Z53" i="10"/>
  <c r="E53" i="10"/>
  <c r="S52" i="10"/>
  <c r="T52" i="10"/>
  <c r="Q52" i="10"/>
  <c r="R52" i="10"/>
  <c r="P52" i="10"/>
  <c r="N52" i="10"/>
  <c r="Z52" i="10"/>
  <c r="E52" i="10"/>
  <c r="S51" i="10"/>
  <c r="T51" i="10"/>
  <c r="Q51" i="10"/>
  <c r="R51" i="10"/>
  <c r="P51" i="10"/>
  <c r="N51" i="10"/>
  <c r="Z51" i="10"/>
  <c r="E51" i="10"/>
  <c r="S50" i="10"/>
  <c r="T50" i="10"/>
  <c r="Q50" i="10"/>
  <c r="R50" i="10"/>
  <c r="P50" i="10"/>
  <c r="N50" i="10"/>
  <c r="Z50" i="10"/>
  <c r="E50" i="10"/>
  <c r="S49" i="10"/>
  <c r="T49" i="10"/>
  <c r="Q49" i="10"/>
  <c r="R49" i="10"/>
  <c r="P49" i="10"/>
  <c r="N49" i="10"/>
  <c r="Z49" i="10"/>
  <c r="E49" i="10"/>
  <c r="S48" i="10"/>
  <c r="T48" i="10"/>
  <c r="Q48" i="10"/>
  <c r="R48" i="10"/>
  <c r="P48" i="10"/>
  <c r="N48" i="10"/>
  <c r="Z48" i="10"/>
  <c r="E48" i="10"/>
  <c r="S47" i="10"/>
  <c r="T47" i="10"/>
  <c r="Q47" i="10"/>
  <c r="R47" i="10"/>
  <c r="P47" i="10"/>
  <c r="N47" i="10"/>
  <c r="Z47" i="10"/>
  <c r="E47" i="10"/>
  <c r="S46" i="10"/>
  <c r="T46" i="10"/>
  <c r="Q46" i="10"/>
  <c r="R46" i="10"/>
  <c r="P46" i="10"/>
  <c r="N46" i="10"/>
  <c r="Z46" i="10"/>
  <c r="E46" i="10"/>
  <c r="S45" i="10"/>
  <c r="T45" i="10"/>
  <c r="Q45" i="10"/>
  <c r="R45" i="10"/>
  <c r="P45" i="10"/>
  <c r="N45" i="10"/>
  <c r="Z45" i="10"/>
  <c r="E45" i="10"/>
  <c r="S44" i="10"/>
  <c r="T44" i="10"/>
  <c r="Q44" i="10"/>
  <c r="R44" i="10"/>
  <c r="P44" i="10"/>
  <c r="N44" i="10"/>
  <c r="Z44" i="10"/>
  <c r="E44" i="10"/>
  <c r="S43" i="10"/>
  <c r="T43" i="10"/>
  <c r="Q43" i="10"/>
  <c r="R43" i="10"/>
  <c r="P43" i="10"/>
  <c r="N43" i="10"/>
  <c r="Z43" i="10"/>
  <c r="E43" i="10"/>
  <c r="S42" i="10"/>
  <c r="T42" i="10"/>
  <c r="Q42" i="10"/>
  <c r="R42" i="10"/>
  <c r="P42" i="10"/>
  <c r="N42" i="10"/>
  <c r="Z42" i="10"/>
  <c r="E42" i="10"/>
  <c r="S41" i="10"/>
  <c r="T41" i="10"/>
  <c r="Q41" i="10"/>
  <c r="R41" i="10"/>
  <c r="P41" i="10"/>
  <c r="N41" i="10"/>
  <c r="Z41" i="10"/>
  <c r="E41" i="10"/>
  <c r="S40" i="10"/>
  <c r="T40" i="10"/>
  <c r="Q40" i="10"/>
  <c r="R40" i="10"/>
  <c r="P40" i="10"/>
  <c r="N40" i="10"/>
  <c r="Z40" i="10"/>
  <c r="E40" i="10"/>
  <c r="S39" i="10"/>
  <c r="T39" i="10"/>
  <c r="Q39" i="10"/>
  <c r="R39" i="10"/>
  <c r="P39" i="10"/>
  <c r="N39" i="10"/>
  <c r="Z39" i="10"/>
  <c r="E39" i="10"/>
  <c r="S38" i="10"/>
  <c r="T38" i="10"/>
  <c r="Q38" i="10"/>
  <c r="R38" i="10"/>
  <c r="P38" i="10"/>
  <c r="N38" i="10"/>
  <c r="Z38" i="10"/>
  <c r="E38" i="10"/>
  <c r="S37" i="10"/>
  <c r="T37" i="10"/>
  <c r="Q37" i="10"/>
  <c r="R37" i="10"/>
  <c r="P37" i="10"/>
  <c r="N37" i="10"/>
  <c r="Z37" i="10"/>
  <c r="E37" i="10"/>
  <c r="S36" i="10"/>
  <c r="T36" i="10"/>
  <c r="Q36" i="10"/>
  <c r="R36" i="10"/>
  <c r="P36" i="10"/>
  <c r="N36" i="10"/>
  <c r="Z36" i="10"/>
  <c r="E36" i="10"/>
  <c r="S35" i="10"/>
  <c r="T35" i="10"/>
  <c r="Q35" i="10"/>
  <c r="R35" i="10"/>
  <c r="P35" i="10"/>
  <c r="N35" i="10"/>
  <c r="Z35" i="10"/>
  <c r="E35" i="10"/>
  <c r="S34" i="10"/>
  <c r="T34" i="10"/>
  <c r="Q34" i="10"/>
  <c r="R34" i="10"/>
  <c r="P34" i="10"/>
  <c r="N34" i="10"/>
  <c r="Z34" i="10"/>
  <c r="E34" i="10"/>
  <c r="S33" i="10"/>
  <c r="T33" i="10"/>
  <c r="Q33" i="10"/>
  <c r="R33" i="10"/>
  <c r="P33" i="10"/>
  <c r="N33" i="10"/>
  <c r="Z33" i="10"/>
  <c r="E33" i="10"/>
  <c r="S32" i="10"/>
  <c r="T32" i="10"/>
  <c r="Q32" i="10"/>
  <c r="R32" i="10"/>
  <c r="P32" i="10"/>
  <c r="N32" i="10"/>
  <c r="Z32" i="10"/>
  <c r="E32" i="10"/>
  <c r="S31" i="10"/>
  <c r="T31" i="10"/>
  <c r="Q31" i="10"/>
  <c r="R31" i="10"/>
  <c r="P31" i="10"/>
  <c r="N31" i="10"/>
  <c r="Z31" i="10"/>
  <c r="E31" i="10"/>
  <c r="S30" i="10"/>
  <c r="T30" i="10"/>
  <c r="Q30" i="10"/>
  <c r="R30" i="10"/>
  <c r="P30" i="10"/>
  <c r="N30" i="10"/>
  <c r="Z30" i="10"/>
  <c r="E30" i="10"/>
  <c r="S29" i="10"/>
  <c r="T29" i="10"/>
  <c r="Q29" i="10"/>
  <c r="R29" i="10"/>
  <c r="P29" i="10"/>
  <c r="N29" i="10"/>
  <c r="Z29" i="10"/>
  <c r="E29" i="10"/>
  <c r="S28" i="10"/>
  <c r="T28" i="10"/>
  <c r="Q28" i="10"/>
  <c r="R28" i="10"/>
  <c r="P28" i="10"/>
  <c r="N28" i="10"/>
  <c r="Z28" i="10"/>
  <c r="E28" i="10"/>
  <c r="S27" i="10"/>
  <c r="T27" i="10"/>
  <c r="Q27" i="10"/>
  <c r="R27" i="10"/>
  <c r="P27" i="10"/>
  <c r="N27" i="10"/>
  <c r="Z27" i="10"/>
  <c r="E27" i="10"/>
  <c r="S26" i="10"/>
  <c r="T26" i="10"/>
  <c r="Q26" i="10"/>
  <c r="R26" i="10"/>
  <c r="P26" i="10"/>
  <c r="N26" i="10"/>
  <c r="Z26" i="10"/>
  <c r="E26" i="10"/>
  <c r="S25" i="10"/>
  <c r="T25" i="10"/>
  <c r="Q25" i="10"/>
  <c r="R25" i="10"/>
  <c r="P25" i="10"/>
  <c r="N25" i="10"/>
  <c r="Z25" i="10"/>
  <c r="E25" i="10"/>
  <c r="S24" i="10"/>
  <c r="T24" i="10"/>
  <c r="Q24" i="10"/>
  <c r="R24" i="10"/>
  <c r="P24" i="10"/>
  <c r="N24" i="10"/>
  <c r="Z24" i="10"/>
  <c r="E24" i="10"/>
  <c r="S23" i="10"/>
  <c r="T23" i="10"/>
  <c r="Q23" i="10"/>
  <c r="R23" i="10"/>
  <c r="P23" i="10"/>
  <c r="N23" i="10"/>
  <c r="Z23" i="10"/>
  <c r="E23" i="10"/>
  <c r="S22" i="10"/>
  <c r="T22" i="10"/>
  <c r="Q22" i="10"/>
  <c r="R22" i="10"/>
  <c r="P22" i="10"/>
  <c r="N22" i="10"/>
  <c r="Z22" i="10"/>
  <c r="E22" i="10"/>
  <c r="S21" i="10"/>
  <c r="T21" i="10"/>
  <c r="Q21" i="10"/>
  <c r="R21" i="10"/>
  <c r="P21" i="10"/>
  <c r="N21" i="10"/>
  <c r="Z21" i="10"/>
  <c r="E21" i="10"/>
  <c r="S20" i="10"/>
  <c r="T20" i="10"/>
  <c r="Q20" i="10"/>
  <c r="R20" i="10"/>
  <c r="P20" i="10"/>
  <c r="N20" i="10"/>
  <c r="Z20" i="10"/>
  <c r="E20" i="10"/>
  <c r="S19" i="10"/>
  <c r="T19" i="10"/>
  <c r="Q19" i="10"/>
  <c r="R19" i="10"/>
  <c r="P19" i="10"/>
  <c r="N19" i="10"/>
  <c r="Z19" i="10"/>
  <c r="E19" i="10"/>
  <c r="S18" i="10"/>
  <c r="T18" i="10"/>
  <c r="Q18" i="10"/>
  <c r="R18" i="10"/>
  <c r="P18" i="10"/>
  <c r="N18" i="10"/>
  <c r="Z18" i="10"/>
  <c r="E18" i="10"/>
  <c r="S17" i="10"/>
  <c r="T17" i="10"/>
  <c r="Q17" i="10"/>
  <c r="R17" i="10"/>
  <c r="P17" i="10"/>
  <c r="N17" i="10"/>
  <c r="Z17" i="10"/>
  <c r="E17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S16" i="10"/>
  <c r="T16" i="10"/>
  <c r="Q16" i="10"/>
  <c r="R16" i="10"/>
  <c r="P16" i="10"/>
  <c r="N16" i="10"/>
  <c r="Z16" i="10"/>
  <c r="E16" i="10"/>
  <c r="S12" i="10"/>
  <c r="T12" i="10"/>
  <c r="Q12" i="10"/>
  <c r="R12" i="10"/>
  <c r="P12" i="10"/>
  <c r="N12" i="10"/>
  <c r="Z12" i="10"/>
  <c r="E12" i="10"/>
  <c r="U17" i="10"/>
  <c r="U27" i="10"/>
  <c r="V27" i="10"/>
  <c r="W27" i="10"/>
  <c r="X27" i="10"/>
  <c r="U57" i="10"/>
  <c r="U101" i="10"/>
  <c r="U29" i="10"/>
  <c r="U55" i="10"/>
  <c r="U63" i="10"/>
  <c r="U12" i="10"/>
  <c r="V12" i="10"/>
  <c r="W12" i="10"/>
  <c r="X12" i="10"/>
  <c r="U93" i="10"/>
  <c r="U37" i="10"/>
  <c r="V37" i="10"/>
  <c r="W37" i="10"/>
  <c r="U45" i="10"/>
  <c r="V45" i="10"/>
  <c r="W45" i="10"/>
  <c r="Y45" i="10"/>
  <c r="U71" i="10"/>
  <c r="V71" i="10"/>
  <c r="W71" i="10"/>
  <c r="X71" i="10"/>
  <c r="U87" i="10"/>
  <c r="V87" i="10"/>
  <c r="W87" i="10"/>
  <c r="U100" i="10"/>
  <c r="U25" i="10"/>
  <c r="V25" i="10"/>
  <c r="W25" i="10"/>
  <c r="U23" i="10"/>
  <c r="V23" i="10"/>
  <c r="W23" i="10"/>
  <c r="U47" i="10"/>
  <c r="V47" i="10"/>
  <c r="W47" i="10"/>
  <c r="U73" i="10"/>
  <c r="V73" i="10"/>
  <c r="W73" i="10"/>
  <c r="Y73" i="10"/>
  <c r="U85" i="10"/>
  <c r="V85" i="10"/>
  <c r="W85" i="10"/>
  <c r="Y85" i="10"/>
  <c r="X73" i="10"/>
  <c r="U107" i="10"/>
  <c r="V107" i="10"/>
  <c r="W107" i="10"/>
  <c r="U111" i="10"/>
  <c r="V111" i="10"/>
  <c r="W111" i="10"/>
  <c r="X111" i="10"/>
  <c r="U117" i="10"/>
  <c r="V117" i="10"/>
  <c r="W117" i="10"/>
  <c r="U78" i="10"/>
  <c r="V78" i="10"/>
  <c r="W78" i="10"/>
  <c r="U64" i="10"/>
  <c r="V64" i="10"/>
  <c r="W64" i="10"/>
  <c r="U21" i="10"/>
  <c r="V21" i="10"/>
  <c r="W21" i="10"/>
  <c r="X21" i="10"/>
  <c r="U91" i="10"/>
  <c r="V91" i="10"/>
  <c r="W91" i="10"/>
  <c r="Y91" i="10"/>
  <c r="U19" i="10"/>
  <c r="V19" i="10"/>
  <c r="W19" i="10"/>
  <c r="X19" i="10"/>
  <c r="V29" i="10"/>
  <c r="W29" i="10"/>
  <c r="Y29" i="10"/>
  <c r="U35" i="10"/>
  <c r="V35" i="10"/>
  <c r="W35" i="10"/>
  <c r="X35" i="10"/>
  <c r="U49" i="10"/>
  <c r="V49" i="10"/>
  <c r="W49" i="10"/>
  <c r="Y49" i="10"/>
  <c r="U97" i="10"/>
  <c r="U104" i="10"/>
  <c r="V104" i="10"/>
  <c r="W104" i="10"/>
  <c r="U115" i="10"/>
  <c r="V115" i="10"/>
  <c r="W115" i="10"/>
  <c r="Y115" i="10"/>
  <c r="V17" i="10"/>
  <c r="W17" i="10"/>
  <c r="X17" i="10"/>
  <c r="U28" i="10"/>
  <c r="V28" i="10"/>
  <c r="W28" i="10"/>
  <c r="U38" i="10"/>
  <c r="V38" i="10"/>
  <c r="W38" i="10"/>
  <c r="X38" i="10"/>
  <c r="U30" i="10"/>
  <c r="V30" i="10"/>
  <c r="W30" i="10"/>
  <c r="X30" i="10"/>
  <c r="U34" i="10"/>
  <c r="V34" i="10"/>
  <c r="W34" i="10"/>
  <c r="X34" i="10"/>
  <c r="U40" i="10"/>
  <c r="V40" i="10"/>
  <c r="W40" i="10"/>
  <c r="U52" i="10"/>
  <c r="V52" i="10"/>
  <c r="W52" i="10"/>
  <c r="U58" i="10"/>
  <c r="U65" i="10"/>
  <c r="V65" i="10"/>
  <c r="W65" i="10"/>
  <c r="U76" i="10"/>
  <c r="V76" i="10"/>
  <c r="W76" i="10"/>
  <c r="U79" i="10"/>
  <c r="V79" i="10"/>
  <c r="W79" i="10"/>
  <c r="X79" i="10"/>
  <c r="U96" i="10"/>
  <c r="U103" i="10"/>
  <c r="U105" i="10"/>
  <c r="V105" i="10"/>
  <c r="W105" i="10"/>
  <c r="U114" i="10"/>
  <c r="V114" i="10"/>
  <c r="W114" i="10"/>
  <c r="U32" i="10"/>
  <c r="U42" i="10"/>
  <c r="V42" i="10"/>
  <c r="W42" i="10"/>
  <c r="X42" i="10"/>
  <c r="U44" i="10"/>
  <c r="V44" i="10"/>
  <c r="W44" i="10"/>
  <c r="Y44" i="10"/>
  <c r="U46" i="10"/>
  <c r="V46" i="10"/>
  <c r="W46" i="10"/>
  <c r="Y46" i="10"/>
  <c r="U50" i="10"/>
  <c r="U72" i="10"/>
  <c r="U77" i="10"/>
  <c r="V77" i="10"/>
  <c r="W77" i="10"/>
  <c r="Y77" i="10"/>
  <c r="U99" i="10"/>
  <c r="V99" i="10"/>
  <c r="W99" i="10"/>
  <c r="U36" i="10"/>
  <c r="V36" i="10"/>
  <c r="W36" i="10"/>
  <c r="V55" i="10"/>
  <c r="W55" i="10"/>
  <c r="V57" i="10"/>
  <c r="W57" i="10"/>
  <c r="V63" i="10"/>
  <c r="W63" i="10"/>
  <c r="Y63" i="10"/>
  <c r="V95" i="10"/>
  <c r="W95" i="10"/>
  <c r="Y95" i="10"/>
  <c r="V100" i="10"/>
  <c r="W100" i="10"/>
  <c r="Y100" i="10"/>
  <c r="U110" i="10"/>
  <c r="V110" i="10"/>
  <c r="W110" i="10"/>
  <c r="U86" i="10"/>
  <c r="V86" i="10"/>
  <c r="W86" i="10"/>
  <c r="U94" i="10"/>
  <c r="V94" i="10"/>
  <c r="W94" i="10"/>
  <c r="U98" i="10"/>
  <c r="V98" i="10"/>
  <c r="W98" i="10"/>
  <c r="Y98" i="10"/>
  <c r="U106" i="10"/>
  <c r="V106" i="10"/>
  <c r="W106" i="10"/>
  <c r="U108" i="10"/>
  <c r="V108" i="10"/>
  <c r="W108" i="10"/>
  <c r="Y108" i="10"/>
  <c r="U48" i="10"/>
  <c r="U54" i="10"/>
  <c r="V54" i="10"/>
  <c r="W54" i="10"/>
  <c r="U60" i="10"/>
  <c r="V60" i="10"/>
  <c r="W60" i="10"/>
  <c r="U66" i="10"/>
  <c r="V66" i="10"/>
  <c r="W66" i="10"/>
  <c r="U80" i="10"/>
  <c r="V80" i="10"/>
  <c r="W80" i="10"/>
  <c r="U88" i="10"/>
  <c r="V88" i="10"/>
  <c r="W88" i="10"/>
  <c r="U112" i="10"/>
  <c r="V112" i="10"/>
  <c r="W112" i="10"/>
  <c r="Y112" i="10"/>
  <c r="U119" i="10"/>
  <c r="V119" i="10"/>
  <c r="W119" i="10"/>
  <c r="U121" i="10"/>
  <c r="V121" i="10"/>
  <c r="W121" i="10"/>
  <c r="U123" i="10"/>
  <c r="V123" i="10"/>
  <c r="W123" i="10"/>
  <c r="U125" i="10"/>
  <c r="V125" i="10"/>
  <c r="W125" i="10"/>
  <c r="U127" i="10"/>
  <c r="V127" i="10"/>
  <c r="W127" i="10"/>
  <c r="U129" i="10"/>
  <c r="U131" i="10"/>
  <c r="V131" i="10"/>
  <c r="W131" i="10"/>
  <c r="U133" i="10"/>
  <c r="V133" i="10"/>
  <c r="W133" i="10"/>
  <c r="U135" i="10"/>
  <c r="V135" i="10"/>
  <c r="W135" i="10"/>
  <c r="U137" i="10"/>
  <c r="U139" i="10"/>
  <c r="V139" i="10"/>
  <c r="W139" i="10"/>
  <c r="U141" i="10"/>
  <c r="V141" i="10"/>
  <c r="W141" i="10"/>
  <c r="U143" i="10"/>
  <c r="V143" i="10"/>
  <c r="W143" i="10"/>
  <c r="U145" i="10"/>
  <c r="V145" i="10"/>
  <c r="W145" i="10"/>
  <c r="U147" i="10"/>
  <c r="V147" i="10"/>
  <c r="W147" i="10"/>
  <c r="U149" i="10"/>
  <c r="V149" i="10"/>
  <c r="W149" i="10"/>
  <c r="U151" i="10"/>
  <c r="V151" i="10"/>
  <c r="W151" i="10"/>
  <c r="U153" i="10"/>
  <c r="V153" i="10"/>
  <c r="W153" i="10"/>
  <c r="U155" i="10"/>
  <c r="V155" i="10"/>
  <c r="W155" i="10"/>
  <c r="U157" i="10"/>
  <c r="V157" i="10"/>
  <c r="W157" i="10"/>
  <c r="U159" i="10"/>
  <c r="V159" i="10"/>
  <c r="W159" i="10"/>
  <c r="U56" i="10"/>
  <c r="U62" i="10"/>
  <c r="V62" i="10"/>
  <c r="W62" i="10"/>
  <c r="U68" i="10"/>
  <c r="V68" i="10"/>
  <c r="W68" i="10"/>
  <c r="U74" i="10"/>
  <c r="V74" i="10"/>
  <c r="W74" i="10"/>
  <c r="U82" i="10"/>
  <c r="V82" i="10"/>
  <c r="W82" i="10"/>
  <c r="U102" i="10"/>
  <c r="V102" i="10"/>
  <c r="W102" i="10"/>
  <c r="Y55" i="10"/>
  <c r="X55" i="10"/>
  <c r="V48" i="10"/>
  <c r="W48" i="10"/>
  <c r="V93" i="10"/>
  <c r="W93" i="10"/>
  <c r="U31" i="10"/>
  <c r="V31" i="10"/>
  <c r="W31" i="10"/>
  <c r="U39" i="10"/>
  <c r="V39" i="10"/>
  <c r="W39" i="10"/>
  <c r="X100" i="10"/>
  <c r="Y42" i="10"/>
  <c r="V32" i="10"/>
  <c r="W32" i="10"/>
  <c r="U33" i="10"/>
  <c r="V33" i="10"/>
  <c r="W33" i="10"/>
  <c r="U41" i="10"/>
  <c r="V41" i="10"/>
  <c r="W41" i="10"/>
  <c r="V56" i="10"/>
  <c r="W56" i="10"/>
  <c r="V72" i="10"/>
  <c r="W72" i="10"/>
  <c r="U43" i="10"/>
  <c r="V43" i="10"/>
  <c r="W43" i="10"/>
  <c r="U53" i="10"/>
  <c r="V53" i="10"/>
  <c r="W53" i="10"/>
  <c r="U61" i="10"/>
  <c r="V61" i="10"/>
  <c r="W61" i="10"/>
  <c r="U69" i="10"/>
  <c r="V69" i="10"/>
  <c r="W69" i="10"/>
  <c r="V70" i="10"/>
  <c r="W70" i="10"/>
  <c r="V96" i="10"/>
  <c r="W96" i="10"/>
  <c r="U16" i="10"/>
  <c r="V16" i="10"/>
  <c r="W16" i="10"/>
  <c r="U18" i="10"/>
  <c r="V18" i="10"/>
  <c r="W18" i="10"/>
  <c r="U20" i="10"/>
  <c r="V20" i="10"/>
  <c r="W20" i="10"/>
  <c r="U22" i="10"/>
  <c r="V22" i="10"/>
  <c r="W22" i="10"/>
  <c r="U24" i="10"/>
  <c r="V24" i="10"/>
  <c r="W24" i="10"/>
  <c r="U26" i="10"/>
  <c r="V26" i="10"/>
  <c r="W26" i="10"/>
  <c r="U51" i="10"/>
  <c r="V51" i="10"/>
  <c r="W51" i="10"/>
  <c r="U59" i="10"/>
  <c r="V59" i="10"/>
  <c r="W59" i="10"/>
  <c r="U67" i="10"/>
  <c r="V67" i="10"/>
  <c r="W67" i="10"/>
  <c r="U75" i="10"/>
  <c r="V75" i="10"/>
  <c r="W75" i="10"/>
  <c r="U83" i="10"/>
  <c r="V83" i="10"/>
  <c r="W83" i="10"/>
  <c r="V84" i="10"/>
  <c r="W84" i="10"/>
  <c r="X95" i="10"/>
  <c r="Y111" i="10"/>
  <c r="V50" i="10"/>
  <c r="W50" i="10"/>
  <c r="V58" i="10"/>
  <c r="W58" i="10"/>
  <c r="U81" i="10"/>
  <c r="V81" i="10"/>
  <c r="W81" i="10"/>
  <c r="U89" i="10"/>
  <c r="V89" i="10"/>
  <c r="W89" i="10"/>
  <c r="U113" i="10"/>
  <c r="V113" i="10"/>
  <c r="W113" i="10"/>
  <c r="V129" i="10"/>
  <c r="W129" i="10"/>
  <c r="V137" i="10"/>
  <c r="W137" i="10"/>
  <c r="U92" i="10"/>
  <c r="V92" i="10"/>
  <c r="W92" i="10"/>
  <c r="V97" i="10"/>
  <c r="W97" i="10"/>
  <c r="U90" i="10"/>
  <c r="V90" i="10"/>
  <c r="W90" i="10"/>
  <c r="V103" i="10"/>
  <c r="W103" i="10"/>
  <c r="U109" i="10"/>
  <c r="V109" i="10"/>
  <c r="W109" i="10"/>
  <c r="V101" i="10"/>
  <c r="W101" i="10"/>
  <c r="U116" i="10"/>
  <c r="V116" i="10"/>
  <c r="W116" i="10"/>
  <c r="U118" i="10"/>
  <c r="V118" i="10"/>
  <c r="W118" i="10"/>
  <c r="U120" i="10"/>
  <c r="V120" i="10"/>
  <c r="W120" i="10"/>
  <c r="U122" i="10"/>
  <c r="V122" i="10"/>
  <c r="W122" i="10"/>
  <c r="U124" i="10"/>
  <c r="V124" i="10"/>
  <c r="W124" i="10"/>
  <c r="U126" i="10"/>
  <c r="V126" i="10"/>
  <c r="W126" i="10"/>
  <c r="U128" i="10"/>
  <c r="V128" i="10"/>
  <c r="W128" i="10"/>
  <c r="U130" i="10"/>
  <c r="V130" i="10"/>
  <c r="W130" i="10"/>
  <c r="U132" i="10"/>
  <c r="V132" i="10"/>
  <c r="W132" i="10"/>
  <c r="U134" i="10"/>
  <c r="V134" i="10"/>
  <c r="W134" i="10"/>
  <c r="U136" i="10"/>
  <c r="V136" i="10"/>
  <c r="W136" i="10"/>
  <c r="U138" i="10"/>
  <c r="V138" i="10"/>
  <c r="W138" i="10"/>
  <c r="U140" i="10"/>
  <c r="V140" i="10"/>
  <c r="W140" i="10"/>
  <c r="U142" i="10"/>
  <c r="V142" i="10"/>
  <c r="W142" i="10"/>
  <c r="U144" i="10"/>
  <c r="V144" i="10"/>
  <c r="W144" i="10"/>
  <c r="U146" i="10"/>
  <c r="V146" i="10"/>
  <c r="W146" i="10"/>
  <c r="U148" i="10"/>
  <c r="V148" i="10"/>
  <c r="W148" i="10"/>
  <c r="U150" i="10"/>
  <c r="V150" i="10"/>
  <c r="W150" i="10"/>
  <c r="U152" i="10"/>
  <c r="V152" i="10"/>
  <c r="W152" i="10"/>
  <c r="U154" i="10"/>
  <c r="V154" i="10"/>
  <c r="W154" i="10"/>
  <c r="U156" i="10"/>
  <c r="V156" i="10"/>
  <c r="W156" i="10"/>
  <c r="U158" i="10"/>
  <c r="V158" i="10"/>
  <c r="W158" i="10"/>
  <c r="X25" i="10"/>
  <c r="Y25" i="10"/>
  <c r="Y37" i="10"/>
  <c r="X37" i="10"/>
  <c r="Y34" i="10"/>
  <c r="X85" i="10"/>
  <c r="X45" i="10"/>
  <c r="Y17" i="10"/>
  <c r="X108" i="10"/>
  <c r="Y38" i="10"/>
  <c r="Y71" i="10"/>
  <c r="X91" i="10"/>
  <c r="Y35" i="10"/>
  <c r="X87" i="10"/>
  <c r="Y87" i="10"/>
  <c r="Y47" i="10"/>
  <c r="X47" i="10"/>
  <c r="X77" i="10"/>
  <c r="Y79" i="10"/>
  <c r="X112" i="10"/>
  <c r="Y19" i="10"/>
  <c r="X98" i="10"/>
  <c r="X49" i="10"/>
  <c r="X29" i="10"/>
  <c r="Y27" i="10"/>
  <c r="Y21" i="10"/>
  <c r="X46" i="10"/>
  <c r="X44" i="10"/>
  <c r="Y30" i="10"/>
  <c r="Y12" i="10"/>
  <c r="Y106" i="10"/>
  <c r="X106" i="10"/>
  <c r="X115" i="10"/>
  <c r="X63" i="10"/>
  <c r="Y57" i="10"/>
  <c r="X57" i="10"/>
  <c r="Y65" i="10"/>
  <c r="X65" i="10"/>
  <c r="Y146" i="10"/>
  <c r="X146" i="10"/>
  <c r="Y130" i="10"/>
  <c r="X130" i="10"/>
  <c r="Y155" i="10"/>
  <c r="X155" i="10"/>
  <c r="X109" i="10"/>
  <c r="Y109" i="10"/>
  <c r="X113" i="10"/>
  <c r="Y113" i="10"/>
  <c r="Y74" i="10"/>
  <c r="X74" i="10"/>
  <c r="Y60" i="10"/>
  <c r="X60" i="10"/>
  <c r="Y18" i="10"/>
  <c r="X18" i="10"/>
  <c r="Y62" i="10"/>
  <c r="X62" i="10"/>
  <c r="Y41" i="10"/>
  <c r="X41" i="10"/>
  <c r="Y93" i="10"/>
  <c r="X93" i="10"/>
  <c r="Y152" i="10"/>
  <c r="X152" i="10"/>
  <c r="Y136" i="10"/>
  <c r="X136" i="10"/>
  <c r="Y120" i="10"/>
  <c r="X120" i="10"/>
  <c r="Y151" i="10"/>
  <c r="X151" i="10"/>
  <c r="Y119" i="10"/>
  <c r="X119" i="10"/>
  <c r="Y97" i="10"/>
  <c r="X97" i="10"/>
  <c r="X89" i="10"/>
  <c r="Y89" i="10"/>
  <c r="Y117" i="10"/>
  <c r="X117" i="10"/>
  <c r="Y84" i="10"/>
  <c r="X84" i="10"/>
  <c r="Y59" i="10"/>
  <c r="X59" i="10"/>
  <c r="Y16" i="10"/>
  <c r="X16" i="10"/>
  <c r="Y78" i="10"/>
  <c r="X78" i="10"/>
  <c r="Y88" i="10"/>
  <c r="X88" i="10"/>
  <c r="X39" i="10"/>
  <c r="Y39" i="10"/>
  <c r="Y80" i="10"/>
  <c r="X80" i="10"/>
  <c r="X23" i="10"/>
  <c r="Y23" i="10"/>
  <c r="Y158" i="10"/>
  <c r="X158" i="10"/>
  <c r="Y134" i="10"/>
  <c r="X134" i="10"/>
  <c r="Y126" i="10"/>
  <c r="X126" i="10"/>
  <c r="Y118" i="10"/>
  <c r="X118" i="10"/>
  <c r="Y147" i="10"/>
  <c r="X147" i="10"/>
  <c r="Y131" i="10"/>
  <c r="X131" i="10"/>
  <c r="Y116" i="10"/>
  <c r="X116" i="10"/>
  <c r="Y90" i="10"/>
  <c r="X90" i="10"/>
  <c r="Y92" i="10"/>
  <c r="X92" i="10"/>
  <c r="Y129" i="10"/>
  <c r="X129" i="10"/>
  <c r="Y110" i="10"/>
  <c r="X110" i="10"/>
  <c r="Y82" i="10"/>
  <c r="X82" i="10"/>
  <c r="Y58" i="10"/>
  <c r="X58" i="10"/>
  <c r="Y83" i="10"/>
  <c r="X83" i="10"/>
  <c r="Y68" i="10"/>
  <c r="X68" i="10"/>
  <c r="Y52" i="10"/>
  <c r="X52" i="10"/>
  <c r="Y22" i="10"/>
  <c r="X22" i="10"/>
  <c r="Y141" i="10"/>
  <c r="X141" i="10"/>
  <c r="Y99" i="10"/>
  <c r="X99" i="10"/>
  <c r="Y70" i="10"/>
  <c r="X70" i="10"/>
  <c r="Y54" i="10"/>
  <c r="X54" i="10"/>
  <c r="Y72" i="10"/>
  <c r="X72" i="10"/>
  <c r="X33" i="10"/>
  <c r="Y33" i="10"/>
  <c r="Y104" i="10"/>
  <c r="X104" i="10"/>
  <c r="Y64" i="10"/>
  <c r="X64" i="10"/>
  <c r="Y36" i="10"/>
  <c r="X36" i="10"/>
  <c r="Y154" i="10"/>
  <c r="X154" i="10"/>
  <c r="Y138" i="10"/>
  <c r="X138" i="10"/>
  <c r="Y122" i="10"/>
  <c r="X122" i="10"/>
  <c r="Y139" i="10"/>
  <c r="X139" i="10"/>
  <c r="Y123" i="10"/>
  <c r="X123" i="10"/>
  <c r="Y105" i="10"/>
  <c r="X105" i="10"/>
  <c r="Y145" i="10"/>
  <c r="X145" i="10"/>
  <c r="Y149" i="10"/>
  <c r="X149" i="10"/>
  <c r="Y76" i="10"/>
  <c r="X76" i="10"/>
  <c r="Y26" i="10"/>
  <c r="X26" i="10"/>
  <c r="Y86" i="10"/>
  <c r="X86" i="10"/>
  <c r="X43" i="10"/>
  <c r="Y43" i="10"/>
  <c r="Y133" i="10"/>
  <c r="X133" i="10"/>
  <c r="Y28" i="10"/>
  <c r="X28" i="10"/>
  <c r="Y144" i="10"/>
  <c r="X144" i="10"/>
  <c r="Y128" i="10"/>
  <c r="X128" i="10"/>
  <c r="Y135" i="10"/>
  <c r="X135" i="10"/>
  <c r="X103" i="10"/>
  <c r="Y103" i="10"/>
  <c r="Y137" i="10"/>
  <c r="X137" i="10"/>
  <c r="Y125" i="10"/>
  <c r="X125" i="10"/>
  <c r="Y66" i="10"/>
  <c r="X66" i="10"/>
  <c r="Y94" i="10"/>
  <c r="X94" i="10"/>
  <c r="Y75" i="10"/>
  <c r="X75" i="10"/>
  <c r="Y24" i="10"/>
  <c r="X24" i="10"/>
  <c r="Y61" i="10"/>
  <c r="X61" i="10"/>
  <c r="Y40" i="10"/>
  <c r="X40" i="10"/>
  <c r="Y107" i="10"/>
  <c r="X107" i="10"/>
  <c r="Y150" i="10"/>
  <c r="X150" i="10"/>
  <c r="Y142" i="10"/>
  <c r="X142" i="10"/>
  <c r="Y156" i="10"/>
  <c r="X156" i="10"/>
  <c r="Y148" i="10"/>
  <c r="X148" i="10"/>
  <c r="Y140" i="10"/>
  <c r="X140" i="10"/>
  <c r="Y132" i="10"/>
  <c r="X132" i="10"/>
  <c r="Y124" i="10"/>
  <c r="X124" i="10"/>
  <c r="Y159" i="10"/>
  <c r="X159" i="10"/>
  <c r="Y143" i="10"/>
  <c r="X143" i="10"/>
  <c r="Y127" i="10"/>
  <c r="X127" i="10"/>
  <c r="Y101" i="10"/>
  <c r="X101" i="10"/>
  <c r="Y153" i="10"/>
  <c r="X153" i="10"/>
  <c r="Y157" i="10"/>
  <c r="X157" i="10"/>
  <c r="Y121" i="10"/>
  <c r="X121" i="10"/>
  <c r="Y81" i="10"/>
  <c r="X81" i="10"/>
  <c r="Y50" i="10"/>
  <c r="X50" i="10"/>
  <c r="Y67" i="10"/>
  <c r="X67" i="10"/>
  <c r="Y51" i="10"/>
  <c r="X51" i="10"/>
  <c r="Y20" i="10"/>
  <c r="X20" i="10"/>
  <c r="Y114" i="10"/>
  <c r="X114" i="10"/>
  <c r="Y96" i="10"/>
  <c r="X96" i="10"/>
  <c r="Y69" i="10"/>
  <c r="X69" i="10"/>
  <c r="Y53" i="10"/>
  <c r="X53" i="10"/>
  <c r="Y56" i="10"/>
  <c r="X56" i="10"/>
  <c r="Y32" i="10"/>
  <c r="X32" i="10"/>
  <c r="X31" i="10"/>
  <c r="Y31" i="10"/>
  <c r="Y102" i="10"/>
  <c r="X102" i="10"/>
  <c r="Y48" i="10"/>
  <c r="X48" i="10"/>
  <c r="G121" i="1" l="1"/>
  <c r="G110" i="1"/>
  <c r="G124" i="1"/>
  <c r="G143" i="1" s="1"/>
  <c r="G72" i="1"/>
  <c r="G123" i="1" l="1"/>
  <c r="G141" i="1" s="1"/>
  <c r="F129" i="1" l="1"/>
  <c r="F128" i="1"/>
  <c r="G139" i="1"/>
  <c r="F127" i="1"/>
  <c r="F126" i="1"/>
  <c r="F131" i="1"/>
  <c r="F130" i="1"/>
  <c r="G133" i="1" l="1"/>
  <c r="G135" i="1" s="1"/>
  <c r="G145" i="1"/>
  <c r="G137" i="1" l="1"/>
  <c r="G147" i="1" s="1"/>
</calcChain>
</file>

<file path=xl/sharedStrings.xml><?xml version="1.0" encoding="utf-8"?>
<sst xmlns="http://schemas.openxmlformats.org/spreadsheetml/2006/main" count="1195" uniqueCount="343">
  <si>
    <t>PVC</t>
  </si>
  <si>
    <t>Conductor</t>
  </si>
  <si>
    <t>No.</t>
  </si>
  <si>
    <t>N</t>
  </si>
  <si>
    <t>T</t>
  </si>
  <si>
    <t xml:space="preserve">Proyecto </t>
  </si>
  <si>
    <t>TABLA DE ALIMENTADORES</t>
  </si>
  <si>
    <t xml:space="preserve">Desde </t>
  </si>
  <si>
    <t>Hasta</t>
  </si>
  <si>
    <t>Voltaje [V]</t>
  </si>
  <si>
    <t>Tipo Material</t>
  </si>
  <si>
    <t>Potencia
[kVA]</t>
  </si>
  <si>
    <t>Corriente f-n
[A]</t>
  </si>
  <si>
    <t>Distancia 
[m]</t>
  </si>
  <si>
    <t>Distancia [ft]</t>
  </si>
  <si>
    <t>Impedancia 
[Ω]</t>
  </si>
  <si>
    <r>
      <t>V</t>
    </r>
    <r>
      <rPr>
        <b/>
        <vertAlign val="subscript"/>
        <sz val="10"/>
        <rFont val="Arial"/>
        <family val="2"/>
      </rPr>
      <t>caido</t>
    </r>
    <r>
      <rPr>
        <b/>
        <sz val="10"/>
        <rFont val="Arial"/>
        <family val="2"/>
      </rPr>
      <t xml:space="preserve"> [V]</t>
    </r>
  </si>
  <si>
    <r>
      <t>%V</t>
    </r>
    <r>
      <rPr>
        <b/>
        <vertAlign val="subscript"/>
        <sz val="10"/>
        <rFont val="Arial"/>
        <family val="2"/>
      </rPr>
      <t xml:space="preserve">caido
</t>
    </r>
    <r>
      <rPr>
        <b/>
        <sz val="10"/>
        <rFont val="Arial"/>
        <family val="2"/>
      </rPr>
      <t>[%]</t>
    </r>
  </si>
  <si>
    <r>
      <t>V</t>
    </r>
    <r>
      <rPr>
        <b/>
        <vertAlign val="subscript"/>
        <sz val="10"/>
        <rFont val="Arial"/>
        <family val="2"/>
      </rPr>
      <t>final</t>
    </r>
    <r>
      <rPr>
        <b/>
        <sz val="10"/>
        <rFont val="Arial"/>
        <family val="2"/>
      </rPr>
      <t xml:space="preserve"> f-f</t>
    </r>
    <r>
      <rPr>
        <b/>
        <vertAlign val="subscript"/>
        <sz val="10"/>
        <rFont val="Arial"/>
        <family val="2"/>
      </rPr>
      <t xml:space="preserve">
</t>
    </r>
    <r>
      <rPr>
        <b/>
        <sz val="10"/>
        <rFont val="Arial"/>
        <family val="2"/>
      </rPr>
      <t>[V]</t>
    </r>
  </si>
  <si>
    <t>BRK
[A]</t>
  </si>
  <si>
    <t>F</t>
  </si>
  <si>
    <t>f-n</t>
  </si>
  <si>
    <t>f-f</t>
  </si>
  <si>
    <t>cant.</t>
  </si>
  <si>
    <t>calibre</t>
  </si>
  <si>
    <t>Canalización</t>
  </si>
  <si>
    <t>(f-n)</t>
  </si>
  <si>
    <t>Col_Index</t>
  </si>
  <si>
    <t>Reactancia</t>
  </si>
  <si>
    <t>Resistencia</t>
  </si>
  <si>
    <t>Aluminio</t>
  </si>
  <si>
    <t>1/0</t>
  </si>
  <si>
    <t>Cobre</t>
  </si>
  <si>
    <t>Acero</t>
  </si>
  <si>
    <t>3/0</t>
  </si>
  <si>
    <t>MC-1</t>
  </si>
  <si>
    <t>A   MT-1   A</t>
  </si>
  <si>
    <t>PD-201</t>
  </si>
  <si>
    <t>PD-301</t>
  </si>
  <si>
    <t>2/0</t>
  </si>
  <si>
    <t>PD-302</t>
  </si>
  <si>
    <t>PD-303</t>
  </si>
  <si>
    <t>4/0</t>
  </si>
  <si>
    <t>PD-401</t>
  </si>
  <si>
    <t>PD-402</t>
  </si>
  <si>
    <t>PD-403</t>
  </si>
  <si>
    <t>PD-501</t>
  </si>
  <si>
    <t>PD-502</t>
  </si>
  <si>
    <t>PD-503</t>
  </si>
  <si>
    <t>PD-601</t>
  </si>
  <si>
    <t>PD-602</t>
  </si>
  <si>
    <t>PD-603</t>
  </si>
  <si>
    <t>PD-701</t>
  </si>
  <si>
    <t>PD-702</t>
  </si>
  <si>
    <t>PD-703</t>
  </si>
  <si>
    <t>PD-801</t>
  </si>
  <si>
    <t>PD-802</t>
  </si>
  <si>
    <t>PD-803</t>
  </si>
  <si>
    <t>PD-901</t>
  </si>
  <si>
    <t>MC-2</t>
  </si>
  <si>
    <t>A   MT-2   A</t>
  </si>
  <si>
    <t>PD-902</t>
  </si>
  <si>
    <t>PD-903</t>
  </si>
  <si>
    <t>PD-1001</t>
  </si>
  <si>
    <t>PD-1002</t>
  </si>
  <si>
    <t>PD-1003</t>
  </si>
  <si>
    <t>PD-1101</t>
  </si>
  <si>
    <t>PD-1102</t>
  </si>
  <si>
    <t>PD-1103</t>
  </si>
  <si>
    <t>PHG1-1201</t>
  </si>
  <si>
    <t>PHG1-1202</t>
  </si>
  <si>
    <t>PHG1-1203</t>
  </si>
  <si>
    <t>PD-905</t>
  </si>
  <si>
    <t>PD-906</t>
  </si>
  <si>
    <t>PD-907</t>
  </si>
  <si>
    <t>PD-908</t>
  </si>
  <si>
    <t>PD-909</t>
  </si>
  <si>
    <t>PD-1004</t>
  </si>
  <si>
    <t>MC-3</t>
  </si>
  <si>
    <t>A   MT-3   A</t>
  </si>
  <si>
    <t>PD-1005</t>
  </si>
  <si>
    <t>PD-1006</t>
  </si>
  <si>
    <t>PD-1007</t>
  </si>
  <si>
    <t>PD-1008</t>
  </si>
  <si>
    <t>PD-1009</t>
  </si>
  <si>
    <t>PD-1104</t>
  </si>
  <si>
    <t>PD-1105</t>
  </si>
  <si>
    <t>PD-1106</t>
  </si>
  <si>
    <t>PD-1107</t>
  </si>
  <si>
    <t>PD-1108</t>
  </si>
  <si>
    <t>PD-1109</t>
  </si>
  <si>
    <t>PD-1201</t>
  </si>
  <si>
    <t>PD-1202</t>
  </si>
  <si>
    <t>PD-1203</t>
  </si>
  <si>
    <t>PD-1204</t>
  </si>
  <si>
    <t>PD-1205</t>
  </si>
  <si>
    <t>PD-1206</t>
  </si>
  <si>
    <t>MC-4</t>
  </si>
  <si>
    <t>A   MT-4   A</t>
  </si>
  <si>
    <t>PD-1207</t>
  </si>
  <si>
    <t>PD-1208</t>
  </si>
  <si>
    <t>PD-1209</t>
  </si>
  <si>
    <t>PD-1301</t>
  </si>
  <si>
    <t>PD-1302</t>
  </si>
  <si>
    <t>PD-1303</t>
  </si>
  <si>
    <t>PD-1304</t>
  </si>
  <si>
    <t>PD-1305</t>
  </si>
  <si>
    <t>PD-1306</t>
  </si>
  <si>
    <t>PD-1307</t>
  </si>
  <si>
    <t>PD-1308</t>
  </si>
  <si>
    <t>PD-1309</t>
  </si>
  <si>
    <t>PD-1401</t>
  </si>
  <si>
    <t>PD-1402</t>
  </si>
  <si>
    <t>PD-1403</t>
  </si>
  <si>
    <t>PD-1404</t>
  </si>
  <si>
    <t>PD-1405</t>
  </si>
  <si>
    <t>PD-1406</t>
  </si>
  <si>
    <t>PD-1407</t>
  </si>
  <si>
    <t>PD-1408</t>
  </si>
  <si>
    <t>MC-5</t>
  </si>
  <si>
    <t>A   MT-5   A</t>
  </si>
  <si>
    <t>PD-1409</t>
  </si>
  <si>
    <t>PD-1501</t>
  </si>
  <si>
    <t>PD-1502</t>
  </si>
  <si>
    <t>PD-1503</t>
  </si>
  <si>
    <t>PD-1504</t>
  </si>
  <si>
    <t>PD-1505</t>
  </si>
  <si>
    <t>PD-1506</t>
  </si>
  <si>
    <t>PD-1507</t>
  </si>
  <si>
    <t>PD-1508</t>
  </si>
  <si>
    <t>PD-1509</t>
  </si>
  <si>
    <t>PD-1601</t>
  </si>
  <si>
    <t>PD-1602</t>
  </si>
  <si>
    <t>PD-1603</t>
  </si>
  <si>
    <t>PD-1604</t>
  </si>
  <si>
    <t>PD-1605</t>
  </si>
  <si>
    <t>PD-1606</t>
  </si>
  <si>
    <t>PD-1607</t>
  </si>
  <si>
    <t>PD-1608</t>
  </si>
  <si>
    <t>PD-1609</t>
  </si>
  <si>
    <t>PD-1701</t>
  </si>
  <si>
    <t>MC-6</t>
  </si>
  <si>
    <t>A   MT-6   A</t>
  </si>
  <si>
    <t>PD-1702</t>
  </si>
  <si>
    <t>PD-1703</t>
  </si>
  <si>
    <t>PD-1704</t>
  </si>
  <si>
    <t>PD-1705</t>
  </si>
  <si>
    <t>PD-1706</t>
  </si>
  <si>
    <t>PD-1707</t>
  </si>
  <si>
    <t>PD-1708</t>
  </si>
  <si>
    <t>PD-1709</t>
  </si>
  <si>
    <t>PD-1801</t>
  </si>
  <si>
    <t>PD-1802</t>
  </si>
  <si>
    <t>PD-1803</t>
  </si>
  <si>
    <t>PD-1804</t>
  </si>
  <si>
    <t>PD-1805</t>
  </si>
  <si>
    <t>PD-1806</t>
  </si>
  <si>
    <t>PD-1807</t>
  </si>
  <si>
    <t>PD-1808</t>
  </si>
  <si>
    <t>PD-1809</t>
  </si>
  <si>
    <t>PD-1901</t>
  </si>
  <si>
    <t>PD-1902</t>
  </si>
  <si>
    <t>PD-1903</t>
  </si>
  <si>
    <t>MC-7</t>
  </si>
  <si>
    <t>A   MT-7   A</t>
  </si>
  <si>
    <t>PD-1904</t>
  </si>
  <si>
    <t>PD-1905</t>
  </si>
  <si>
    <t>PD-1906</t>
  </si>
  <si>
    <t>PD-1907</t>
  </si>
  <si>
    <t>PD-1908</t>
  </si>
  <si>
    <t>PD-1909</t>
  </si>
  <si>
    <t>PD-2001</t>
  </si>
  <si>
    <t>PD-2002</t>
  </si>
  <si>
    <t>PD-2003</t>
  </si>
  <si>
    <t>PD-2004</t>
  </si>
  <si>
    <t>PD-2005</t>
  </si>
  <si>
    <t>PD-2006</t>
  </si>
  <si>
    <t>PD-2007</t>
  </si>
  <si>
    <t>PD-2008</t>
  </si>
  <si>
    <t>PD-2009</t>
  </si>
  <si>
    <t>PD-2101 - PH</t>
  </si>
  <si>
    <t>PSG1</t>
  </si>
  <si>
    <t>MINI-MARKET</t>
  </si>
  <si>
    <t>RESTAURANT</t>
  </si>
  <si>
    <t>SPA</t>
  </si>
  <si>
    <t>GYM</t>
  </si>
  <si>
    <t>NOTAS:</t>
  </si>
  <si>
    <t>1. Todos los conductores en esta tabla son del tipo THWN de cobre, excepto para los alimentadores marcados con (*) y (**) que son XLPE/PVC de 15kV y 5 kV, respectivamente.</t>
  </si>
  <si>
    <t>3. Características eléctricas del BUSDUCT 3000 A fueron tomadas de la publicación No. GEA12111 de General Electric.</t>
  </si>
  <si>
    <t>Tabla 9 (Capitulo 9, NEC 1999)</t>
  </si>
  <si>
    <t>Resistencia y reactancia de corriente alterna para cables aislados a 600 V, trifásicos, 60 Hz, 75ºC.</t>
  </si>
  <si>
    <t>Ohmios a neutro por cada 1000 pies</t>
  </si>
  <si>
    <t>Calibre</t>
  </si>
  <si>
    <r>
      <t>X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(Reactancia)
para todo tipo</t>
    </r>
  </si>
  <si>
    <t xml:space="preserve">R (Resistencia) 
para cables de cobre </t>
  </si>
  <si>
    <t>R (Resistencia) 
para cables de Aluminio</t>
  </si>
  <si>
    <t>(AWG o kcmil)</t>
  </si>
  <si>
    <t>Tubo PVC &amp; Aluminio</t>
  </si>
  <si>
    <t>Tubo 
Acero</t>
  </si>
  <si>
    <t>Tubo 
PVC</t>
  </si>
  <si>
    <t>Tubo Aluminio</t>
  </si>
  <si>
    <t>Tubo
Acero</t>
  </si>
  <si>
    <t>Punto de conexion</t>
  </si>
  <si>
    <t xml:space="preserve">PanelBoard </t>
  </si>
  <si>
    <t>AISLADOR DE PORCELANA TIPO PIN, ANSI 55-5, 15 KV</t>
  </si>
  <si>
    <t>ABRAZADERA-PERNO 5/8" (16 MM)</t>
  </si>
  <si>
    <t>AISLADOR DE PORCELANA RIGIDO TIPO POSTE 15 KV CLASE 57-1</t>
  </si>
  <si>
    <t>AISLADOR DE PORCELANA TIPO CARRETE, ANSI 53-2</t>
  </si>
  <si>
    <t>AISLADOR POLIMERICO TIPO SUSPENSION, 15 KV</t>
  </si>
  <si>
    <t>ALAMBRE # 4 AWG-SDO ALUMINIO PARA LIGADURA</t>
  </si>
  <si>
    <t>ARANDELA CUAD.2 1/4" X 2 1/4" ESP.3/16'' (TORN.5/8")</t>
  </si>
  <si>
    <t>ARANDELA CUADRADA 3" X 3''  PARA TORNILLO DE 5/8"-3/4''</t>
  </si>
  <si>
    <t>ARANDELA DE PRESIÓN P/TORNILLO ½''</t>
  </si>
  <si>
    <t>ARANDELA DE PRESION P/TORNILLO 3/8</t>
  </si>
  <si>
    <t>ARANDELA DE PRESION P/TORNILLO 5/8''</t>
  </si>
  <si>
    <t>CABLE DE ACERO COBREADO DESNUDO #2 AWG</t>
  </si>
  <si>
    <t>CABLE DE VIENTO 7/16'' 76 KN</t>
  </si>
  <si>
    <t>CONDUCTOR DESNUDO AAAC 2/0</t>
  </si>
  <si>
    <t>CONDUCTOR DESNUDO AAAC 4/0</t>
  </si>
  <si>
    <t>CONECTOR DE COBRE PARA VARILLA DE TIERRA 5/8" - ½"</t>
  </si>
  <si>
    <t>CONECTOR TIPO  CUÑA DE ALUMINIO DE 4/0  DERIVACIÓN 4/0</t>
  </si>
  <si>
    <t>CONECTOR TIPO  PERNO PARTIDO PARA COND. #2 AL A  2/0 CU</t>
  </si>
  <si>
    <t>CONECTOR TIPO CUÑA A PRESIÓN PARA CONDUCTOR  # 2  A  #2 CUSN</t>
  </si>
  <si>
    <t>CONECTOR TIPO CUÑA DE ALUMINIO DE  4/0 A 1/0 DERIVACION  2/0A1/0 AWG</t>
  </si>
  <si>
    <t>CONECTOR TIPO PERNO PARTIDO CABLE Nº 2 A 2/0 AWG DE AL</t>
  </si>
  <si>
    <t>CONO DE ANCLAR DE CONCRETO 18" X 6" X 8"</t>
  </si>
  <si>
    <t>CRUCETA DE ACERO 3" X 3" X 1/4"  PERFIL L 8'-0"</t>
  </si>
  <si>
    <t>CRUCETA DE ACERO 3"X3" X1/4 , PERFIL L DE 6"</t>
  </si>
  <si>
    <t>ESPIGA DE ACERO 3/4" X 7 3/4"</t>
  </si>
  <si>
    <t>ESPIGA PARA AISLADOR EN CABEZA DE   POSTE 20" X 1"</t>
  </si>
  <si>
    <t>FLEJE DE PLANCHA DE ACERO DE 1¼" X 1/4" LONGITUD 28"</t>
  </si>
  <si>
    <t>FLEJE DIAGONAL DE ACERO GALVANIZADO 1 3/4 X 1 3/4 X 3/16" LONGITUD  84"</t>
  </si>
  <si>
    <t>GRAPA DE RETENCION DE ACERO GALVANIZ. PARA COND. DE 1/0 AL-ACSR A 636MCM AL</t>
  </si>
  <si>
    <t>GRAPA DE RETENCION DE ACERO GALVANIZ. PARA COND. DE 1/0AL-ACSR A 4/0AL ACSR</t>
  </si>
  <si>
    <t>PORTA AISLADOR EN U 11/2 X ½" X 1/8" ORIF.11/16" PIN 5/8"</t>
  </si>
  <si>
    <t>POSTE DE CONCRETO PRETENSADO DE 35' 8 KN</t>
  </si>
  <si>
    <t>POSTE DE CONCRETO PRETENSADO DE 40' 5 KN</t>
  </si>
  <si>
    <t>POSTE DE CONCRETO PRETENSADO DE 40' 8 KN</t>
  </si>
  <si>
    <t>PROTECTOR PLASTICO PARA CABLE DE VIENTO</t>
  </si>
  <si>
    <t>SOPORTE DE ACERO PARA AISLADOR RIGIDO EN CABEZA DE POSTE</t>
  </si>
  <si>
    <t>SOPORTE DE BANCO DE TRANSFORMADORES DE 15 A 45 KVA, ORIFICIO 13/16"</t>
  </si>
  <si>
    <t>SOPORTE DE TUBO DE ANCLAJE (2")</t>
  </si>
  <si>
    <t>TERMINAL PREFORMADO 7/16"</t>
  </si>
  <si>
    <t>TORNILLO DE MAQUINA CABEZA CUAD. 1/2"  X 12"</t>
  </si>
  <si>
    <t>TORNILLO DE MAQUINA CABEZA CUAD. 1/2"  X 2"</t>
  </si>
  <si>
    <t>TORNILLO DE MAQUINA CABEZA CUAD. 3/8"  X 2"</t>
  </si>
  <si>
    <t>TORNILLO DE MAQUINA CABEZA CUAD. 5/8"  X 12"</t>
  </si>
  <si>
    <t>TORNILLO PARA  AISLADOR TIPO  CARRETE, 5/8" X 14"</t>
  </si>
  <si>
    <t>TORNILLOS DE ESPACIAMIENTO. 4 TUERCAS   CUAD .5/8" X 12"</t>
  </si>
  <si>
    <t>TORNILLOS DE ESPACIAMIENTO. 4 TUERCAS   CUAD.5/8" X 12"</t>
  </si>
  <si>
    <t>TORNILLOS DE ESPACIAMIENTO. 4 TUERCAS   CUAD.5/8" X 14"(16MMX350MM)</t>
  </si>
  <si>
    <t>TUBO DE ANCLAJE  2" X 10' - SCHED  80</t>
  </si>
  <si>
    <t>TUERCA DE OJO GUARDACABO INCLINADO 45º PARA TORNILO DE     3/4"</t>
  </si>
  <si>
    <t>TUERCA DE OJO OVAL PARA TORNILO DE     5/8"</t>
  </si>
  <si>
    <t>VARILLA DE ANCLAJE DE UN OJO 5/8"  X 8'</t>
  </si>
  <si>
    <t>VARILLA DE PUESTA A TIERRA DE COBRE 5/8" X 8'</t>
  </si>
  <si>
    <t>INSTALACION 1 CONDUCTOR DE 4/0 AL</t>
  </si>
  <si>
    <t>REMOCION CONDUCTOR DE MT HASTA 4/0</t>
  </si>
  <si>
    <t>INSTALACION 1 CONDUCTOR (2/0)</t>
  </si>
  <si>
    <t>INST ESPIGA DE ACERO SOBRE CRUCETA DE ACERO P/. MT</t>
  </si>
  <si>
    <t>INSTALACION ESPIGA EN CABEZA DE POSTE PARA MT</t>
  </si>
  <si>
    <t>INSTALACION FIN MT EN POSTE C/AISL.POLIMERICO</t>
  </si>
  <si>
    <t>INST FIN MT SOBRE CRUC.DOBLE C/TORN.D/ESPAC)</t>
  </si>
  <si>
    <t>INSTALACION CABLE VIENTO DE POSTE A TIERRA PARA MT</t>
  </si>
  <si>
    <t>INSTALACION VIENTO SENCILLO MT</t>
  </si>
  <si>
    <t>INSTALACION DE VIENTO ANCLAJE VERTICAL</t>
  </si>
  <si>
    <t>REMOCION  ALINEAMI.CON ANGULO HASTA 5º</t>
  </si>
  <si>
    <t>REM 1Ø,LINEA ANGULO 90º (AISLADOR Y TORNILLERIA)</t>
  </si>
  <si>
    <t>REMOCION1Ø, FIN DE LINEA.</t>
  </si>
  <si>
    <t>INST 1Ø FIN DE LINEA CON NEUTRO PRIMARIO.</t>
  </si>
  <si>
    <t>REMOCION, DOBLE TERMINAL 1Ø</t>
  </si>
  <si>
    <t>REMOCION LINEA VOLADIZO 1Ø</t>
  </si>
  <si>
    <t>REM LINEA TANG 3Ø (AISL., CRUCETAS Y TORNILLERIA)</t>
  </si>
  <si>
    <t>REMOCION 3Ø,LINEA ANGULO DE 6º A 25º</t>
  </si>
  <si>
    <t>REMOCION3Ø, LINEA CON ANGULO DE 90º</t>
  </si>
  <si>
    <t>REMOCION 3Ø,FIN DE LINEA HORIZONTAL</t>
  </si>
  <si>
    <t>INST 3Ø, FIN DE LINEA HORIZONTAL,C/NEUTRO PRIMARIO</t>
  </si>
  <si>
    <t>INST 3Ø,DOBLE TERMINAL (HORIZONTAL),C/NEUTRO PRI</t>
  </si>
  <si>
    <t>INST 3Ø,ALINEAM.O C/ANG &lt;= 5º,EN VOLAD(H),C/N PRI</t>
  </si>
  <si>
    <t>INST 3Ø, VOLAD  LINEA C/ANG 6º A 25º,NEUTRO PRI</t>
  </si>
  <si>
    <t>REMOCION POSTE HASTA 40 PIES</t>
  </si>
  <si>
    <t>INSTALACION POSTE DE CONCRETO DE 35'5KN</t>
  </si>
  <si>
    <t>INSTALACION POSTE DE CONCRETO DE 40' 5KN</t>
  </si>
  <si>
    <t>INSTALACION POSTE DE CONCRETO DE 40' 8KN</t>
  </si>
  <si>
    <t>CIMENTACION DE POSTE HASTA 40' Y VIENTO</t>
  </si>
  <si>
    <t>INST COND.Y ELECT PAT, CABLE CU,VAR 8' CU</t>
  </si>
  <si>
    <t>REMOCION SECCIONADOR FUSIBLE C/PARARRAYO EN POSTE</t>
  </si>
  <si>
    <t>TRANSFERENCIA SECCIONADOR Y PARARAYOS EN POSTE</t>
  </si>
  <si>
    <t>TRANSFERENCIA TRANSFORMADOR TIPO POSTE</t>
  </si>
  <si>
    <t>INSTALACION BANCO DE TRANSFORMADOR DE 15 KVA C/U</t>
  </si>
  <si>
    <t>CONFECION DE HOYO EN TERRENO NORMAL DE 6</t>
  </si>
  <si>
    <t>ML</t>
  </si>
  <si>
    <t>CONDUCTOR URD #2</t>
  </si>
  <si>
    <t>TUBO IMC DE 3"</t>
  </si>
  <si>
    <t>CONDULET DE 3"</t>
  </si>
  <si>
    <t>CURVA IMC DE 3"</t>
  </si>
  <si>
    <t>CURVA PVC 3"</t>
  </si>
  <si>
    <t>TUBO PVC SDR-26</t>
  </si>
  <si>
    <t>ZANJA TIPO Z2</t>
  </si>
  <si>
    <t>ARENA ITABO</t>
  </si>
  <si>
    <t>ESTRUCTURA MT-323</t>
  </si>
  <si>
    <t>P.U. RD$</t>
  </si>
  <si>
    <t>VALOR RD$</t>
  </si>
  <si>
    <t>TRANSFORMADOR PAD-MOUNTED DE 45 KVA, 3F, 480/277V - 12.5/7.2KV</t>
  </si>
  <si>
    <t>OBRAS CIVILES</t>
  </si>
  <si>
    <t>MANO DE OBRA ELECTRICA</t>
  </si>
  <si>
    <t>DEMOLICON DE PISOS EN HORMIGON EXISTENTE Y BOTE DE ESCOMBROS</t>
  </si>
  <si>
    <t>M3</t>
  </si>
  <si>
    <t>PISO DE HORMIGON ARMADO CON MALLA EN TERRAZAS Y SUS ESCALONES</t>
  </si>
  <si>
    <t>PINTURA EPOXICA PARA TERRAZAS EN HORMIGON</t>
  </si>
  <si>
    <t>M2</t>
  </si>
  <si>
    <t>BRIGADA TOPOGRAFICA</t>
  </si>
  <si>
    <t>MES</t>
  </si>
  <si>
    <t>DEMOLICION DE HORMIGON ARMADO</t>
  </si>
  <si>
    <t>MURO DE HORMIGON ARMADO</t>
  </si>
  <si>
    <t>COLOCACION DE BLOQUES DE HORMIGON TIPO CERAMICA</t>
  </si>
  <si>
    <t>PINTURA GENERAL EN MUROS PERIMETRALES INTERIOR/EXTERIOR</t>
  </si>
  <si>
    <t>UND</t>
  </si>
  <si>
    <t xml:space="preserve">CORPORACIÓN DEL ACUEDUCTO Y ALCANTARILLADO DE SANTO DOMINGO </t>
  </si>
  <si>
    <t>* * *  C. A. A. S. D.  * * *</t>
  </si>
  <si>
    <t>Unidad Ejecutora de Proyectos</t>
  </si>
  <si>
    <t>TERMINACION PLANTA DE TRATAMIENTO DE AGUAS NEGRAS VISTA BELLA SANTO DOMINGO NORTE</t>
  </si>
  <si>
    <t>PARTIDAS</t>
  </si>
  <si>
    <t>CANT.</t>
  </si>
  <si>
    <t>UD</t>
  </si>
  <si>
    <t>SUB TOTAL
 RD$</t>
  </si>
  <si>
    <t>MATERIALES ELECTRICOS</t>
  </si>
  <si>
    <t>SUB-TOTAL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</si>
  <si>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</si>
  <si>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</si>
  <si>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</si>
  <si>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</si>
  <si>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</si>
  <si>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</si>
  <si>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</si>
  <si>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</si>
  <si>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</si>
  <si>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</si>
  <si>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</si>
  <si>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</si>
  <si>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</si>
  <si>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</si>
  <si>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ELECTROBOMBA SUMERGIBLE PARA AGUAS RESIDUALES, IMPELLER U TYPE VORTEX I HP/IHP/230V/60HZ CAPACIDAD BOMBA 100 GPM VS 21.5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</si>
</sst>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&quot;cos(Ø)=&quot;\ 0.##"/>
    <numFmt numFmtId="167" formatCode="0\ \x"/>
    <numFmt numFmtId="168" formatCode="0.0000"/>
    <numFmt numFmtId="169" formatCode="0.0"/>
    <numFmt numFmtId="170" formatCode="0.000"/>
    <numFmt numFmtId="171" formatCode="0\ "/>
    <numFmt numFmtId="172" formatCode="0.00\ "/>
    <numFmt numFmtId="173" formatCode="* #,##0.00&quot;    &quot;;\-* #,##0.00&quot;    &quot;;* \-#&quot;    &quot;;@\ "/>
    <numFmt numFmtId="174" formatCode="0.0\ "/>
    <numFmt numFmtId="175" formatCode="0.00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9"/>
      <color indexed="9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name val="Arial"/>
      <family val="2"/>
    </font>
    <font>
      <sz val="10"/>
      <color indexed="52"/>
      <name val="Arial"/>
      <family val="2"/>
    </font>
    <font>
      <b/>
      <sz val="10"/>
      <color indexed="17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C7E7"/>
        <bgColor rgb="FFA6CAF0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7" fillId="0" borderId="0"/>
    <xf numFmtId="173" fontId="23" fillId="0" borderId="0" applyBorder="0" applyProtection="0"/>
    <xf numFmtId="173" fontId="23" fillId="0" borderId="0" applyBorder="0" applyProtection="0"/>
    <xf numFmtId="173" fontId="23" fillId="0" borderId="0" applyBorder="0" applyProtection="0"/>
  </cellStyleXfs>
  <cellXfs count="224">
    <xf numFmtId="0" fontId="0" fillId="0" borderId="0" xfId="0"/>
    <xf numFmtId="0" fontId="4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3" fontId="6" fillId="0" borderId="2" xfId="3" applyFont="1" applyBorder="1" applyAlignment="1">
      <alignment vertical="center" wrapText="1"/>
    </xf>
    <xf numFmtId="4" fontId="6" fillId="0" borderId="2" xfId="3" applyNumberFormat="1" applyFont="1" applyBorder="1" applyAlignment="1">
      <alignment vertical="center"/>
    </xf>
    <xf numFmtId="43" fontId="6" fillId="0" borderId="2" xfId="3" applyFont="1" applyBorder="1" applyAlignment="1">
      <alignment vertical="center"/>
    </xf>
    <xf numFmtId="43" fontId="4" fillId="0" borderId="0" xfId="3" applyFont="1" applyAlignment="1">
      <alignment vertical="center"/>
    </xf>
    <xf numFmtId="164" fontId="4" fillId="0" borderId="0" xfId="3" applyNumberFormat="1" applyFont="1" applyAlignment="1">
      <alignment horizontal="right" vertical="center"/>
    </xf>
    <xf numFmtId="43" fontId="8" fillId="0" borderId="0" xfId="3" applyFont="1" applyAlignment="1">
      <alignment vertical="center"/>
    </xf>
    <xf numFmtId="164" fontId="8" fillId="0" borderId="0" xfId="3" applyNumberFormat="1" applyFont="1" applyAlignment="1">
      <alignment horizontal="right"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justify" vertical="center"/>
    </xf>
    <xf numFmtId="0" fontId="2" fillId="0" borderId="0" xfId="2" applyAlignment="1">
      <alignment horizontal="center"/>
    </xf>
    <xf numFmtId="0" fontId="2" fillId="0" borderId="0" xfId="2"/>
    <xf numFmtId="0" fontId="10" fillId="0" borderId="0" xfId="2" applyFont="1" applyAlignment="1">
      <alignment horizontal="left"/>
    </xf>
    <xf numFmtId="0" fontId="10" fillId="2" borderId="0" xfId="2" applyFont="1" applyFill="1" applyAlignment="1">
      <alignment horizontal="left" indent="1"/>
    </xf>
    <xf numFmtId="0" fontId="10" fillId="0" borderId="0" xfId="2" applyFont="1" applyAlignment="1">
      <alignment horizontal="left" indent="1"/>
    </xf>
    <xf numFmtId="0" fontId="14" fillId="3" borderId="0" xfId="2" applyFont="1" applyFill="1"/>
    <xf numFmtId="0" fontId="2" fillId="0" borderId="0" xfId="2" applyAlignment="1">
      <alignment horizontal="left"/>
    </xf>
    <xf numFmtId="0" fontId="2" fillId="2" borderId="0" xfId="2" applyFill="1" applyAlignment="1">
      <alignment horizontal="left" indent="1"/>
    </xf>
    <xf numFmtId="0" fontId="2" fillId="0" borderId="0" xfId="2" applyAlignment="1">
      <alignment horizontal="left" indent="1"/>
    </xf>
    <xf numFmtId="0" fontId="2" fillId="2" borderId="0" xfId="2" applyFill="1" applyAlignment="1">
      <alignment horizontal="center"/>
    </xf>
    <xf numFmtId="0" fontId="9" fillId="0" borderId="0" xfId="2" applyFont="1" applyAlignment="1">
      <alignment horizontal="left"/>
    </xf>
    <xf numFmtId="0" fontId="15" fillId="3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12" fillId="0" borderId="0" xfId="2" quotePrefix="1" applyFont="1"/>
    <xf numFmtId="0" fontId="7" fillId="0" borderId="0" xfId="2" applyFont="1" applyAlignment="1">
      <alignment horizontal="left" vertical="center"/>
    </xf>
    <xf numFmtId="166" fontId="16" fillId="0" borderId="0" xfId="2" applyNumberFormat="1" applyFont="1" applyAlignment="1">
      <alignment horizontal="center"/>
    </xf>
    <xf numFmtId="0" fontId="12" fillId="0" borderId="7" xfId="2" applyFont="1" applyBorder="1"/>
    <xf numFmtId="0" fontId="12" fillId="2" borderId="13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0" borderId="5" xfId="2" applyFont="1" applyBorder="1"/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3" fillId="0" borderId="21" xfId="2" applyFont="1" applyBorder="1" applyAlignment="1">
      <alignment vertical="center"/>
    </xf>
    <xf numFmtId="0" fontId="13" fillId="2" borderId="22" xfId="2" applyFont="1" applyFill="1" applyBorder="1" applyAlignment="1">
      <alignment vertical="center"/>
    </xf>
    <xf numFmtId="0" fontId="13" fillId="2" borderId="23" xfId="2" applyFont="1" applyFill="1" applyBorder="1" applyAlignment="1">
      <alignment vertical="center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2" fillId="3" borderId="24" xfId="2" applyFill="1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25" xfId="2" applyBorder="1" applyAlignment="1">
      <alignment horizontal="center"/>
    </xf>
    <xf numFmtId="1" fontId="2" fillId="0" borderId="26" xfId="2" applyNumberFormat="1" applyBorder="1" applyAlignment="1">
      <alignment horizontal="right" indent="1"/>
    </xf>
    <xf numFmtId="0" fontId="2" fillId="0" borderId="27" xfId="2" applyBorder="1" applyAlignment="1">
      <alignment horizontal="right" indent="1"/>
    </xf>
    <xf numFmtId="167" fontId="19" fillId="0" borderId="26" xfId="2" applyNumberFormat="1" applyFont="1" applyBorder="1" applyAlignment="1">
      <alignment horizontal="center"/>
    </xf>
    <xf numFmtId="0" fontId="2" fillId="2" borderId="27" xfId="2" applyFill="1" applyBorder="1" applyAlignment="1">
      <alignment horizontal="center"/>
    </xf>
    <xf numFmtId="0" fontId="2" fillId="2" borderId="28" xfId="2" applyFill="1" applyBorder="1" applyAlignment="1">
      <alignment horizontal="center"/>
    </xf>
    <xf numFmtId="0" fontId="2" fillId="0" borderId="26" xfId="2" applyBorder="1" applyAlignment="1">
      <alignment horizontal="center"/>
    </xf>
    <xf numFmtId="0" fontId="2" fillId="0" borderId="27" xfId="2" applyBorder="1" applyAlignment="1">
      <alignment horizontal="center"/>
    </xf>
    <xf numFmtId="2" fontId="14" fillId="3" borderId="25" xfId="2" applyNumberFormat="1" applyFont="1" applyFill="1" applyBorder="1" applyAlignment="1">
      <alignment horizontal="right" indent="1"/>
    </xf>
    <xf numFmtId="1" fontId="2" fillId="0" borderId="25" xfId="2" applyNumberFormat="1" applyBorder="1" applyAlignment="1">
      <alignment horizontal="right" indent="1"/>
    </xf>
    <xf numFmtId="0" fontId="14" fillId="3" borderId="25" xfId="2" applyFont="1" applyFill="1" applyBorder="1" applyAlignment="1">
      <alignment horizontal="right" indent="1"/>
    </xf>
    <xf numFmtId="2" fontId="2" fillId="0" borderId="25" xfId="2" applyNumberFormat="1" applyBorder="1" applyAlignment="1">
      <alignment horizontal="right" indent="1"/>
    </xf>
    <xf numFmtId="0" fontId="2" fillId="0" borderId="25" xfId="2" applyBorder="1" applyAlignment="1">
      <alignment horizontal="right" indent="1"/>
    </xf>
    <xf numFmtId="168" fontId="2" fillId="0" borderId="25" xfId="2" applyNumberFormat="1" applyBorder="1" applyAlignment="1">
      <alignment horizontal="right" indent="1"/>
    </xf>
    <xf numFmtId="2" fontId="2" fillId="0" borderId="26" xfId="2" applyNumberFormat="1" applyBorder="1" applyAlignment="1">
      <alignment horizontal="right" indent="1"/>
    </xf>
    <xf numFmtId="2" fontId="2" fillId="0" borderId="27" xfId="2" applyNumberFormat="1" applyBorder="1" applyAlignment="1">
      <alignment horizontal="right" indent="1"/>
    </xf>
    <xf numFmtId="10" fontId="20" fillId="0" borderId="25" xfId="10" applyNumberFormat="1" applyFont="1" applyFill="1" applyBorder="1" applyAlignment="1">
      <alignment horizontal="right"/>
    </xf>
    <xf numFmtId="169" fontId="12" fillId="0" borderId="29" xfId="2" applyNumberFormat="1" applyFont="1" applyBorder="1" applyAlignment="1">
      <alignment horizontal="right" indent="1"/>
    </xf>
    <xf numFmtId="0" fontId="2" fillId="4" borderId="30" xfId="2" applyFill="1" applyBorder="1" applyAlignment="1">
      <alignment horizontal="center"/>
    </xf>
    <xf numFmtId="0" fontId="2" fillId="0" borderId="31" xfId="2" applyBorder="1" applyAlignment="1">
      <alignment horizontal="center"/>
    </xf>
    <xf numFmtId="1" fontId="2" fillId="0" borderId="32" xfId="2" applyNumberFormat="1" applyBorder="1" applyAlignment="1">
      <alignment horizontal="right" indent="1"/>
    </xf>
    <xf numFmtId="0" fontId="2" fillId="0" borderId="33" xfId="2" applyBorder="1" applyAlignment="1">
      <alignment horizontal="right" indent="1"/>
    </xf>
    <xf numFmtId="167" fontId="19" fillId="0" borderId="32" xfId="2" applyNumberFormat="1" applyFont="1" applyBorder="1" applyAlignment="1">
      <alignment horizontal="center"/>
    </xf>
    <xf numFmtId="0" fontId="2" fillId="2" borderId="33" xfId="2" applyFill="1" applyBorder="1" applyAlignment="1">
      <alignment horizontal="center"/>
    </xf>
    <xf numFmtId="0" fontId="2" fillId="2" borderId="34" xfId="2" applyFill="1" applyBorder="1" applyAlignment="1">
      <alignment horizontal="center"/>
    </xf>
    <xf numFmtId="0" fontId="2" fillId="0" borderId="32" xfId="2" applyBorder="1" applyAlignment="1">
      <alignment horizontal="center"/>
    </xf>
    <xf numFmtId="0" fontId="2" fillId="0" borderId="33" xfId="2" applyBorder="1" applyAlignment="1">
      <alignment horizontal="center"/>
    </xf>
    <xf numFmtId="2" fontId="14" fillId="3" borderId="31" xfId="2" applyNumberFormat="1" applyFont="1" applyFill="1" applyBorder="1" applyAlignment="1">
      <alignment horizontal="right" indent="1"/>
    </xf>
    <xf numFmtId="1" fontId="2" fillId="0" borderId="31" xfId="2" applyNumberFormat="1" applyBorder="1" applyAlignment="1">
      <alignment horizontal="right" indent="1"/>
    </xf>
    <xf numFmtId="0" fontId="14" fillId="3" borderId="31" xfId="2" applyFont="1" applyFill="1" applyBorder="1" applyAlignment="1">
      <alignment horizontal="right" indent="1"/>
    </xf>
    <xf numFmtId="2" fontId="2" fillId="0" borderId="31" xfId="2" applyNumberFormat="1" applyBorder="1" applyAlignment="1">
      <alignment horizontal="right" indent="1"/>
    </xf>
    <xf numFmtId="0" fontId="2" fillId="0" borderId="31" xfId="2" applyBorder="1" applyAlignment="1">
      <alignment horizontal="right" indent="1"/>
    </xf>
    <xf numFmtId="168" fontId="2" fillId="0" borderId="31" xfId="2" applyNumberFormat="1" applyBorder="1" applyAlignment="1">
      <alignment horizontal="right" indent="1"/>
    </xf>
    <xf numFmtId="2" fontId="2" fillId="0" borderId="32" xfId="2" applyNumberFormat="1" applyBorder="1" applyAlignment="1">
      <alignment horizontal="right" indent="1"/>
    </xf>
    <xf numFmtId="2" fontId="2" fillId="0" borderId="33" xfId="2" applyNumberFormat="1" applyBorder="1" applyAlignment="1">
      <alignment horizontal="right" indent="1"/>
    </xf>
    <xf numFmtId="10" fontId="20" fillId="0" borderId="31" xfId="10" applyNumberFormat="1" applyFont="1" applyFill="1" applyBorder="1" applyAlignment="1">
      <alignment horizontal="right"/>
    </xf>
    <xf numFmtId="169" fontId="12" fillId="0" borderId="35" xfId="2" applyNumberFormat="1" applyFont="1" applyBorder="1" applyAlignment="1">
      <alignment horizontal="right" indent="1"/>
    </xf>
    <xf numFmtId="2" fontId="17" fillId="3" borderId="31" xfId="2" applyNumberFormat="1" applyFont="1" applyFill="1" applyBorder="1" applyAlignment="1">
      <alignment horizontal="right" indent="1"/>
    </xf>
    <xf numFmtId="0" fontId="12" fillId="0" borderId="31" xfId="2" applyFont="1" applyBorder="1" applyAlignment="1">
      <alignment horizontal="center"/>
    </xf>
    <xf numFmtId="0" fontId="2" fillId="0" borderId="1" xfId="2" applyBorder="1" applyAlignment="1">
      <alignment horizontal="center"/>
    </xf>
    <xf numFmtId="0" fontId="2" fillId="2" borderId="1" xfId="2" applyFill="1" applyBorder="1" applyAlignment="1">
      <alignment horizontal="center"/>
    </xf>
    <xf numFmtId="0" fontId="2" fillId="0" borderId="1" xfId="2" applyBorder="1"/>
    <xf numFmtId="2" fontId="14" fillId="3" borderId="1" xfId="2" applyNumberFormat="1" applyFont="1" applyFill="1" applyBorder="1"/>
    <xf numFmtId="0" fontId="14" fillId="3" borderId="1" xfId="2" applyFont="1" applyFill="1" applyBorder="1"/>
    <xf numFmtId="2" fontId="14" fillId="3" borderId="0" xfId="2" applyNumberFormat="1" applyFont="1" applyFill="1"/>
    <xf numFmtId="0" fontId="13" fillId="0" borderId="0" xfId="2" applyFont="1"/>
    <xf numFmtId="0" fontId="13" fillId="0" borderId="0" xfId="2" applyFont="1" applyAlignment="1">
      <alignment horizontal="center" vertical="center" wrapText="1"/>
    </xf>
    <xf numFmtId="170" fontId="13" fillId="0" borderId="0" xfId="2" applyNumberFormat="1" applyFont="1" applyAlignment="1">
      <alignment horizontal="center"/>
    </xf>
    <xf numFmtId="0" fontId="2" fillId="3" borderId="36" xfId="2" applyFill="1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37" xfId="2" applyBorder="1" applyAlignment="1">
      <alignment horizontal="center"/>
    </xf>
    <xf numFmtId="1" fontId="2" fillId="0" borderId="38" xfId="2" applyNumberFormat="1" applyBorder="1" applyAlignment="1">
      <alignment horizontal="right" indent="1"/>
    </xf>
    <xf numFmtId="0" fontId="2" fillId="0" borderId="39" xfId="2" applyBorder="1" applyAlignment="1">
      <alignment horizontal="right" indent="1"/>
    </xf>
    <xf numFmtId="167" fontId="19" fillId="0" borderId="38" xfId="2" applyNumberFormat="1" applyFont="1" applyBorder="1" applyAlignment="1">
      <alignment horizontal="center"/>
    </xf>
    <xf numFmtId="0" fontId="2" fillId="2" borderId="39" xfId="2" applyFill="1" applyBorder="1" applyAlignment="1">
      <alignment horizontal="center"/>
    </xf>
    <xf numFmtId="0" fontId="2" fillId="2" borderId="40" xfId="2" applyFill="1" applyBorder="1" applyAlignment="1">
      <alignment horizontal="center"/>
    </xf>
    <xf numFmtId="0" fontId="2" fillId="0" borderId="38" xfId="2" applyBorder="1" applyAlignment="1">
      <alignment horizontal="center"/>
    </xf>
    <xf numFmtId="0" fontId="2" fillId="0" borderId="39" xfId="2" applyBorder="1" applyAlignment="1">
      <alignment horizontal="center"/>
    </xf>
    <xf numFmtId="2" fontId="14" fillId="3" borderId="37" xfId="2" applyNumberFormat="1" applyFont="1" applyFill="1" applyBorder="1" applyAlignment="1">
      <alignment horizontal="right" indent="1"/>
    </xf>
    <xf numFmtId="1" fontId="2" fillId="0" borderId="37" xfId="2" applyNumberFormat="1" applyBorder="1" applyAlignment="1">
      <alignment horizontal="right" indent="1"/>
    </xf>
    <xf numFmtId="0" fontId="14" fillId="3" borderId="37" xfId="2" applyFont="1" applyFill="1" applyBorder="1" applyAlignment="1">
      <alignment horizontal="right" indent="1"/>
    </xf>
    <xf numFmtId="2" fontId="2" fillId="0" borderId="37" xfId="2" applyNumberFormat="1" applyBorder="1" applyAlignment="1">
      <alignment horizontal="right" indent="1"/>
    </xf>
    <xf numFmtId="0" fontId="2" fillId="0" borderId="37" xfId="2" applyBorder="1" applyAlignment="1">
      <alignment horizontal="right" indent="1"/>
    </xf>
    <xf numFmtId="168" fontId="2" fillId="0" borderId="37" xfId="2" applyNumberFormat="1" applyBorder="1" applyAlignment="1">
      <alignment horizontal="right" indent="1"/>
    </xf>
    <xf numFmtId="2" fontId="2" fillId="0" borderId="38" xfId="2" applyNumberFormat="1" applyBorder="1" applyAlignment="1">
      <alignment horizontal="right" indent="1"/>
    </xf>
    <xf numFmtId="2" fontId="2" fillId="0" borderId="39" xfId="2" applyNumberFormat="1" applyBorder="1" applyAlignment="1">
      <alignment horizontal="right" indent="1"/>
    </xf>
    <xf numFmtId="10" fontId="20" fillId="0" borderId="37" xfId="10" applyNumberFormat="1" applyFont="1" applyFill="1" applyBorder="1" applyAlignment="1">
      <alignment horizontal="right"/>
    </xf>
    <xf numFmtId="169" fontId="12" fillId="0" borderId="41" xfId="2" applyNumberFormat="1" applyFont="1" applyBorder="1" applyAlignment="1">
      <alignment horizontal="right" indent="1"/>
    </xf>
    <xf numFmtId="0" fontId="4" fillId="0" borderId="0" xfId="2" applyFont="1" applyAlignment="1">
      <alignment horizontal="center" vertical="center"/>
    </xf>
    <xf numFmtId="4" fontId="9" fillId="0" borderId="2" xfId="3" applyNumberFormat="1" applyFont="1" applyBorder="1" applyAlignment="1">
      <alignment vertical="center"/>
    </xf>
    <xf numFmtId="43" fontId="5" fillId="5" borderId="2" xfId="3" applyFont="1" applyFill="1" applyBorder="1" applyAlignment="1">
      <alignment horizontal="left" vertical="center" wrapText="1"/>
    </xf>
    <xf numFmtId="3" fontId="5" fillId="5" borderId="2" xfId="3" applyNumberFormat="1" applyFont="1" applyFill="1" applyBorder="1" applyAlignment="1">
      <alignment horizontal="center" vertical="center"/>
    </xf>
    <xf numFmtId="43" fontId="5" fillId="5" borderId="2" xfId="3" applyFont="1" applyFill="1" applyBorder="1" applyAlignment="1">
      <alignment horizontal="center" vertical="center"/>
    </xf>
    <xf numFmtId="44" fontId="5" fillId="5" borderId="2" xfId="1" applyFont="1" applyFill="1" applyBorder="1" applyAlignment="1">
      <alignment vertical="center"/>
    </xf>
    <xf numFmtId="43" fontId="3" fillId="0" borderId="2" xfId="3" applyFont="1" applyBorder="1" applyAlignment="1">
      <alignment horizontal="left" vertical="center" wrapText="1"/>
    </xf>
    <xf numFmtId="3" fontId="3" fillId="0" borderId="2" xfId="3" applyNumberFormat="1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/>
    </xf>
    <xf numFmtId="44" fontId="3" fillId="0" borderId="2" xfId="1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43" fontId="24" fillId="0" borderId="0" xfId="11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43" fontId="22" fillId="0" borderId="0" xfId="11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43" fontId="6" fillId="0" borderId="48" xfId="3" applyFont="1" applyBorder="1" applyAlignment="1">
      <alignment horizontal="center" vertical="center"/>
    </xf>
    <xf numFmtId="43" fontId="4" fillId="0" borderId="49" xfId="3" applyFont="1" applyBorder="1" applyAlignment="1">
      <alignment vertical="center"/>
    </xf>
    <xf numFmtId="165" fontId="5" fillId="5" borderId="48" xfId="3" applyNumberFormat="1" applyFont="1" applyFill="1" applyBorder="1" applyAlignment="1">
      <alignment horizontal="center" vertical="center"/>
    </xf>
    <xf numFmtId="165" fontId="5" fillId="0" borderId="48" xfId="3" applyNumberFormat="1" applyFont="1" applyBorder="1" applyAlignment="1">
      <alignment horizontal="center" vertical="center"/>
    </xf>
    <xf numFmtId="43" fontId="5" fillId="0" borderId="48" xfId="3" applyNumberFormat="1" applyFont="1" applyBorder="1" applyAlignment="1">
      <alignment horizontal="center" vertical="center"/>
    </xf>
    <xf numFmtId="165" fontId="5" fillId="0" borderId="48" xfId="3" applyNumberFormat="1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left" vertical="center" wrapText="1"/>
    </xf>
    <xf numFmtId="3" fontId="5" fillId="0" borderId="2" xfId="3" applyNumberFormat="1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vertical="center"/>
    </xf>
    <xf numFmtId="43" fontId="5" fillId="0" borderId="49" xfId="3" applyFont="1" applyBorder="1" applyAlignment="1">
      <alignment vertical="center"/>
    </xf>
    <xf numFmtId="43" fontId="5" fillId="0" borderId="49" xfId="3" applyFont="1" applyFill="1" applyBorder="1" applyAlignment="1">
      <alignment vertical="center"/>
    </xf>
    <xf numFmtId="0" fontId="26" fillId="6" borderId="45" xfId="12" applyFont="1" applyFill="1" applyBorder="1" applyAlignment="1">
      <alignment horizontal="center" vertical="center" wrapText="1"/>
    </xf>
    <xf numFmtId="0" fontId="26" fillId="6" borderId="46" xfId="12" applyFont="1" applyFill="1" applyBorder="1" applyAlignment="1">
      <alignment horizontal="center" vertical="center" wrapText="1"/>
    </xf>
    <xf numFmtId="0" fontId="26" fillId="6" borderId="46" xfId="12" applyFont="1" applyFill="1" applyBorder="1" applyAlignment="1">
      <alignment horizontal="center" vertical="center"/>
    </xf>
    <xf numFmtId="43" fontId="26" fillId="6" borderId="47" xfId="11" applyFont="1" applyFill="1" applyBorder="1" applyAlignment="1" applyProtection="1">
      <alignment horizontal="center" vertical="center" wrapText="1"/>
    </xf>
    <xf numFmtId="171" fontId="28" fillId="6" borderId="42" xfId="13" applyNumberFormat="1" applyFont="1" applyFill="1" applyBorder="1" applyAlignment="1">
      <alignment vertical="center"/>
    </xf>
    <xf numFmtId="172" fontId="29" fillId="6" borderId="43" xfId="13" applyNumberFormat="1" applyFont="1" applyFill="1" applyBorder="1" applyAlignment="1">
      <alignment vertical="center"/>
    </xf>
    <xf numFmtId="43" fontId="29" fillId="6" borderId="43" xfId="3" applyFont="1" applyFill="1" applyBorder="1" applyAlignment="1" applyProtection="1">
      <alignment vertical="center"/>
    </xf>
    <xf numFmtId="172" fontId="28" fillId="6" borderId="43" xfId="13" applyNumberFormat="1" applyFont="1" applyFill="1" applyBorder="1" applyAlignment="1">
      <alignment vertical="center"/>
    </xf>
    <xf numFmtId="173" fontId="28" fillId="6" borderId="43" xfId="14" applyFont="1" applyFill="1" applyBorder="1" applyAlignment="1" applyProtection="1">
      <alignment vertical="center"/>
    </xf>
    <xf numFmtId="43" fontId="28" fillId="6" borderId="43" xfId="3" applyFont="1" applyFill="1" applyBorder="1" applyAlignment="1" applyProtection="1">
      <alignment vertical="center"/>
    </xf>
    <xf numFmtId="43" fontId="29" fillId="6" borderId="44" xfId="3" applyFont="1" applyFill="1" applyBorder="1" applyAlignment="1" applyProtection="1">
      <alignment vertical="center"/>
    </xf>
    <xf numFmtId="174" fontId="28" fillId="0" borderId="50" xfId="13" applyNumberFormat="1" applyFont="1" applyBorder="1" applyAlignment="1">
      <alignment vertical="center"/>
    </xf>
    <xf numFmtId="0" fontId="28" fillId="0" borderId="51" xfId="13" applyFont="1" applyBorder="1" applyAlignment="1">
      <alignment horizontal="left" vertical="center"/>
    </xf>
    <xf numFmtId="173" fontId="28" fillId="0" borderId="51" xfId="15" applyFont="1" applyBorder="1" applyAlignment="1" applyProtection="1">
      <alignment vertical="center"/>
    </xf>
    <xf numFmtId="173" fontId="30" fillId="0" borderId="51" xfId="15" applyFont="1" applyBorder="1" applyAlignment="1" applyProtection="1">
      <alignment vertical="center"/>
    </xf>
    <xf numFmtId="173" fontId="29" fillId="0" borderId="52" xfId="15" applyFont="1" applyBorder="1" applyAlignment="1" applyProtection="1">
      <alignment vertical="center"/>
    </xf>
    <xf numFmtId="174" fontId="24" fillId="0" borderId="53" xfId="13" applyNumberFormat="1" applyFont="1" applyBorder="1" applyAlignment="1">
      <alignment vertical="center"/>
    </xf>
    <xf numFmtId="0" fontId="24" fillId="0" borderId="5" xfId="13" applyFont="1" applyBorder="1" applyAlignment="1">
      <alignment horizontal="left" vertical="center"/>
    </xf>
    <xf numFmtId="173" fontId="24" fillId="0" borderId="5" xfId="15" applyFont="1" applyBorder="1" applyAlignment="1" applyProtection="1">
      <alignment horizontal="left" vertical="center"/>
    </xf>
    <xf numFmtId="10" fontId="31" fillId="0" borderId="5" xfId="4" applyNumberFormat="1" applyFont="1" applyBorder="1" applyAlignment="1" applyProtection="1">
      <alignment horizontal="center" vertical="center" wrapText="1"/>
    </xf>
    <xf numFmtId="173" fontId="24" fillId="0" borderId="5" xfId="15" applyFont="1" applyBorder="1" applyAlignment="1" applyProtection="1">
      <alignment vertical="center"/>
    </xf>
    <xf numFmtId="173" fontId="24" fillId="0" borderId="54" xfId="15" applyFont="1" applyBorder="1" applyAlignment="1" applyProtection="1">
      <alignment vertical="center"/>
    </xf>
    <xf numFmtId="10" fontId="31" fillId="0" borderId="5" xfId="4" applyNumberFormat="1" applyFont="1" applyBorder="1" applyAlignment="1" applyProtection="1">
      <alignment vertical="center" wrapText="1"/>
    </xf>
    <xf numFmtId="173" fontId="24" fillId="0" borderId="55" xfId="15" applyFont="1" applyBorder="1" applyAlignment="1" applyProtection="1">
      <alignment vertical="center"/>
    </xf>
    <xf numFmtId="174" fontId="28" fillId="6" borderId="42" xfId="13" applyNumberFormat="1" applyFont="1" applyFill="1" applyBorder="1" applyAlignment="1">
      <alignment vertical="center"/>
    </xf>
    <xf numFmtId="0" fontId="29" fillId="6" borderId="43" xfId="13" applyFont="1" applyFill="1" applyBorder="1" applyAlignment="1">
      <alignment horizontal="left" vertical="center"/>
    </xf>
    <xf numFmtId="173" fontId="29" fillId="6" borderId="43" xfId="15" applyFont="1" applyFill="1" applyBorder="1" applyAlignment="1" applyProtection="1">
      <alignment vertical="center"/>
    </xf>
    <xf numFmtId="10" fontId="30" fillId="6" borderId="43" xfId="4" applyNumberFormat="1" applyFont="1" applyFill="1" applyBorder="1" applyAlignment="1" applyProtection="1">
      <alignment vertical="center" wrapText="1"/>
    </xf>
    <xf numFmtId="173" fontId="28" fillId="6" borderId="43" xfId="15" applyFont="1" applyFill="1" applyBorder="1" applyAlignment="1" applyProtection="1">
      <alignment vertical="center"/>
    </xf>
    <xf numFmtId="173" fontId="29" fillId="6" borderId="44" xfId="15" applyFont="1" applyFill="1" applyBorder="1" applyAlignment="1" applyProtection="1">
      <alignment vertical="center"/>
    </xf>
    <xf numFmtId="174" fontId="28" fillId="0" borderId="42" xfId="13" applyNumberFormat="1" applyFont="1" applyBorder="1" applyAlignment="1">
      <alignment vertical="center"/>
    </xf>
    <xf numFmtId="0" fontId="29" fillId="0" borderId="43" xfId="13" applyFont="1" applyBorder="1" applyAlignment="1">
      <alignment horizontal="left" vertical="center"/>
    </xf>
    <xf numFmtId="173" fontId="29" fillId="0" borderId="43" xfId="15" applyFont="1" applyBorder="1" applyAlignment="1" applyProtection="1">
      <alignment vertical="center"/>
    </xf>
    <xf numFmtId="10" fontId="30" fillId="0" borderId="43" xfId="4" applyNumberFormat="1" applyFont="1" applyBorder="1" applyAlignment="1" applyProtection="1">
      <alignment vertical="center" wrapText="1"/>
    </xf>
    <xf numFmtId="173" fontId="28" fillId="0" borderId="43" xfId="15" applyFont="1" applyBorder="1" applyAlignment="1" applyProtection="1">
      <alignment vertical="center"/>
    </xf>
    <xf numFmtId="173" fontId="29" fillId="0" borderId="44" xfId="15" applyFont="1" applyBorder="1" applyAlignment="1" applyProtection="1">
      <alignment vertical="center"/>
    </xf>
    <xf numFmtId="10" fontId="30" fillId="6" borderId="43" xfId="4" applyNumberFormat="1" applyFont="1" applyFill="1" applyBorder="1" applyAlignment="1" applyProtection="1">
      <alignment horizontal="center" vertical="center" wrapText="1"/>
    </xf>
    <xf numFmtId="172" fontId="28" fillId="0" borderId="42" xfId="0" applyNumberFormat="1" applyFont="1" applyBorder="1" applyAlignment="1">
      <alignment vertical="center" wrapText="1"/>
    </xf>
    <xf numFmtId="172" fontId="29" fillId="0" borderId="43" xfId="0" applyNumberFormat="1" applyFont="1" applyBorder="1" applyAlignment="1">
      <alignment vertical="center" wrapText="1"/>
    </xf>
    <xf numFmtId="173" fontId="29" fillId="0" borderId="43" xfId="16" applyFont="1" applyBorder="1" applyAlignment="1" applyProtection="1">
      <alignment vertical="center" wrapText="1"/>
    </xf>
    <xf numFmtId="10" fontId="30" fillId="0" borderId="43" xfId="0" applyNumberFormat="1" applyFont="1" applyBorder="1" applyAlignment="1">
      <alignment vertical="center" wrapText="1"/>
    </xf>
    <xf numFmtId="173" fontId="28" fillId="0" borderId="43" xfId="16" applyFont="1" applyBorder="1" applyAlignment="1" applyProtection="1">
      <alignment vertical="center" wrapText="1"/>
    </xf>
    <xf numFmtId="173" fontId="29" fillId="0" borderId="44" xfId="16" applyFont="1" applyBorder="1" applyAlignment="1" applyProtection="1">
      <alignment vertical="center" wrapText="1"/>
    </xf>
    <xf numFmtId="172" fontId="28" fillId="6" borderId="42" xfId="0" applyNumberFormat="1" applyFont="1" applyFill="1" applyBorder="1" applyAlignment="1">
      <alignment vertical="center" wrapText="1"/>
    </xf>
    <xf numFmtId="172" fontId="29" fillId="6" borderId="43" xfId="0" applyNumberFormat="1" applyFont="1" applyFill="1" applyBorder="1" applyAlignment="1">
      <alignment vertical="center" wrapText="1"/>
    </xf>
    <xf numFmtId="10" fontId="28" fillId="6" borderId="43" xfId="0" applyNumberFormat="1" applyFont="1" applyFill="1" applyBorder="1" applyAlignment="1">
      <alignment horizontal="right" vertical="center" wrapText="1"/>
    </xf>
    <xf numFmtId="173" fontId="28" fillId="6" borderId="43" xfId="16" applyFont="1" applyFill="1" applyBorder="1" applyAlignment="1" applyProtection="1">
      <alignment vertical="center" wrapText="1"/>
    </xf>
    <xf numFmtId="173" fontId="29" fillId="6" borderId="44" xfId="16" applyFont="1" applyFill="1" applyBorder="1" applyAlignment="1" applyProtection="1">
      <alignment vertical="center" wrapText="1"/>
    </xf>
    <xf numFmtId="175" fontId="28" fillId="6" borderId="42" xfId="0" applyNumberFormat="1" applyFont="1" applyFill="1" applyBorder="1" applyAlignment="1">
      <alignment vertical="center" wrapText="1"/>
    </xf>
    <xf numFmtId="175" fontId="29" fillId="6" borderId="43" xfId="0" applyNumberFormat="1" applyFont="1" applyFill="1" applyBorder="1" applyAlignment="1">
      <alignment vertical="center" wrapText="1"/>
    </xf>
    <xf numFmtId="174" fontId="29" fillId="6" borderId="43" xfId="13" applyNumberFormat="1" applyFont="1" applyFill="1" applyBorder="1" applyAlignment="1">
      <alignment vertical="center" wrapText="1"/>
    </xf>
    <xf numFmtId="173" fontId="30" fillId="0" borderId="43" xfId="15" applyFont="1" applyBorder="1" applyAlignment="1" applyProtection="1">
      <alignment vertical="center"/>
    </xf>
    <xf numFmtId="173" fontId="30" fillId="6" borderId="43" xfId="15" applyFont="1" applyFill="1" applyBorder="1" applyAlignment="1" applyProtection="1">
      <alignment vertical="center"/>
    </xf>
    <xf numFmtId="0" fontId="4" fillId="0" borderId="0" xfId="2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7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2" fillId="0" borderId="0" xfId="2" applyAlignment="1">
      <alignment horizontal="left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/>
    </xf>
    <xf numFmtId="0" fontId="17" fillId="3" borderId="17" xfId="2" applyFont="1" applyFill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2" fillId="0" borderId="0" xfId="2" applyAlignment="1">
      <alignment horizont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44" fontId="5" fillId="0" borderId="56" xfId="1" applyFont="1" applyFill="1" applyBorder="1" applyAlignment="1">
      <alignment vertical="center"/>
    </xf>
  </cellXfs>
  <cellStyles count="17">
    <cellStyle name="Comma" xfId="11" builtinId="3"/>
    <cellStyle name="Comma 2" xfId="5" xr:uid="{63AB0B61-8250-41E2-B6E4-F8400A51C03F}"/>
    <cellStyle name="Comma 3" xfId="9" xr:uid="{A793A2C3-BD62-410B-B356-168D005CCB21}"/>
    <cellStyle name="Currency" xfId="1" builtinId="4"/>
    <cellStyle name="Currency 17" xfId="7" xr:uid="{3274253D-8BEF-4BC0-8AB5-1CD07C54436A}"/>
    <cellStyle name="Millares 10" xfId="14" xr:uid="{7B1062A4-43FE-48CB-A65B-4555247EC536}"/>
    <cellStyle name="Millares 2" xfId="3" xr:uid="{E2357CCC-9F2A-4176-BFAA-DFD0A3E89A97}"/>
    <cellStyle name="Millares 2 2 3" xfId="15" xr:uid="{B2EEC263-FBB9-45A2-A7EB-AC9B3810BFD7}"/>
    <cellStyle name="Millares 2 4" xfId="16" xr:uid="{70406ED3-D5AF-4939-80D4-31D98ABC6DB4}"/>
    <cellStyle name="Normal" xfId="0" builtinId="0"/>
    <cellStyle name="Normal 2 2" xfId="8" xr:uid="{E990678C-DF6F-41F5-AA20-4647E3FF201B}"/>
    <cellStyle name="Normal 2 2 2" xfId="2" xr:uid="{718FBF34-34D6-4882-B638-859B99BBAEBC}"/>
    <cellStyle name="Normal 3" xfId="13" xr:uid="{93EA770D-E638-4DBA-AB75-23A95720E90D}"/>
    <cellStyle name="Normal_Presup. General Alc. Las Terrenas Junio 07_Presup. Final Las Terrenas Enero 2008" xfId="12" xr:uid="{C9F31FF7-6A16-40C7-8A7C-2F9F5264F3AC}"/>
    <cellStyle name="Percent 2" xfId="6" xr:uid="{26AC225C-50C4-4B5A-9519-A40F4AF9BDE9}"/>
    <cellStyle name="Percent 3" xfId="10" xr:uid="{B6C56615-152F-4D23-BAB9-5F5949FB52F3}"/>
    <cellStyle name="Porcentaje 2" xfId="4" xr:uid="{1568D1E3-17BF-4A1D-929F-AF6A2F4AD8AF}"/>
  </cellStyles>
  <dxfs count="167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" Type="http://schemas.openxmlformats.org/officeDocument/2006/relationships/externalLink" Target="externalLinks/externalLink4.xml"/><Relationship Id="rId7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2482640</xdr:colOff>
      <xdr:row>7</xdr:row>
      <xdr:rowOff>5242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600510-16BE-45A5-8043-1C2DFB9E0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43015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Users\joseangelsalasjones\Documents\HD\%20%20%20ENERGUIA%20(KIKO)\%20CBS\ELE&#769;CTRICO%20VELERO%201ERA%20Etapa\Sin%20t&#237;tulo\Users\s\Downloads\omega01\analisis%20y%20presupuestos\WINNT\Profiles\Jose%20Roman\Personal\Presupuesto%20Electrico%20Ene03.xls?4157A2BA" TargetMode="External"/><Relationship Id="rId1" Type="http://schemas.openxmlformats.org/officeDocument/2006/relationships/externalLinkPath" Target="file:///\\4157A2BA\Presupuesto%20Electrico%20Ene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p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angelsalasjones/Documents/HD/%20%20%20ENERGUIA%20(KIKO)/%20CBS/ELE&#769;CTRICO%20VELERO%201ERA%20Etapa/PRESUPUESTO%20GUIA%20PARA%20LICITACION%20ELEC.%20EXTERIOR%20ENERGUIA%2005-07-2020%20VER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Licitaci&#243;n%20AILA%20(Remodelaci&#243;n%20terminal%20-%20MAyo%202010)%20(20-agosto-2010)%2022%25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Users\joseangelsalasjones\Documents\HD\%20%20%20ENERGUIA%20(KIKO)\%20CBS\ELE&#769;CTRICO%20VELERO%201ERA%20Etapa\Sin%20t&#237;tulo\C\Documents%20and%20Settings\pablo%20smester\Escritorio\documentos\mantisa\clientes\Nueva%20carpeta\Banco%20Central\escuela,centro,iglesia\Presupuesto%20y%20analisis%20contrato%20-%20Escuelaepsalabco1.xls?8FE014E3" TargetMode="External"/><Relationship Id="rId1" Type="http://schemas.openxmlformats.org/officeDocument/2006/relationships/externalLinkPath" Target="file:///\\8FE014E3\Presupuesto%20y%20analisis%20contrato%20-%20Escuelaepsalabco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2008%2003%20Mar%20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ena/AppData/Local/Microsoft/Windows/INetCache/Content.Outlook/SNKMWNOQ/PE_Plaza_Comercial_Velero_Rev_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miguelurbaez/COMPARTIDO/EVA/Banco%20Central/Ferpa-Bloque%20I/Presupuesto%20Ferpa%20-%20Jul04%20-%20CODI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miguelurbaez/COMPARTIDO/Documents%20and%20Settings/Eva%20L.%20JImenez%20Pagan/My%20Documents/Banco%20Central/Ferpa-Bloque%20I/Presupuesto%20Ferpa%20-%20Jul04%20-%20CODI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Comedor%20Juegos%20Regionales%20Bayaguana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fs1-svr/fs1-svr/geminis/DAP/Documents%20and%20Settings/Owner/Desktop/MARLON/Control/TORRE%20IPR/PRESUPUESTOS/PRESUPUESTO%20TORRE%20IPR%20ESCALANTE%2018OCT11%20JMG%20Original%20+%20terminacion%20V%202.0%20(abr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fs1-svr/fs1-svr/edgar.perez/Documents/Proyectos/MDO%20cotizacion/Sin%20t&#237;tuloUsers/s/Downloads/omega01/analisis%20y%20presupuestos/WINNT/Profiles/Jose%20Roman/Personal/Presupuesto%20Electrico%20Ene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miguelurbaez/COMPARTIDO/Documents%20and%20Settings/Eva%20L.%20JImenez%20Pagan/My%20Documents/Banco%20Central/BC%20-%20GIO/AQUINO/Presupuesto%20Aquino%20Carvajal%20-%20Jul%2004%20COD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LANTILLA%20%20presupuesto%20donald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%20%20%20ENERGUIA%20(KIKO)\EL&#201;CTRICO%20VELERO%201ERA%20Etapa\Users\ingenieria2\AppData\Local\Packages\Microsoft.Office.Desktop_8wekyb3d8bbwe\AC\INetCache\Content.Outlook\Z2G3ITEZ\PRES.%20ELECT.%20A%20A%202da%20ETAPA%20(POT,%20MT%20Y%20BT)%20.xls.xls?3D759D7C" TargetMode="External"/><Relationship Id="rId1" Type="http://schemas.openxmlformats.org/officeDocument/2006/relationships/externalLinkPath" Target="file:///\\3D759D7C\PRES.%20ELECT.%20A%20A%202da%20ETAPA%20(POT,%20MT%20Y%20BT)%20.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%20%20%20ENERGUIA%20(KIKO)/EL&#201;CTRICO%20VELERO%201ERA%20Etapa/Users/ingenieria2/AppData/Local/Packages/Microsoft.Office.Desktop_8wekyb3d8bbwe/AC/INetCache/Content.Outlook/Z2G3ITEZ/PRES.%20ELECT.%20A%20A%202da%20ETAPA%20(POT,%20MT%20Y%20BT)%20.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Y:/Documents%20and%20Settings/Eva%20L.%20JImenez%20Pagan/My%20Documents/Banco%20Central/Imbert%20Luna%20-%20Escuela/Presupuesto%20y%20analisis%20contrato%20-%20Escuela+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PUESTO%20BASE%2029.08.08%20para%20revizar%20volumenes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Users\joseangelsalasjones\Documents\HD\%20%20%20ENERGUIA%20(KIKO)\%20CBS\ELE&#769;CTRICO%20VELERO%201ERA%20Etapa\Sin%20t&#237;tulo\C\Users\patriciacuevas\Downloads\Domrep-fs1\transit\Documents%20and%20Settings\hidaom\My%20Documents\BASE%20DE%20PRECIOS%20PROY%20GUAJIMIA\2007%2002%20Feb%20txt.xls?B4647026" TargetMode="External"/><Relationship Id="rId1" Type="http://schemas.openxmlformats.org/officeDocument/2006/relationships/externalLinkPath" Target="file:///\\B4647026\2007%2002%20Feb%20tx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geminis/DAP/Documents%20and%20Settings/Owner/Local%20Settings/Temp/OC%231%20WESTIN/OC%231%20(inlcuye%20analisis)WPCR%20(22nov)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Users\joseangelsalasjones\Documents\HD\%20%20%20ENERGUIA%20(KIKO)\%20CBS\ELE&#769;CTRICO%20VELERO%201ERA%20Etapa\Sin%20t&#237;tulo\C\Documents%20and%20Settings\pablo%20smester\Escritorio\documentos\mantisa\clientes\Nueva%20carpeta\F.max%20Smester\Alianza%202004%20(D)\Alianza%20Francesa%20MC3%20incluye%20biblioteca%20marzo%202003.xls?220046BC" TargetMode="External"/><Relationship Id="rId1" Type="http://schemas.openxmlformats.org/officeDocument/2006/relationships/externalLinkPath" Target="file:///\\220046BC\Alianza%20Francesa%20MC3%20incluye%20biblioteca%20marzo%202003.xls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edgar.perez\Documents\Proyectos\MDO%20cotizacion\Sin%20t&#237;tuloC\Documents%20and%20Settings\pablo%20smester\Escritorio\documentos\mantisa\clientes\Nueva%20carpeta\F.max%20Smester\Alianza%202004%20(D)\Alianza%20Francesa%20MC3%20incluye%20biblioteca%20marzo%202003.xls?63185898" TargetMode="External"/><Relationship Id="rId1" Type="http://schemas.openxmlformats.org/officeDocument/2006/relationships/externalLinkPath" Target="file:///\\63185898\Alianza%20Francesa%20MC3%20incluye%20biblioteca%20marz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ASARELA%20PEATONAL%20ESTACION%20ISABELA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Juan_Salvacion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Aeropuerto%20La%20Romana%20(Propuesta%20ReajustadaRRR)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Ecomarina%20Chavon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edgar.perez\Documents\Proyectos\MDO%20cotizacion\Sin%20t&#237;tuloC\Documents%20and%20Settings\pablo%20smester\Escritorio\documentos\mantisa\clientes\Nueva%20carpeta\Banco%20Central\escuela,centro,iglesia\Presupuesto%20y%20analisis%20contrato%20-%20Escuelaepsalabco1.xls?2D1C6E3E" TargetMode="External"/><Relationship Id="rId1" Type="http://schemas.openxmlformats.org/officeDocument/2006/relationships/externalLinkPath" Target="file:///\\2D1C6E3E\Presupuesto%20y%20analisis%20contrato%20-%20Escuelaepsalabco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miguelurbaez/COMPARTIDO/Documents%20and%20Settings/Eva%20L.%20JImenez%20Pagan/My%20Documents/Banco%20Central/ISA-Alcantarillado/Presupuesto%20Modificado%20ISA.xls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fs1-svr\edgar.perez\Documents\Proyectos\MDO%20cotizacion\Sin%20t&#237;tuloC\Users\patriciacuevas\Downloads\Domrep-fs1\transit\Documents%20and%20Settings\hidaom\My%20Documents\BASE%20DE%20PRECIOS%20PROY%20GUAJIMIA\2007%2002%20Feb%20txt.xls?44CE818F" TargetMode="External"/><Relationship Id="rId1" Type="http://schemas.openxmlformats.org/officeDocument/2006/relationships/externalLinkPath" Target="file:///\\44CE818F\2007%2002%20Feb%20tx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%20ESTACION%20NICOLAS%20DE%20OVANDO%20Central%20Mov.%20Tierra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fs1-svr/Users/joseangelsalasjones/Documents/HD/%20%20%20ENERGUIA%20(KIKO)/%20CBS/ELE&#769;CTRICO%20VELERO%201ERA%20Etapa/Sin%20t&#237;tulo/Users/s/Downloads/Infraestructura%20Electrica/PE_Velero_Pta_Cana_Infraestructura_MT_Rev_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edgar.perez/Documents/Proyectos/MDO%20cotizacion/Sin%20t&#237;tuloUsers/s/Downloads/Infraestructura%20Electrica/PE_Velero_Pta_Cana_Infraestructura_MT_Rev_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fs1-svr/%20%20%20ENERGUIA%20(KIKO)/EL&#201;CTRICO%20VELERO%201ERA%20Etapa/Usuario/M.A%20New/Desktop/proyectos/Proyectos%202019/Cinter/Cacino%20Kaviar/Cacino%20Kavi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puesto%20general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%20%20%20ENERGUIA%20(KIKO)/EL&#201;CTRICO%20VELERO%201ERA%20Etapa/Usuario/M.A%20New/Desktop/proyectos/Proyectos%202019/Cinter/Cacino%20Kaviar/Cacino%20Kavia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OPUESTA%20PROYECTO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cardenas/AppData/Local/Microsoft/Windows/INetCache/Content.Outlook/XE2SMZ1N/COT_EATON_CHILLE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cardenas/AppData/Local/Microsoft/Windows/INetCache/Content.Outlook/XE2SMZ1N/Paneles%20El&#233;ctricos%20Colina%20Centro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fs1-svr/Users/joseangelsalasjones/Documents/HD/%20%20%20ENERGUIA%20(KIKO)/%20CBS/ELE&#769;CTRICO%20VELERO%201ERA%20Etapa/Sin%20t&#237;tulo/C/Users/usuario/Desktop/ANALISIS%20COSTOS%20201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edgar.perez/Documents/Proyectos/MDO%20cotizacion/Sin%20t&#237;tuloC/Users/usuario/Desktop/ANALISIS%20COSTOS%20201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ANALISIS%20DE%20QUILLA%20EN%20PILA%20MAGUACA%20Y%20CHACUEY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DESCAPOT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Users\joseangelsalasjones\Documents\HD\%20%20%20ENERGUIA%20(KIKO)\%20CBS\ELE&#769;CTRICO%20VELERO%201ERA%20Etapa\file\F\Users\Fabien%20Marinez\Documents\LAS%20OLAS%20METRO%20JUANDOLIO\REPORTE%20DE%20AJUSTEROS%20Y%20SUBCONTRATISTAS\Angel%20Vidal\PRESUPUESTO%20# 2D LAS OLAS.xlsx?788B900E" TargetMode="External"/><Relationship Id="rId1" Type="http://schemas.openxmlformats.org/officeDocument/2006/relationships/externalLinkPath" Target="file:///\\788B900E\PRESUPUESTO%20%23%202D%20LAS%20OLAS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Documentos%20de%20equipos\edgar.perez\Documents\Proyectos\MDO%20cotizacion\file\F\Users\Fabien%20Marinez\Documents\LAS%20OLAS%20METRO%20JUANDOLIO\REPORTE%20DE%20AJUSTEROS%20Y%20SUBCONTRATISTAS\Angel%20Vidal\PRESUPUESTO%20# 2D LAS OLAS.xlsx?6EE96A38" TargetMode="External"/><Relationship Id="rId1" Type="http://schemas.openxmlformats.org/officeDocument/2006/relationships/externalLinkPath" Target="file:///\\6EE96A38\PRESUPUESTO%20%23%202D%20LAS%20OL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puesto%20Nave%20Omar%20CD%20VER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Cond(1)(1).Subt.Av.Independencia(AsociadoEstaci&#243;nMETROCORREAYCIDRON)(V2)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ARRILLA%20PARA%20HUECO%20DE%20VENTILACION%20EN%20METRO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fs1-svr/Users/joseangelsalasjones/Documents/HD/%20%20%20ENERGUIA%20(KIKO)/%20CBS/ELE&#769;CTRICO%20VELERO%201ERA%20Etapa/Sin%20t&#237;tulo/C/EXCEL/FOLLETOS/2012/2012%20Nueva%20Edicion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edgar.perez/Documents/Proyectos/MDO%20cotizacion/Sin%20t&#237;tuloC/EXCEL/FOLLETOS/2012/2012%20Nueva%20Edic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LOLIN%20NAVE%20PTA%20CANA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.%20Cubierta%20Altar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miguelurbaez/COMPARTIDO/Documents%20and%20Settings/Eva%20L.%20JImenez%20Pagan/My%20Documents/Banco%20Central/BC%20-%20GIO/Analisis%20Adicionales%20Viviendas%20-%20Nov%2004+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miguelurbaez/COMPARTIDO/Documents%20and%20Settings/Eva%20L.%20JImenez%20Pagan/My%20Documents/Banco%20Central/Analisis%20Adicionales%20Viviendas%20-%20Nov%2004+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edgar.perez/Documents/Tablas/TABLA%20CON%20CAIDA%20DE%20VOLTAJE%203%20FAS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STAND%20BY/CLUB%20DE%20PLAYA/Documents%20and%20Settings/Milton%20MARTINEZ/Escritorio/PRESUPUESTOS/ANALISIS%20COSTOS%20MOC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Users\joseangelsalasjones\Documents\HD\%20%20%20ENERGUIA%20(KIKO)\%20CBS\ELE&#769;CTRICO%20VELERO%201ERA%20Etapa\Sin%20t&#237;tulo\Users\s\Downloads\fs1-svr\Depto-Tecnico\Proyectos%20%20Aires%20Acondicinados\Diamond%20Back%20Arizona\Diamond%20Back%20Arizona\04_Dise&#241;o_Electrico\precios%20de%20materiales%20electricos.xlsx?693A17EF" TargetMode="External"/><Relationship Id="rId1" Type="http://schemas.openxmlformats.org/officeDocument/2006/relationships/externalLinkPath" Target="file:///\\693A17EF\precios%20de%20materiales%20electricos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FORMATO%20DIGITAL%20PROYECTO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nave%20fadoc%202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geminis/DAP/Documents%20and%20Settings/Edgar%20Montas/Desktop/eamc/erimil/ciudad%20modelo%20tenares/Aeropuerto%20La%20Romana%20(Propuesta%20ReajustadaRRR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asarela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PUESTO%20PIT%20OFFICE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Analisis%20P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2005%2010%20Oct%20Texto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1-svr\edgar.perez\Documents\Proyectos\MDO%20cotizacion\Sin%20t&#237;tuloUsers\s\Downloads\fs1-svr\Depto-Tecnico\Proyectos%20%20Aires%20Acondicinados\Diamond%20Back%20Arizona\Diamond%20Back%20Arizona\04_Dise&#241;o_Electrico\precios%20de%20materiales%20electricos.xlsx?1A70C0F7" TargetMode="External"/><Relationship Id="rId1" Type="http://schemas.openxmlformats.org/officeDocument/2006/relationships/externalLinkPath" Target="file:///\\1A70C0F7\precios%20de%20materiales%20electric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lenerguias-my.sharepoint.com/SAEGNASSRV/data/Documents%20and%20Settings/Eva%20L.%20JImenez%20Pagan/My%20Documents/Banco%20Central/Martin%20Fernandez%20-%20Calles/Presup.%20dise&#241;o%20original%20(30-mar-04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-svr/Documentos%20de%20equipos/fs1-svr/fs1-svr/SERVER-CARALVA/Caralva/Proyectos/OFICINAS%20CORPORATIVAS%20GPC/DOCUMENTOS%20ENTREGADOS/PRESUPUESTO/Presup.%20dise&#241;o%20original%20(30-mar-04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.94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C PRESUPUESTO GENERAL (2)"/>
      <sheetName val="PRESP MT Y BT 1ra Etapa"/>
      <sheetName val="ANALISIS ALIMENTADORES"/>
      <sheetName val="CABLES (2)"/>
      <sheetName val="ANALISIS ESTRUCTURAS"/>
      <sheetName val="PANELES"/>
      <sheetName val="TRANSFORMADORES"/>
      <sheetName val="MARCAS MATERIALES"/>
      <sheetName val="OBSERVACIONES DISENO"/>
    </sheetNames>
    <sheetDataSet>
      <sheetData sheetId="0" refreshError="1"/>
      <sheetData sheetId="1"/>
      <sheetData sheetId="2"/>
      <sheetData sheetId="3">
        <row r="5">
          <cell r="I5">
            <v>1</v>
          </cell>
        </row>
      </sheetData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Insumo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Ins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rea_Comun"/>
      <sheetName val="Edif3"/>
      <sheetName val="Edif2"/>
      <sheetName val="Edif1"/>
      <sheetName val="Salidas"/>
      <sheetName val="Analisis Paneles"/>
      <sheetName val="Analisis Alimentadores"/>
      <sheetName val="Canalizaciones-sistemas"/>
      <sheetName val="Aire acond"/>
      <sheetName val="piezas"/>
      <sheetName val="Accesorios "/>
      <sheetName val="Materiales"/>
    </sheetNames>
    <sheetDataSet>
      <sheetData sheetId="0"/>
      <sheetData sheetId="1">
        <row r="64">
          <cell r="G64">
            <v>913.28860739597724</v>
          </cell>
        </row>
      </sheetData>
      <sheetData sheetId="2" refreshError="1"/>
      <sheetData sheetId="3"/>
      <sheetData sheetId="4">
        <row r="104">
          <cell r="G104">
            <v>25094.628807378962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D1">
            <v>0.16</v>
          </cell>
        </row>
      </sheetData>
      <sheetData sheetId="11">
        <row r="1">
          <cell r="H1">
            <v>0.16</v>
          </cell>
        </row>
        <row r="14">
          <cell r="H14">
            <v>36.748800000000003</v>
          </cell>
        </row>
        <row r="42">
          <cell r="D42">
            <v>0</v>
          </cell>
        </row>
        <row r="45">
          <cell r="D45">
            <v>24.244</v>
          </cell>
        </row>
        <row r="51">
          <cell r="D51">
            <v>35.447279999999999</v>
          </cell>
        </row>
        <row r="70">
          <cell r="D70">
            <v>1.9140000000000001</v>
          </cell>
        </row>
      </sheetData>
      <sheetData sheetId="12">
        <row r="1">
          <cell r="I1">
            <v>0.16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B"/>
      <sheetName val="Tipo C"/>
      <sheetName val="Analisis"/>
      <sheetName val="MO"/>
      <sheetName val="Materiales"/>
    </sheetNames>
    <sheetDataSet>
      <sheetData sheetId="0"/>
      <sheetData sheetId="1"/>
      <sheetData sheetId="2"/>
      <sheetData sheetId="3"/>
      <sheetData sheetId="4" refreshError="1">
        <row r="68">
          <cell r="F68">
            <v>94.99</v>
          </cell>
        </row>
        <row r="74">
          <cell r="F74">
            <v>231.17</v>
          </cell>
        </row>
        <row r="80">
          <cell r="F80">
            <v>120.8</v>
          </cell>
        </row>
        <row r="119">
          <cell r="F119">
            <v>6876.31</v>
          </cell>
        </row>
        <row r="127">
          <cell r="F127">
            <v>16586.919999999998</v>
          </cell>
        </row>
        <row r="208">
          <cell r="F208">
            <v>760.96</v>
          </cell>
        </row>
        <row r="327">
          <cell r="F327">
            <v>218.05</v>
          </cell>
        </row>
        <row r="333">
          <cell r="F333">
            <v>223.78</v>
          </cell>
        </row>
        <row r="567">
          <cell r="F567">
            <v>478.43</v>
          </cell>
        </row>
        <row r="591">
          <cell r="F591">
            <v>18084.57</v>
          </cell>
        </row>
        <row r="615">
          <cell r="F615">
            <v>289.14</v>
          </cell>
        </row>
        <row r="621">
          <cell r="F621">
            <v>84.75</v>
          </cell>
        </row>
        <row r="641">
          <cell r="F641">
            <v>1240.9000000000001</v>
          </cell>
        </row>
      </sheetData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B"/>
      <sheetName val="Tipo C"/>
      <sheetName val="Analisis"/>
      <sheetName val="MO"/>
      <sheetName val="Materiales"/>
      <sheetName val="ANALISIS STO DGO"/>
      <sheetName val="A-BASICOS"/>
      <sheetName val="A-civil"/>
      <sheetName val="MOV"/>
      <sheetName val="Listado Equipos a utilizar"/>
    </sheetNames>
    <sheetDataSet>
      <sheetData sheetId="0"/>
      <sheetData sheetId="1"/>
      <sheetData sheetId="2"/>
      <sheetData sheetId="3"/>
      <sheetData sheetId="4" refreshError="1">
        <row r="68">
          <cell r="F68">
            <v>94.99</v>
          </cell>
        </row>
        <row r="208">
          <cell r="F208">
            <v>760.96</v>
          </cell>
        </row>
        <row r="567">
          <cell r="F567">
            <v>478.43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.94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Tipo A"/>
      <sheetName val="Tipo C"/>
      <sheetName val="Analisis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1850</v>
          </cell>
        </row>
        <row r="10">
          <cell r="C10">
            <v>1850</v>
          </cell>
        </row>
        <row r="14">
          <cell r="C14">
            <v>900</v>
          </cell>
        </row>
        <row r="81">
          <cell r="C81">
            <v>17.739999999999998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PRESUPUESTO MT Y BT AEREO"/>
      <sheetName val="ANALISIS DE COSTO MT Y BT AEREO"/>
      <sheetName val="PRESUPUESTO POT MT Y BT"/>
      <sheetName val="ANALISIS DE COSTO POT MT Y BT"/>
      <sheetName val="PRESUPUESTO EDIFICIOS"/>
      <sheetName val="ANALISIS DE COSTO EDIFICIOS"/>
    </sheetNames>
    <sheetDataSet>
      <sheetData sheetId="0" refreshError="1">
        <row r="39">
          <cell r="G39">
            <v>20.154399999999999</v>
          </cell>
        </row>
        <row r="386">
          <cell r="G386">
            <v>775.26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MT Y BT AEREO"/>
      <sheetName val="ANALISIS DE COSTO MT Y BT AEREO"/>
      <sheetName val="PRESUPUESTO POT MT Y BT"/>
      <sheetName val="ANALISIS DE COSTO POT MT Y BT"/>
      <sheetName val="PRESUPUESTO EDIFICIOS"/>
      <sheetName val="ANALISIS DE COSTO EDIFICIOS"/>
      <sheetName val="MATERIALE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9">
          <cell r="G39">
            <v>20.154399999999999</v>
          </cell>
        </row>
        <row r="386">
          <cell r="G386">
            <v>775.26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ulas"/>
      <sheetName val="Baños"/>
      <sheetName val="Cocina"/>
      <sheetName val="Administracion"/>
      <sheetName val="Cancha"/>
      <sheetName val="Verja"/>
      <sheetName val="Resu"/>
      <sheetName val="Comentarios"/>
      <sheetName val="Ana"/>
      <sheetName val="Insumos"/>
      <sheetName val="M.O."/>
      <sheetName val="Rendimiento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8">
          <cell r="E138">
            <v>281.91000000000003</v>
          </cell>
        </row>
      </sheetData>
      <sheetData sheetId="11" refreshError="1">
        <row r="11">
          <cell r="C11">
            <v>455</v>
          </cell>
        </row>
        <row r="27">
          <cell r="C27">
            <v>44</v>
          </cell>
        </row>
      </sheetData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Ins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 y Soporte"/>
      <sheetName val="Edificio original"/>
      <sheetName val="Anexo administrativo 1er nivel"/>
      <sheetName val="Alimentacion Electrica"/>
      <sheetName val="Alimentacion Agua Potable"/>
      <sheetName val="Anexo vertical"/>
      <sheetName val="terminacion 2do nivel"/>
      <sheetName val="Escalera  a biblioteca"/>
      <sheetName val="Escalera "/>
      <sheetName val="Areas exteriores"/>
      <sheetName val="Verjas, jardineras y Paisajismo"/>
      <sheetName val="Energia de Emergencia"/>
      <sheetName val="Mobiliario y equipos"/>
      <sheetName val="total general"/>
      <sheetName val="Colm y Vigas"/>
      <sheetName val="Muros"/>
      <sheetName val="Pañete y Revestimiento"/>
      <sheetName val="Pisos y Zocalos "/>
      <sheetName val="TerminacionesTecho"/>
      <sheetName val="con cemento"/>
      <sheetName val="sin cemento"/>
      <sheetName val="Puertas y Ventanas"/>
      <sheetName val="ventanas (dim-Cantos-Mochetas)"/>
      <sheetName val="electr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y H_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 Generale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ulas"/>
      <sheetName val="Baños"/>
      <sheetName val="Cocina"/>
      <sheetName val="Administracion"/>
      <sheetName val="Cancha"/>
      <sheetName val="Verja"/>
      <sheetName val="Resu"/>
      <sheetName val="Ana"/>
      <sheetName val="Insumos"/>
      <sheetName val="M.O."/>
      <sheetName val="Rendimiento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7">
          <cell r="E97">
            <v>35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Original"/>
      <sheetName val="Presup Corregido"/>
      <sheetName val="Analisis BC"/>
      <sheetName val="Materiales"/>
      <sheetName val="M.O."/>
      <sheetName val="Insumos"/>
      <sheetName val="OBRAMANO"/>
      <sheetName val="Análisis"/>
      <sheetName val="qqVgas"/>
    </sheetNames>
    <sheetDataSet>
      <sheetData sheetId="0">
        <row r="32">
          <cell r="H32">
            <v>206.91000000000003</v>
          </cell>
        </row>
      </sheetData>
      <sheetData sheetId="1">
        <row r="32">
          <cell r="H32">
            <v>206.91000000000003</v>
          </cell>
        </row>
      </sheetData>
      <sheetData sheetId="2" refreshError="1">
        <row r="32">
          <cell r="H32">
            <v>206.91000000000003</v>
          </cell>
        </row>
        <row r="60">
          <cell r="H60">
            <v>120.8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Ins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orios "/>
      <sheetName val="piezas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orios "/>
      <sheetName val="piezas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SPA,ED2, ED7 Y OTROS"/>
      <sheetName val="HAB MODELO"/>
      <sheetName val="HAB PRIMIUN ED #7 Y #1 "/>
      <sheetName val="HAB ED #7 modelo "/>
      <sheetName val="P POT MT Y BT RESTAURA"/>
      <sheetName val="AL MT  TR EJECU-DISCO"/>
      <sheetName val="AD COM 147 HAB"/>
      <sheetName val="AD TEATRO"/>
      <sheetName val="B7 8H"/>
      <sheetName val="RESUMEN"/>
      <sheetName val="PEI 147"/>
      <sheetName val="PIE MT-BT-ED NUEVO-ED7"/>
      <sheetName val="INSTALACION CANCHA"/>
      <sheetName val="HAB NUEVAS EDIFICIOS 1 "/>
      <sheetName val="PRESUP LOBBY LOUNGE"/>
      <sheetName val="ANALISIS DE COSTO EDIFICIOS"/>
      <sheetName val="Kaviar"/>
      <sheetName val="ANALISIS DE COSTO POT MT Y BT"/>
      <sheetName val="INTERNO LL"/>
      <sheetName val="COCINA RESTAURANTE ADICIONALES"/>
      <sheetName val="AD FF"/>
      <sheetName val="AD PCG"/>
      <sheetName val="P POT MT Y SS"/>
      <sheetName val="PRESUP SPA"/>
      <sheetName val="P POT MT Y BT SPA"/>
      <sheetName val="MATERIALES"/>
      <sheetName val="LINEAMAT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9">
          <cell r="G239">
            <v>21.004000000000001</v>
          </cell>
        </row>
      </sheetData>
      <sheetData sheetId="2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COUNTER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Venta Equipos"/>
      <sheetName val="Lista de Equipos"/>
      <sheetName val="Base Datos Materiales"/>
      <sheetName val="Resumen Presupuesto"/>
      <sheetName val="Cotización"/>
    </sheetNames>
    <sheetDataSet>
      <sheetData sheetId="0"/>
      <sheetData sheetId="1">
        <row r="2">
          <cell r="H2">
            <v>1</v>
          </cell>
        </row>
      </sheetData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Comercial Eaton"/>
      <sheetName val="Opción (1)_Unifilar"/>
      <sheetName val="Opción (2)_Optimizada (2)"/>
      <sheetName val="Opción (2)_Optimizada"/>
      <sheetName val="Opción (3)_Solo Medición"/>
      <sheetName val="Oferta Comercial Eaton_2"/>
      <sheetName val="YVAA_Aire"/>
    </sheetNames>
    <sheetDataSet>
      <sheetData sheetId="0">
        <row r="2">
          <cell r="S2">
            <v>1.04</v>
          </cell>
        </row>
        <row r="3">
          <cell r="T3">
            <v>0.92999999999999994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Herram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US$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INDIRECTO"/>
      <sheetName val="OPERADORES EQUIPOS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 Costos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(3)"/>
      <sheetName val="Materiales"/>
      <sheetName val="Mano de Obra"/>
      <sheetName val="Formato"/>
      <sheetName val="Formato (2)"/>
      <sheetName val="Portada"/>
      <sheetName val="Analisis de Costos"/>
      <sheetName val="Indice"/>
      <sheetName val="Otros"/>
      <sheetName val="Cotizacion de Materiales"/>
      <sheetName val="Cotización M. de Obra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>
        <row r="38">
          <cell r="A38" t="str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DE OBRA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Jornal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Jornal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  <sheetName val="Obra de Mano"/>
      <sheetName val="MO"/>
    </sheetNames>
    <sheetDataSet>
      <sheetData sheetId="0" refreshError="1"/>
      <sheetData sheetId="1" refreshError="1"/>
      <sheetData sheetId="2" refreshError="1">
        <row r="44">
          <cell r="G44">
            <v>135.84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</sheetNames>
    <sheetDataSet>
      <sheetData sheetId="0"/>
      <sheetData sheetId="1"/>
      <sheetData sheetId="2" refreshError="1">
        <row r="44">
          <cell r="G44">
            <v>135.84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alimentadores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TIDAS"/>
      <sheetName val="analisis "/>
      <sheetName val="insumos"/>
      <sheetName val="Grupo V"/>
      <sheetName val=""/>
      <sheetName val="peso"/>
      <sheetName val="OBS"/>
    </sheetNames>
    <sheetDataSet>
      <sheetData sheetId="0" refreshError="1"/>
      <sheetData sheetId="1" refreshError="1"/>
      <sheetData sheetId="2" refreshError="1"/>
      <sheetData sheetId="3" refreshError="1">
        <row r="295">
          <cell r="D295">
            <v>17.8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lizaciones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COUNTERS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 Generales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Insumos"/>
      <sheetName val="MANO DE OBRA"/>
      <sheetName val="Presupuesto"/>
      <sheetName val="Ana.precios un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lizacion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5131-A007-4EFF-B922-3420B9B21108}">
  <sheetPr>
    <outlinePr summaryBelow="0"/>
    <pageSetUpPr fitToPage="1"/>
  </sheetPr>
  <dimension ref="A1:BL148"/>
  <sheetViews>
    <sheetView showGridLines="0" tabSelected="1" topLeftCell="A5" zoomScale="90" zoomScaleNormal="90" zoomScaleSheetLayoutView="100" workbookViewId="0">
      <selection activeCell="I111" sqref="I111"/>
    </sheetView>
  </sheetViews>
  <sheetFormatPr defaultColWidth="9.140625" defaultRowHeight="15" x14ac:dyDescent="0.25"/>
  <cols>
    <col min="1" max="1" width="7.140625" style="111" bestFit="1" customWidth="1"/>
    <col min="2" max="2" width="71" style="11" customWidth="1"/>
    <col min="3" max="3" width="9" style="11" bestFit="1" customWidth="1"/>
    <col min="4" max="4" width="10" style="11" bestFit="1" customWidth="1"/>
    <col min="5" max="5" width="18" style="1" customWidth="1"/>
    <col min="6" max="6" width="17.7109375" style="1" customWidth="1"/>
    <col min="7" max="7" width="22.42578125" style="1" bestFit="1" customWidth="1"/>
    <col min="8" max="8" width="19.7109375" style="1" bestFit="1" customWidth="1"/>
    <col min="9" max="16" width="16.140625" style="1" customWidth="1"/>
    <col min="17" max="17" width="16.140625" style="1" bestFit="1" customWidth="1"/>
    <col min="18" max="25" width="17.42578125" style="1" hidden="1" customWidth="1"/>
    <col min="26" max="16384" width="9.140625" style="1"/>
  </cols>
  <sheetData>
    <row r="1" spans="1:64" customFormat="1" ht="18.75" hidden="1" customHeight="1" x14ac:dyDescent="0.25">
      <c r="A1" s="194" t="s">
        <v>318</v>
      </c>
      <c r="B1" s="194"/>
      <c r="C1" s="194"/>
      <c r="D1" s="194"/>
      <c r="E1" s="194"/>
      <c r="F1" s="194"/>
      <c r="G1" s="127"/>
      <c r="H1" s="122"/>
      <c r="I1" s="122"/>
      <c r="J1" s="122"/>
      <c r="K1" s="122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64" customFormat="1" ht="18.75" hidden="1" customHeight="1" x14ac:dyDescent="0.25">
      <c r="A2" s="194" t="s">
        <v>319</v>
      </c>
      <c r="B2" s="194"/>
      <c r="C2" s="194"/>
      <c r="D2" s="194"/>
      <c r="E2" s="194"/>
      <c r="F2" s="194"/>
      <c r="G2" s="127"/>
      <c r="H2" s="122"/>
      <c r="I2" s="122"/>
      <c r="J2" s="122"/>
      <c r="K2" s="12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64" customFormat="1" ht="18.75" hidden="1" customHeight="1" x14ac:dyDescent="0.25">
      <c r="A3" s="195" t="s">
        <v>320</v>
      </c>
      <c r="B3" s="195"/>
      <c r="C3" s="195"/>
      <c r="D3" s="195"/>
      <c r="E3" s="195"/>
      <c r="F3" s="195"/>
      <c r="G3" s="123"/>
      <c r="H3" s="122"/>
      <c r="I3" s="122"/>
      <c r="J3" s="122"/>
      <c r="K3" s="122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64" customFormat="1" ht="18.75" hidden="1" customHeight="1" x14ac:dyDescent="0.25">
      <c r="A4" s="124"/>
      <c r="B4" s="125"/>
      <c r="C4" s="125"/>
      <c r="D4" s="125"/>
      <c r="E4" s="125"/>
      <c r="F4" s="125"/>
      <c r="G4" s="126"/>
      <c r="H4" s="122"/>
      <c r="I4" s="122"/>
      <c r="J4" s="122"/>
      <c r="K4" s="122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64" x14ac:dyDescent="0.25">
      <c r="A5" s="193" t="s">
        <v>321</v>
      </c>
      <c r="B5" s="193"/>
      <c r="C5" s="193"/>
      <c r="D5" s="193"/>
      <c r="E5" s="193"/>
      <c r="F5" s="193"/>
    </row>
    <row r="7" spans="1:64" ht="15.75" thickBot="1" x14ac:dyDescent="0.3"/>
    <row r="8" spans="1:64" ht="30" customHeight="1" thickTop="1" x14ac:dyDescent="0.25">
      <c r="A8" s="140" t="s">
        <v>2</v>
      </c>
      <c r="B8" s="141" t="s">
        <v>322</v>
      </c>
      <c r="C8" s="141" t="s">
        <v>323</v>
      </c>
      <c r="D8" s="141" t="s">
        <v>324</v>
      </c>
      <c r="E8" s="141" t="s">
        <v>301</v>
      </c>
      <c r="F8" s="142" t="s">
        <v>302</v>
      </c>
      <c r="G8" s="143" t="s">
        <v>325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64" ht="18" x14ac:dyDescent="0.25">
      <c r="A9" s="128"/>
      <c r="B9" s="3"/>
      <c r="C9" s="4"/>
      <c r="D9" s="5"/>
      <c r="E9" s="5"/>
      <c r="F9" s="112"/>
      <c r="G9" s="129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7"/>
      <c r="V9" s="7"/>
      <c r="W9" s="7"/>
      <c r="X9" s="7"/>
      <c r="Y9" s="7"/>
    </row>
    <row r="10" spans="1:64" s="10" customFormat="1" ht="35.1" customHeight="1" x14ac:dyDescent="0.25">
      <c r="A10" s="130">
        <v>1</v>
      </c>
      <c r="B10" s="113" t="s">
        <v>326</v>
      </c>
      <c r="C10" s="114"/>
      <c r="D10" s="115"/>
      <c r="E10" s="116"/>
      <c r="F10" s="116"/>
      <c r="G10" s="13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9"/>
      <c r="U10" s="9"/>
      <c r="V10" s="9"/>
      <c r="W10" s="9"/>
      <c r="X10" s="9"/>
      <c r="Y10" s="9"/>
    </row>
    <row r="11" spans="1:64" s="10" customFormat="1" ht="15.75" x14ac:dyDescent="0.25">
      <c r="A11" s="131">
        <f>A10+0.1</f>
        <v>1.1000000000000001</v>
      </c>
      <c r="B11" s="117" t="s">
        <v>204</v>
      </c>
      <c r="C11" s="118">
        <v>2</v>
      </c>
      <c r="D11" s="119" t="s">
        <v>317</v>
      </c>
      <c r="E11" s="120"/>
      <c r="F11" s="120">
        <f>C11*E11</f>
        <v>0</v>
      </c>
      <c r="G11" s="13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9"/>
      <c r="T11" s="9"/>
      <c r="U11" s="9"/>
      <c r="V11" s="9"/>
      <c r="W11" s="9"/>
      <c r="X11" s="9"/>
      <c r="Y11" s="9"/>
    </row>
    <row r="12" spans="1:64" s="10" customFormat="1" ht="15.75" x14ac:dyDescent="0.25">
      <c r="A12" s="131">
        <f t="shared" ref="A12:A19" si="0">A11+0.1</f>
        <v>1.2000000000000002</v>
      </c>
      <c r="B12" s="117" t="s">
        <v>205</v>
      </c>
      <c r="C12" s="118">
        <v>6</v>
      </c>
      <c r="D12" s="119" t="s">
        <v>317</v>
      </c>
      <c r="E12" s="120"/>
      <c r="F12" s="120">
        <f t="shared" ref="F12:F73" si="1">C12*E12</f>
        <v>0</v>
      </c>
      <c r="G12" s="13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9"/>
      <c r="T12" s="9"/>
      <c r="U12" s="9"/>
      <c r="V12" s="9"/>
      <c r="W12" s="9"/>
      <c r="X12" s="9"/>
      <c r="Y12" s="9"/>
    </row>
    <row r="13" spans="1:64" s="10" customFormat="1" ht="30" x14ac:dyDescent="0.25">
      <c r="A13" s="131">
        <f t="shared" si="0"/>
        <v>1.3000000000000003</v>
      </c>
      <c r="B13" s="117" t="s">
        <v>206</v>
      </c>
      <c r="C13" s="118">
        <v>40</v>
      </c>
      <c r="D13" s="119" t="s">
        <v>317</v>
      </c>
      <c r="E13" s="120"/>
      <c r="F13" s="120">
        <f t="shared" si="1"/>
        <v>0</v>
      </c>
      <c r="G13" s="13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</row>
    <row r="14" spans="1:64" s="10" customFormat="1" ht="15.75" x14ac:dyDescent="0.25">
      <c r="A14" s="131">
        <f t="shared" si="0"/>
        <v>1.4000000000000004</v>
      </c>
      <c r="B14" s="117" t="s">
        <v>207</v>
      </c>
      <c r="C14" s="118">
        <v>11</v>
      </c>
      <c r="D14" s="119" t="s">
        <v>317</v>
      </c>
      <c r="E14" s="120"/>
      <c r="F14" s="120">
        <f t="shared" si="1"/>
        <v>0</v>
      </c>
      <c r="G14" s="13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</row>
    <row r="15" spans="1:64" s="10" customFormat="1" ht="15.75" x14ac:dyDescent="0.25">
      <c r="A15" s="131">
        <f t="shared" si="0"/>
        <v>1.5000000000000004</v>
      </c>
      <c r="B15" s="117" t="s">
        <v>208</v>
      </c>
      <c r="C15" s="118">
        <v>22</v>
      </c>
      <c r="D15" s="119" t="s">
        <v>317</v>
      </c>
      <c r="E15" s="120"/>
      <c r="F15" s="120">
        <f t="shared" si="1"/>
        <v>0</v>
      </c>
      <c r="G15" s="13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9"/>
      <c r="T15" s="9"/>
      <c r="U15" s="9"/>
      <c r="V15" s="9"/>
      <c r="W15" s="9"/>
      <c r="X15" s="9"/>
      <c r="Y15" s="9"/>
    </row>
    <row r="16" spans="1:64" s="10" customFormat="1" ht="15.75" x14ac:dyDescent="0.25">
      <c r="A16" s="131">
        <f t="shared" si="0"/>
        <v>1.6000000000000005</v>
      </c>
      <c r="B16" s="117" t="s">
        <v>209</v>
      </c>
      <c r="C16" s="118">
        <v>90</v>
      </c>
      <c r="D16" s="119" t="s">
        <v>317</v>
      </c>
      <c r="E16" s="120"/>
      <c r="F16" s="120">
        <f t="shared" si="1"/>
        <v>0</v>
      </c>
      <c r="G16" s="13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</row>
    <row r="17" spans="1:25" s="10" customFormat="1" ht="15.75" x14ac:dyDescent="0.25">
      <c r="A17" s="131">
        <f t="shared" si="0"/>
        <v>1.7000000000000006</v>
      </c>
      <c r="B17" s="117" t="s">
        <v>210</v>
      </c>
      <c r="C17" s="118">
        <v>46</v>
      </c>
      <c r="D17" s="119" t="s">
        <v>317</v>
      </c>
      <c r="E17" s="120"/>
      <c r="F17" s="120">
        <f t="shared" si="1"/>
        <v>0</v>
      </c>
      <c r="G17" s="13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</row>
    <row r="18" spans="1:25" s="10" customFormat="1" ht="15.75" x14ac:dyDescent="0.25">
      <c r="A18" s="131">
        <f t="shared" si="0"/>
        <v>1.8000000000000007</v>
      </c>
      <c r="B18" s="117" t="s">
        <v>211</v>
      </c>
      <c r="C18" s="118">
        <v>20</v>
      </c>
      <c r="D18" s="119" t="s">
        <v>317</v>
      </c>
      <c r="E18" s="120"/>
      <c r="F18" s="120">
        <f t="shared" si="1"/>
        <v>0</v>
      </c>
      <c r="G18" s="13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9"/>
      <c r="U18" s="9"/>
      <c r="V18" s="9"/>
      <c r="W18" s="9"/>
      <c r="X18" s="9"/>
      <c r="Y18" s="9"/>
    </row>
    <row r="19" spans="1:25" s="10" customFormat="1" ht="15.75" x14ac:dyDescent="0.25">
      <c r="A19" s="131">
        <f t="shared" si="0"/>
        <v>1.9000000000000008</v>
      </c>
      <c r="B19" s="117" t="s">
        <v>212</v>
      </c>
      <c r="C19" s="118">
        <v>15</v>
      </c>
      <c r="D19" s="119" t="s">
        <v>317</v>
      </c>
      <c r="E19" s="120"/>
      <c r="F19" s="120">
        <f t="shared" si="1"/>
        <v>0</v>
      </c>
      <c r="G19" s="13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9"/>
      <c r="T19" s="9"/>
      <c r="U19" s="9"/>
      <c r="V19" s="9"/>
      <c r="W19" s="9"/>
      <c r="X19" s="9"/>
      <c r="Y19" s="9"/>
    </row>
    <row r="20" spans="1:25" s="10" customFormat="1" ht="15.75" x14ac:dyDescent="0.25">
      <c r="A20" s="132">
        <v>1.1000000000000001</v>
      </c>
      <c r="B20" s="117" t="s">
        <v>213</v>
      </c>
      <c r="C20" s="118">
        <v>20</v>
      </c>
      <c r="D20" s="119" t="s">
        <v>317</v>
      </c>
      <c r="E20" s="120"/>
      <c r="F20" s="120">
        <f t="shared" si="1"/>
        <v>0</v>
      </c>
      <c r="G20" s="13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  <c r="T20" s="9"/>
      <c r="U20" s="9"/>
      <c r="V20" s="9"/>
      <c r="W20" s="9"/>
      <c r="X20" s="9"/>
      <c r="Y20" s="9"/>
    </row>
    <row r="21" spans="1:25" s="10" customFormat="1" ht="15.75" x14ac:dyDescent="0.25">
      <c r="A21" s="132">
        <f>A20+0.01</f>
        <v>1.1100000000000001</v>
      </c>
      <c r="B21" s="117" t="s">
        <v>214</v>
      </c>
      <c r="C21" s="118">
        <v>151</v>
      </c>
      <c r="D21" s="119" t="s">
        <v>317</v>
      </c>
      <c r="E21" s="120"/>
      <c r="F21" s="120">
        <f t="shared" si="1"/>
        <v>0</v>
      </c>
      <c r="G21" s="13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9"/>
      <c r="T21" s="9"/>
      <c r="U21" s="9"/>
      <c r="V21" s="9"/>
      <c r="W21" s="9"/>
      <c r="X21" s="9"/>
      <c r="Y21" s="9"/>
    </row>
    <row r="22" spans="1:25" s="10" customFormat="1" ht="15.75" x14ac:dyDescent="0.25">
      <c r="A22" s="132">
        <f t="shared" ref="A22:A73" si="2">A21+0.01</f>
        <v>1.1200000000000001</v>
      </c>
      <c r="B22" s="117" t="s">
        <v>215</v>
      </c>
      <c r="C22" s="118">
        <v>27</v>
      </c>
      <c r="D22" s="119" t="s">
        <v>291</v>
      </c>
      <c r="E22" s="120"/>
      <c r="F22" s="120">
        <f t="shared" si="1"/>
        <v>0</v>
      </c>
      <c r="G22" s="13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9"/>
      <c r="T22" s="9"/>
      <c r="U22" s="9"/>
      <c r="V22" s="9"/>
      <c r="W22" s="9"/>
      <c r="X22" s="9"/>
      <c r="Y22" s="9"/>
    </row>
    <row r="23" spans="1:25" s="10" customFormat="1" ht="15.75" x14ac:dyDescent="0.25">
      <c r="A23" s="132">
        <f t="shared" si="2"/>
        <v>1.1300000000000001</v>
      </c>
      <c r="B23" s="117" t="s">
        <v>216</v>
      </c>
      <c r="C23" s="118">
        <v>270</v>
      </c>
      <c r="D23" s="119" t="s">
        <v>291</v>
      </c>
      <c r="E23" s="120"/>
      <c r="F23" s="120">
        <f t="shared" si="1"/>
        <v>0</v>
      </c>
      <c r="G23" s="13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9"/>
      <c r="T23" s="9"/>
      <c r="U23" s="9"/>
      <c r="V23" s="9"/>
      <c r="W23" s="9"/>
      <c r="X23" s="9"/>
      <c r="Y23" s="9"/>
    </row>
    <row r="24" spans="1:25" s="10" customFormat="1" ht="15.75" x14ac:dyDescent="0.25">
      <c r="A24" s="132">
        <f t="shared" si="2"/>
        <v>1.1400000000000001</v>
      </c>
      <c r="B24" s="117" t="s">
        <v>217</v>
      </c>
      <c r="C24" s="118">
        <v>598</v>
      </c>
      <c r="D24" s="119" t="s">
        <v>291</v>
      </c>
      <c r="E24" s="120"/>
      <c r="F24" s="120">
        <f t="shared" si="1"/>
        <v>0</v>
      </c>
      <c r="G24" s="13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9"/>
      <c r="T24" s="9"/>
      <c r="U24" s="9"/>
      <c r="V24" s="9"/>
      <c r="W24" s="9"/>
      <c r="X24" s="9"/>
      <c r="Y24" s="9"/>
    </row>
    <row r="25" spans="1:25" s="10" customFormat="1" ht="15.75" x14ac:dyDescent="0.25">
      <c r="A25" s="132">
        <f t="shared" si="2"/>
        <v>1.1500000000000001</v>
      </c>
      <c r="B25" s="117" t="s">
        <v>218</v>
      </c>
      <c r="C25" s="118">
        <v>1792</v>
      </c>
      <c r="D25" s="119" t="s">
        <v>291</v>
      </c>
      <c r="E25" s="120"/>
      <c r="F25" s="120">
        <f t="shared" si="1"/>
        <v>0</v>
      </c>
      <c r="G25" s="13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</row>
    <row r="26" spans="1:25" s="10" customFormat="1" ht="15.75" x14ac:dyDescent="0.25">
      <c r="A26" s="132">
        <f t="shared" si="2"/>
        <v>1.1600000000000001</v>
      </c>
      <c r="B26" s="117" t="s">
        <v>219</v>
      </c>
      <c r="C26" s="118">
        <v>13</v>
      </c>
      <c r="D26" s="119" t="s">
        <v>317</v>
      </c>
      <c r="E26" s="120"/>
      <c r="F26" s="120">
        <f t="shared" si="1"/>
        <v>0</v>
      </c>
      <c r="G26" s="13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9"/>
      <c r="U26" s="9"/>
      <c r="V26" s="9"/>
      <c r="W26" s="9"/>
      <c r="X26" s="9"/>
      <c r="Y26" s="9"/>
    </row>
    <row r="27" spans="1:25" s="10" customFormat="1" ht="15.75" x14ac:dyDescent="0.25">
      <c r="A27" s="132">
        <f t="shared" si="2"/>
        <v>1.1700000000000002</v>
      </c>
      <c r="B27" s="117" t="s">
        <v>220</v>
      </c>
      <c r="C27" s="118">
        <v>3</v>
      </c>
      <c r="D27" s="119" t="s">
        <v>317</v>
      </c>
      <c r="E27" s="120"/>
      <c r="F27" s="120">
        <f t="shared" si="1"/>
        <v>0</v>
      </c>
      <c r="G27" s="13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9"/>
      <c r="T27" s="9"/>
      <c r="U27" s="9"/>
      <c r="V27" s="9"/>
      <c r="W27" s="9"/>
      <c r="X27" s="9"/>
      <c r="Y27" s="9"/>
    </row>
    <row r="28" spans="1:25" s="10" customFormat="1" ht="30" x14ac:dyDescent="0.25">
      <c r="A28" s="132">
        <f t="shared" si="2"/>
        <v>1.1800000000000002</v>
      </c>
      <c r="B28" s="117" t="s">
        <v>221</v>
      </c>
      <c r="C28" s="118">
        <v>13</v>
      </c>
      <c r="D28" s="119" t="s">
        <v>317</v>
      </c>
      <c r="E28" s="120"/>
      <c r="F28" s="120">
        <f t="shared" si="1"/>
        <v>0</v>
      </c>
      <c r="G28" s="13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9"/>
      <c r="T28" s="9"/>
      <c r="U28" s="9"/>
      <c r="V28" s="9"/>
      <c r="W28" s="9"/>
      <c r="X28" s="9"/>
      <c r="Y28" s="9"/>
    </row>
    <row r="29" spans="1:25" s="10" customFormat="1" ht="30" x14ac:dyDescent="0.25">
      <c r="A29" s="132">
        <f t="shared" si="2"/>
        <v>1.1900000000000002</v>
      </c>
      <c r="B29" s="117" t="s">
        <v>222</v>
      </c>
      <c r="C29" s="118">
        <v>1</v>
      </c>
      <c r="D29" s="119" t="s">
        <v>317</v>
      </c>
      <c r="E29" s="120"/>
      <c r="F29" s="120">
        <f t="shared" si="1"/>
        <v>0</v>
      </c>
      <c r="G29" s="13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</row>
    <row r="30" spans="1:25" s="10" customFormat="1" ht="30" x14ac:dyDescent="0.25">
      <c r="A30" s="132">
        <f t="shared" si="2"/>
        <v>1.2000000000000002</v>
      </c>
      <c r="B30" s="117" t="s">
        <v>223</v>
      </c>
      <c r="C30" s="118">
        <v>1</v>
      </c>
      <c r="D30" s="119" t="s">
        <v>317</v>
      </c>
      <c r="E30" s="120"/>
      <c r="F30" s="120">
        <f t="shared" si="1"/>
        <v>0</v>
      </c>
      <c r="G30" s="13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9"/>
      <c r="T30" s="9"/>
      <c r="U30" s="9"/>
      <c r="V30" s="9"/>
      <c r="W30" s="9"/>
      <c r="X30" s="9"/>
      <c r="Y30" s="9"/>
    </row>
    <row r="31" spans="1:25" s="10" customFormat="1" ht="30" x14ac:dyDescent="0.25">
      <c r="A31" s="132">
        <f t="shared" si="2"/>
        <v>1.2100000000000002</v>
      </c>
      <c r="B31" s="117" t="s">
        <v>224</v>
      </c>
      <c r="C31" s="118">
        <v>15</v>
      </c>
      <c r="D31" s="119" t="s">
        <v>317</v>
      </c>
      <c r="E31" s="120"/>
      <c r="F31" s="120">
        <f t="shared" si="1"/>
        <v>0</v>
      </c>
      <c r="G31" s="13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  <c r="S31" s="9"/>
      <c r="T31" s="9"/>
      <c r="U31" s="9"/>
      <c r="V31" s="9"/>
      <c r="W31" s="9"/>
      <c r="X31" s="9"/>
      <c r="Y31" s="9"/>
    </row>
    <row r="32" spans="1:25" s="10" customFormat="1" ht="15.75" x14ac:dyDescent="0.25">
      <c r="A32" s="132">
        <f t="shared" si="2"/>
        <v>1.2200000000000002</v>
      </c>
      <c r="B32" s="117" t="s">
        <v>225</v>
      </c>
      <c r="C32" s="118">
        <v>6</v>
      </c>
      <c r="D32" s="119" t="s">
        <v>317</v>
      </c>
      <c r="E32" s="120"/>
      <c r="F32" s="120">
        <f t="shared" si="1"/>
        <v>0</v>
      </c>
      <c r="G32" s="13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  <c r="S32" s="9"/>
      <c r="T32" s="9"/>
      <c r="U32" s="9"/>
      <c r="V32" s="9"/>
      <c r="W32" s="9"/>
      <c r="X32" s="9"/>
      <c r="Y32" s="9"/>
    </row>
    <row r="33" spans="1:25" s="10" customFormat="1" ht="15.75" x14ac:dyDescent="0.25">
      <c r="A33" s="132">
        <f t="shared" si="2"/>
        <v>1.2300000000000002</v>
      </c>
      <c r="B33" s="117" t="s">
        <v>226</v>
      </c>
      <c r="C33" s="118">
        <v>12</v>
      </c>
      <c r="D33" s="119" t="s">
        <v>317</v>
      </c>
      <c r="E33" s="120"/>
      <c r="F33" s="120">
        <f t="shared" si="1"/>
        <v>0</v>
      </c>
      <c r="G33" s="13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9"/>
      <c r="T33" s="9"/>
      <c r="U33" s="9"/>
      <c r="V33" s="9"/>
      <c r="W33" s="9"/>
      <c r="X33" s="9"/>
      <c r="Y33" s="9"/>
    </row>
    <row r="34" spans="1:25" s="10" customFormat="1" ht="15.75" x14ac:dyDescent="0.25">
      <c r="A34" s="132">
        <f t="shared" si="2"/>
        <v>1.2400000000000002</v>
      </c>
      <c r="B34" s="117" t="s">
        <v>227</v>
      </c>
      <c r="C34" s="118">
        <v>10</v>
      </c>
      <c r="D34" s="119" t="s">
        <v>317</v>
      </c>
      <c r="E34" s="120"/>
      <c r="F34" s="120">
        <f t="shared" si="1"/>
        <v>0</v>
      </c>
      <c r="G34" s="13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9"/>
      <c r="T34" s="9"/>
      <c r="U34" s="9"/>
      <c r="V34" s="9"/>
      <c r="W34" s="9"/>
      <c r="X34" s="9"/>
      <c r="Y34" s="9"/>
    </row>
    <row r="35" spans="1:25" s="10" customFormat="1" ht="15.75" x14ac:dyDescent="0.25">
      <c r="A35" s="132">
        <f t="shared" si="2"/>
        <v>1.2500000000000002</v>
      </c>
      <c r="B35" s="117" t="s">
        <v>228</v>
      </c>
      <c r="C35" s="118">
        <v>1</v>
      </c>
      <c r="D35" s="119" t="s">
        <v>317</v>
      </c>
      <c r="E35" s="120"/>
      <c r="F35" s="120">
        <f t="shared" si="1"/>
        <v>0</v>
      </c>
      <c r="G35" s="13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</row>
    <row r="36" spans="1:25" s="10" customFormat="1" ht="15.75" x14ac:dyDescent="0.25">
      <c r="A36" s="132">
        <f t="shared" si="2"/>
        <v>1.2600000000000002</v>
      </c>
      <c r="B36" s="117" t="s">
        <v>229</v>
      </c>
      <c r="C36" s="118">
        <v>1</v>
      </c>
      <c r="D36" s="119" t="s">
        <v>317</v>
      </c>
      <c r="E36" s="120"/>
      <c r="F36" s="120">
        <f t="shared" si="1"/>
        <v>0</v>
      </c>
      <c r="G36" s="13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</row>
    <row r="37" spans="1:25" s="10" customFormat="1" ht="15.75" x14ac:dyDescent="0.25">
      <c r="A37" s="132">
        <f t="shared" si="2"/>
        <v>1.2700000000000002</v>
      </c>
      <c r="B37" s="117" t="s">
        <v>230</v>
      </c>
      <c r="C37" s="118">
        <v>20</v>
      </c>
      <c r="D37" s="119" t="s">
        <v>317</v>
      </c>
      <c r="E37" s="120"/>
      <c r="F37" s="120">
        <f t="shared" si="1"/>
        <v>0</v>
      </c>
      <c r="G37" s="13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9"/>
      <c r="T37" s="9"/>
      <c r="U37" s="9"/>
      <c r="V37" s="9"/>
      <c r="W37" s="9"/>
      <c r="X37" s="9"/>
      <c r="Y37" s="9"/>
    </row>
    <row r="38" spans="1:25" s="10" customFormat="1" ht="30" x14ac:dyDescent="0.25">
      <c r="A38" s="132">
        <f t="shared" si="2"/>
        <v>1.2800000000000002</v>
      </c>
      <c r="B38" s="117" t="s">
        <v>231</v>
      </c>
      <c r="C38" s="118">
        <v>12</v>
      </c>
      <c r="D38" s="119" t="s">
        <v>317</v>
      </c>
      <c r="E38" s="120"/>
      <c r="F38" s="120">
        <f t="shared" si="1"/>
        <v>0</v>
      </c>
      <c r="G38" s="13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9"/>
      <c r="T38" s="9"/>
      <c r="U38" s="9"/>
      <c r="V38" s="9"/>
      <c r="W38" s="9"/>
      <c r="X38" s="9"/>
      <c r="Y38" s="9"/>
    </row>
    <row r="39" spans="1:25" s="10" customFormat="1" ht="30" x14ac:dyDescent="0.25">
      <c r="A39" s="132">
        <f t="shared" si="2"/>
        <v>1.2900000000000003</v>
      </c>
      <c r="B39" s="117" t="s">
        <v>232</v>
      </c>
      <c r="C39" s="118">
        <v>20</v>
      </c>
      <c r="D39" s="119" t="s">
        <v>317</v>
      </c>
      <c r="E39" s="120"/>
      <c r="F39" s="120">
        <f t="shared" si="1"/>
        <v>0</v>
      </c>
      <c r="G39" s="13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9"/>
      <c r="T39" s="9"/>
      <c r="U39" s="9"/>
      <c r="V39" s="9"/>
      <c r="W39" s="9"/>
      <c r="X39" s="9"/>
      <c r="Y39" s="9"/>
    </row>
    <row r="40" spans="1:25" s="10" customFormat="1" ht="30" x14ac:dyDescent="0.25">
      <c r="A40" s="132">
        <f t="shared" si="2"/>
        <v>1.3000000000000003</v>
      </c>
      <c r="B40" s="117" t="s">
        <v>233</v>
      </c>
      <c r="C40" s="118">
        <v>10</v>
      </c>
      <c r="D40" s="119" t="s">
        <v>317</v>
      </c>
      <c r="E40" s="120"/>
      <c r="F40" s="120">
        <f t="shared" si="1"/>
        <v>0</v>
      </c>
      <c r="G40" s="13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9"/>
      <c r="T40" s="9"/>
      <c r="U40" s="9"/>
      <c r="V40" s="9"/>
      <c r="W40" s="9"/>
      <c r="X40" s="9"/>
      <c r="Y40" s="9"/>
    </row>
    <row r="41" spans="1:25" s="10" customFormat="1" ht="15.75" x14ac:dyDescent="0.25">
      <c r="A41" s="132">
        <f t="shared" si="2"/>
        <v>1.3100000000000003</v>
      </c>
      <c r="B41" s="117" t="s">
        <v>234</v>
      </c>
      <c r="C41" s="118">
        <v>1</v>
      </c>
      <c r="D41" s="119" t="s">
        <v>317</v>
      </c>
      <c r="E41" s="120"/>
      <c r="F41" s="120">
        <f t="shared" si="1"/>
        <v>0</v>
      </c>
      <c r="G41" s="13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9"/>
      <c r="T41" s="9"/>
      <c r="U41" s="9"/>
      <c r="V41" s="9"/>
      <c r="W41" s="9"/>
      <c r="X41" s="9"/>
      <c r="Y41" s="9"/>
    </row>
    <row r="42" spans="1:25" s="10" customFormat="1" ht="15.75" x14ac:dyDescent="0.25">
      <c r="A42" s="132">
        <f t="shared" si="2"/>
        <v>1.3200000000000003</v>
      </c>
      <c r="B42" s="117" t="s">
        <v>235</v>
      </c>
      <c r="C42" s="118">
        <v>1</v>
      </c>
      <c r="D42" s="119" t="s">
        <v>317</v>
      </c>
      <c r="E42" s="120"/>
      <c r="F42" s="120">
        <f t="shared" si="1"/>
        <v>0</v>
      </c>
      <c r="G42" s="13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  <c r="S42" s="9"/>
      <c r="T42" s="9"/>
      <c r="U42" s="9"/>
      <c r="V42" s="9"/>
      <c r="W42" s="9"/>
      <c r="X42" s="9"/>
      <c r="Y42" s="9"/>
    </row>
    <row r="43" spans="1:25" s="10" customFormat="1" ht="15.75" x14ac:dyDescent="0.25">
      <c r="A43" s="132">
        <f t="shared" si="2"/>
        <v>1.3300000000000003</v>
      </c>
      <c r="B43" s="117" t="s">
        <v>236</v>
      </c>
      <c r="C43" s="118">
        <v>9</v>
      </c>
      <c r="D43" s="119" t="s">
        <v>317</v>
      </c>
      <c r="E43" s="120"/>
      <c r="F43" s="120">
        <f t="shared" si="1"/>
        <v>0</v>
      </c>
      <c r="G43" s="13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  <c r="S43" s="9"/>
      <c r="T43" s="9"/>
      <c r="U43" s="9"/>
      <c r="V43" s="9"/>
      <c r="W43" s="9"/>
      <c r="X43" s="9"/>
      <c r="Y43" s="9"/>
    </row>
    <row r="44" spans="1:25" s="10" customFormat="1" ht="15.75" x14ac:dyDescent="0.25">
      <c r="A44" s="132">
        <f t="shared" si="2"/>
        <v>1.3400000000000003</v>
      </c>
      <c r="B44" s="117" t="s">
        <v>237</v>
      </c>
      <c r="C44" s="118">
        <v>4</v>
      </c>
      <c r="D44" s="119" t="s">
        <v>317</v>
      </c>
      <c r="E44" s="120"/>
      <c r="F44" s="120">
        <f t="shared" si="1"/>
        <v>0</v>
      </c>
      <c r="G44" s="13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S44" s="9"/>
      <c r="T44" s="9"/>
      <c r="U44" s="9"/>
      <c r="V44" s="9"/>
      <c r="W44" s="9"/>
      <c r="X44" s="9"/>
      <c r="Y44" s="9"/>
    </row>
    <row r="45" spans="1:25" s="10" customFormat="1" ht="15.75" x14ac:dyDescent="0.25">
      <c r="A45" s="132">
        <f t="shared" si="2"/>
        <v>1.3500000000000003</v>
      </c>
      <c r="B45" s="117" t="s">
        <v>238</v>
      </c>
      <c r="C45" s="118">
        <v>6</v>
      </c>
      <c r="D45" s="119" t="s">
        <v>317</v>
      </c>
      <c r="E45" s="120"/>
      <c r="F45" s="120">
        <f t="shared" si="1"/>
        <v>0</v>
      </c>
      <c r="G45" s="13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9"/>
      <c r="T45" s="9"/>
      <c r="U45" s="9"/>
      <c r="V45" s="9"/>
      <c r="W45" s="9"/>
      <c r="X45" s="9"/>
      <c r="Y45" s="9"/>
    </row>
    <row r="46" spans="1:25" s="10" customFormat="1" ht="30" x14ac:dyDescent="0.25">
      <c r="A46" s="132">
        <f t="shared" si="2"/>
        <v>1.3600000000000003</v>
      </c>
      <c r="B46" s="117" t="s">
        <v>239</v>
      </c>
      <c r="C46" s="118">
        <v>1</v>
      </c>
      <c r="D46" s="119" t="s">
        <v>317</v>
      </c>
      <c r="E46" s="120"/>
      <c r="F46" s="120">
        <f t="shared" si="1"/>
        <v>0</v>
      </c>
      <c r="G46" s="13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9"/>
      <c r="T46" s="9"/>
      <c r="U46" s="9"/>
      <c r="V46" s="9"/>
      <c r="W46" s="9"/>
      <c r="X46" s="9"/>
      <c r="Y46" s="9"/>
    </row>
    <row r="47" spans="1:25" s="10" customFormat="1" ht="30" x14ac:dyDescent="0.25">
      <c r="A47" s="132">
        <f t="shared" si="2"/>
        <v>1.3700000000000003</v>
      </c>
      <c r="B47" s="117" t="s">
        <v>240</v>
      </c>
      <c r="C47" s="118">
        <v>1</v>
      </c>
      <c r="D47" s="119" t="s">
        <v>317</v>
      </c>
      <c r="E47" s="120"/>
      <c r="F47" s="120">
        <f t="shared" si="1"/>
        <v>0</v>
      </c>
      <c r="G47" s="13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  <c r="S47" s="9"/>
      <c r="T47" s="9"/>
      <c r="U47" s="9"/>
      <c r="V47" s="9"/>
      <c r="W47" s="9"/>
      <c r="X47" s="9"/>
      <c r="Y47" s="9"/>
    </row>
    <row r="48" spans="1:25" s="10" customFormat="1" ht="15.75" x14ac:dyDescent="0.25">
      <c r="A48" s="132">
        <f t="shared" si="2"/>
        <v>1.3800000000000003</v>
      </c>
      <c r="B48" s="117" t="s">
        <v>241</v>
      </c>
      <c r="C48" s="118">
        <v>1</v>
      </c>
      <c r="D48" s="119" t="s">
        <v>317</v>
      </c>
      <c r="E48" s="120"/>
      <c r="F48" s="120">
        <f t="shared" si="1"/>
        <v>0</v>
      </c>
      <c r="G48" s="13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  <c r="S48" s="9"/>
      <c r="T48" s="9"/>
      <c r="U48" s="9"/>
      <c r="V48" s="9"/>
      <c r="W48" s="9"/>
      <c r="X48" s="9"/>
      <c r="Y48" s="9"/>
    </row>
    <row r="49" spans="1:25" s="10" customFormat="1" ht="15.75" x14ac:dyDescent="0.25">
      <c r="A49" s="132">
        <f t="shared" si="2"/>
        <v>1.3900000000000003</v>
      </c>
      <c r="B49" s="117" t="s">
        <v>242</v>
      </c>
      <c r="C49" s="118">
        <v>30</v>
      </c>
      <c r="D49" s="119" t="s">
        <v>317</v>
      </c>
      <c r="E49" s="120"/>
      <c r="F49" s="120">
        <f t="shared" si="1"/>
        <v>0</v>
      </c>
      <c r="G49" s="13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9"/>
      <c r="T49" s="9"/>
      <c r="U49" s="9"/>
      <c r="V49" s="9"/>
      <c r="W49" s="9"/>
      <c r="X49" s="9"/>
      <c r="Y49" s="9"/>
    </row>
    <row r="50" spans="1:25" s="10" customFormat="1" ht="15.75" x14ac:dyDescent="0.25">
      <c r="A50" s="132">
        <f t="shared" si="2"/>
        <v>1.4000000000000004</v>
      </c>
      <c r="B50" s="117" t="s">
        <v>243</v>
      </c>
      <c r="C50" s="118">
        <v>7</v>
      </c>
      <c r="D50" s="119" t="s">
        <v>317</v>
      </c>
      <c r="E50" s="120"/>
      <c r="F50" s="120">
        <f t="shared" si="1"/>
        <v>0</v>
      </c>
      <c r="G50" s="13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  <c r="S50" s="9"/>
      <c r="T50" s="9"/>
      <c r="U50" s="9"/>
      <c r="V50" s="9"/>
      <c r="W50" s="9"/>
      <c r="X50" s="9"/>
      <c r="Y50" s="9"/>
    </row>
    <row r="51" spans="1:25" s="10" customFormat="1" ht="15.75" x14ac:dyDescent="0.25">
      <c r="A51" s="132">
        <f t="shared" si="2"/>
        <v>1.4100000000000004</v>
      </c>
      <c r="B51" s="117" t="s">
        <v>244</v>
      </c>
      <c r="C51" s="118">
        <v>12</v>
      </c>
      <c r="D51" s="119" t="s">
        <v>317</v>
      </c>
      <c r="E51" s="120"/>
      <c r="F51" s="120">
        <f t="shared" si="1"/>
        <v>0</v>
      </c>
      <c r="G51" s="13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  <c r="S51" s="9"/>
      <c r="T51" s="9"/>
      <c r="U51" s="9"/>
      <c r="V51" s="9"/>
      <c r="W51" s="9"/>
      <c r="X51" s="9"/>
      <c r="Y51" s="9"/>
    </row>
    <row r="52" spans="1:25" s="10" customFormat="1" ht="15.75" x14ac:dyDescent="0.25">
      <c r="A52" s="132">
        <f t="shared" si="2"/>
        <v>1.4200000000000004</v>
      </c>
      <c r="B52" s="117" t="s">
        <v>245</v>
      </c>
      <c r="C52" s="118">
        <v>20</v>
      </c>
      <c r="D52" s="119" t="s">
        <v>317</v>
      </c>
      <c r="E52" s="120"/>
      <c r="F52" s="120">
        <f t="shared" si="1"/>
        <v>0</v>
      </c>
      <c r="G52" s="13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  <c r="S52" s="9"/>
      <c r="T52" s="9"/>
      <c r="U52" s="9"/>
      <c r="V52" s="9"/>
      <c r="W52" s="9"/>
      <c r="X52" s="9"/>
      <c r="Y52" s="9"/>
    </row>
    <row r="53" spans="1:25" s="10" customFormat="1" ht="15.75" x14ac:dyDescent="0.25">
      <c r="A53" s="132">
        <f t="shared" si="2"/>
        <v>1.4300000000000004</v>
      </c>
      <c r="B53" s="117" t="s">
        <v>246</v>
      </c>
      <c r="C53" s="118">
        <v>40</v>
      </c>
      <c r="D53" s="119" t="s">
        <v>317</v>
      </c>
      <c r="E53" s="120"/>
      <c r="F53" s="120">
        <f t="shared" si="1"/>
        <v>0</v>
      </c>
      <c r="G53" s="13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  <c r="S53" s="9"/>
      <c r="T53" s="9"/>
      <c r="U53" s="9"/>
      <c r="V53" s="9"/>
      <c r="W53" s="9"/>
      <c r="X53" s="9"/>
      <c r="Y53" s="9"/>
    </row>
    <row r="54" spans="1:25" s="10" customFormat="1" ht="15.75" x14ac:dyDescent="0.25">
      <c r="A54" s="132">
        <f t="shared" si="2"/>
        <v>1.4400000000000004</v>
      </c>
      <c r="B54" s="117" t="s">
        <v>247</v>
      </c>
      <c r="C54" s="118">
        <v>8</v>
      </c>
      <c r="D54" s="119" t="s">
        <v>317</v>
      </c>
      <c r="E54" s="120"/>
      <c r="F54" s="120">
        <f t="shared" si="1"/>
        <v>0</v>
      </c>
      <c r="G54" s="138"/>
      <c r="H54" s="8"/>
      <c r="I54" s="8"/>
      <c r="J54" s="8"/>
      <c r="K54" s="8"/>
      <c r="L54" s="8"/>
      <c r="M54" s="8"/>
      <c r="N54" s="8"/>
      <c r="O54" s="8"/>
      <c r="P54" s="8"/>
      <c r="Q54" s="8"/>
      <c r="R54" s="9"/>
      <c r="S54" s="9"/>
      <c r="T54" s="9"/>
      <c r="U54" s="9"/>
      <c r="V54" s="9"/>
      <c r="W54" s="9"/>
      <c r="X54" s="9"/>
      <c r="Y54" s="9"/>
    </row>
    <row r="55" spans="1:25" s="10" customFormat="1" ht="30" x14ac:dyDescent="0.25">
      <c r="A55" s="132">
        <f t="shared" si="2"/>
        <v>1.4500000000000004</v>
      </c>
      <c r="B55" s="117" t="s">
        <v>248</v>
      </c>
      <c r="C55" s="118">
        <v>14</v>
      </c>
      <c r="D55" s="119" t="s">
        <v>317</v>
      </c>
      <c r="E55" s="120"/>
      <c r="F55" s="120">
        <f t="shared" si="1"/>
        <v>0</v>
      </c>
      <c r="G55" s="138"/>
      <c r="H55" s="8"/>
      <c r="I55" s="8"/>
      <c r="J55" s="8"/>
      <c r="K55" s="8"/>
      <c r="L55" s="8"/>
      <c r="M55" s="8"/>
      <c r="N55" s="8"/>
      <c r="O55" s="8"/>
      <c r="P55" s="8"/>
      <c r="Q55" s="8"/>
      <c r="R55" s="9"/>
      <c r="S55" s="9"/>
      <c r="T55" s="9"/>
      <c r="U55" s="9"/>
      <c r="V55" s="9"/>
      <c r="W55" s="9"/>
      <c r="X55" s="9"/>
      <c r="Y55" s="9"/>
    </row>
    <row r="56" spans="1:25" s="10" customFormat="1" ht="30" x14ac:dyDescent="0.25">
      <c r="A56" s="132">
        <f t="shared" si="2"/>
        <v>1.4600000000000004</v>
      </c>
      <c r="B56" s="117" t="s">
        <v>249</v>
      </c>
      <c r="C56" s="118">
        <v>23</v>
      </c>
      <c r="D56" s="119" t="s">
        <v>317</v>
      </c>
      <c r="E56" s="120"/>
      <c r="F56" s="120">
        <f t="shared" si="1"/>
        <v>0</v>
      </c>
      <c r="G56" s="13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  <c r="S56" s="9"/>
      <c r="T56" s="9"/>
      <c r="U56" s="9"/>
      <c r="V56" s="9"/>
      <c r="W56" s="9"/>
      <c r="X56" s="9"/>
      <c r="Y56" s="9"/>
    </row>
    <row r="57" spans="1:25" s="10" customFormat="1" ht="30" x14ac:dyDescent="0.25">
      <c r="A57" s="132">
        <f t="shared" si="2"/>
        <v>1.4700000000000004</v>
      </c>
      <c r="B57" s="117" t="s">
        <v>250</v>
      </c>
      <c r="C57" s="118">
        <v>4</v>
      </c>
      <c r="D57" s="119" t="s">
        <v>317</v>
      </c>
      <c r="E57" s="120"/>
      <c r="F57" s="120">
        <f t="shared" si="1"/>
        <v>0</v>
      </c>
      <c r="G57" s="13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9"/>
      <c r="T57" s="9"/>
      <c r="U57" s="9"/>
      <c r="V57" s="9"/>
      <c r="W57" s="9"/>
      <c r="X57" s="9"/>
      <c r="Y57" s="9"/>
    </row>
    <row r="58" spans="1:25" s="10" customFormat="1" ht="15.75" x14ac:dyDescent="0.25">
      <c r="A58" s="132">
        <f t="shared" si="2"/>
        <v>1.4800000000000004</v>
      </c>
      <c r="B58" s="117" t="s">
        <v>251</v>
      </c>
      <c r="C58" s="118">
        <v>1</v>
      </c>
      <c r="D58" s="119" t="s">
        <v>317</v>
      </c>
      <c r="E58" s="120"/>
      <c r="F58" s="120">
        <f t="shared" si="1"/>
        <v>0</v>
      </c>
      <c r="G58" s="13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  <c r="S58" s="9"/>
      <c r="T58" s="9"/>
      <c r="U58" s="9"/>
      <c r="V58" s="9"/>
      <c r="W58" s="9"/>
      <c r="X58" s="9"/>
      <c r="Y58" s="9"/>
    </row>
    <row r="59" spans="1:25" s="10" customFormat="1" ht="30" x14ac:dyDescent="0.25">
      <c r="A59" s="132">
        <f t="shared" si="2"/>
        <v>1.4900000000000004</v>
      </c>
      <c r="B59" s="117" t="s">
        <v>252</v>
      </c>
      <c r="C59" s="118">
        <v>15</v>
      </c>
      <c r="D59" s="119" t="s">
        <v>317</v>
      </c>
      <c r="E59" s="120"/>
      <c r="F59" s="120">
        <f t="shared" si="1"/>
        <v>0</v>
      </c>
      <c r="G59" s="13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  <c r="S59" s="9"/>
      <c r="T59" s="9"/>
      <c r="U59" s="9"/>
      <c r="V59" s="9"/>
      <c r="W59" s="9"/>
      <c r="X59" s="9"/>
      <c r="Y59" s="9"/>
    </row>
    <row r="60" spans="1:25" s="10" customFormat="1" ht="15.75" x14ac:dyDescent="0.25">
      <c r="A60" s="132">
        <f t="shared" si="2"/>
        <v>1.5000000000000004</v>
      </c>
      <c r="B60" s="117" t="s">
        <v>253</v>
      </c>
      <c r="C60" s="118">
        <v>40</v>
      </c>
      <c r="D60" s="119" t="s">
        <v>317</v>
      </c>
      <c r="E60" s="120"/>
      <c r="F60" s="120">
        <f t="shared" si="1"/>
        <v>0</v>
      </c>
      <c r="G60" s="13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T60" s="9"/>
      <c r="U60" s="9"/>
      <c r="V60" s="9"/>
      <c r="W60" s="9"/>
      <c r="X60" s="9"/>
      <c r="Y60" s="9"/>
    </row>
    <row r="61" spans="1:25" s="10" customFormat="1" ht="15.75" x14ac:dyDescent="0.25">
      <c r="A61" s="132">
        <f t="shared" si="2"/>
        <v>1.5100000000000005</v>
      </c>
      <c r="B61" s="117" t="s">
        <v>254</v>
      </c>
      <c r="C61" s="118">
        <v>6</v>
      </c>
      <c r="D61" s="119" t="s">
        <v>317</v>
      </c>
      <c r="E61" s="120"/>
      <c r="F61" s="120">
        <f t="shared" si="1"/>
        <v>0</v>
      </c>
      <c r="G61" s="138"/>
      <c r="H61" s="8"/>
      <c r="I61" s="8"/>
      <c r="J61" s="8"/>
      <c r="K61" s="8"/>
      <c r="L61" s="8"/>
      <c r="M61" s="8"/>
      <c r="N61" s="8"/>
      <c r="O61" s="8"/>
      <c r="P61" s="8"/>
      <c r="Q61" s="8"/>
      <c r="R61" s="9"/>
      <c r="S61" s="9"/>
      <c r="T61" s="9"/>
      <c r="U61" s="9"/>
      <c r="V61" s="9"/>
      <c r="W61" s="9"/>
      <c r="X61" s="9"/>
      <c r="Y61" s="9"/>
    </row>
    <row r="62" spans="1:25" s="10" customFormat="1" ht="15.75" x14ac:dyDescent="0.25">
      <c r="A62" s="132">
        <f t="shared" si="2"/>
        <v>1.5200000000000005</v>
      </c>
      <c r="B62" s="117" t="s">
        <v>255</v>
      </c>
      <c r="C62" s="118">
        <v>13</v>
      </c>
      <c r="D62" s="119" t="s">
        <v>317</v>
      </c>
      <c r="E62" s="120"/>
      <c r="F62" s="120">
        <f t="shared" si="1"/>
        <v>0</v>
      </c>
      <c r="G62" s="138"/>
      <c r="H62" s="8"/>
      <c r="I62" s="8"/>
      <c r="J62" s="8"/>
      <c r="K62" s="8"/>
      <c r="L62" s="8"/>
      <c r="M62" s="8"/>
      <c r="N62" s="8"/>
      <c r="O62" s="8"/>
      <c r="P62" s="8"/>
      <c r="Q62" s="8"/>
      <c r="R62" s="9"/>
      <c r="S62" s="9"/>
      <c r="T62" s="9"/>
      <c r="U62" s="9"/>
      <c r="V62" s="9"/>
      <c r="W62" s="9"/>
      <c r="X62" s="9"/>
      <c r="Y62" s="9"/>
    </row>
    <row r="63" spans="1:25" s="10" customFormat="1" ht="15.75" x14ac:dyDescent="0.25">
      <c r="A63" s="132">
        <f t="shared" si="2"/>
        <v>1.5300000000000005</v>
      </c>
      <c r="B63" s="117" t="s">
        <v>292</v>
      </c>
      <c r="C63" s="118">
        <v>200</v>
      </c>
      <c r="D63" s="119" t="s">
        <v>317</v>
      </c>
      <c r="E63" s="120"/>
      <c r="F63" s="120">
        <f t="shared" si="1"/>
        <v>0</v>
      </c>
      <c r="G63" s="138"/>
      <c r="H63" s="8"/>
      <c r="I63" s="8"/>
      <c r="J63" s="8"/>
      <c r="K63" s="8"/>
      <c r="L63" s="8"/>
      <c r="M63" s="8"/>
      <c r="N63" s="8"/>
      <c r="O63" s="8"/>
      <c r="P63" s="8"/>
      <c r="Q63" s="8"/>
      <c r="R63" s="9"/>
      <c r="S63" s="9"/>
      <c r="T63" s="9"/>
      <c r="U63" s="9"/>
      <c r="V63" s="9"/>
      <c r="W63" s="9"/>
      <c r="X63" s="9"/>
      <c r="Y63" s="9"/>
    </row>
    <row r="64" spans="1:25" s="10" customFormat="1" ht="15.75" x14ac:dyDescent="0.25">
      <c r="A64" s="132">
        <f t="shared" si="2"/>
        <v>1.5400000000000005</v>
      </c>
      <c r="B64" s="117" t="s">
        <v>293</v>
      </c>
      <c r="C64" s="118">
        <v>3</v>
      </c>
      <c r="D64" s="119" t="s">
        <v>317</v>
      </c>
      <c r="E64" s="120"/>
      <c r="F64" s="120">
        <f t="shared" si="1"/>
        <v>0</v>
      </c>
      <c r="G64" s="13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9"/>
      <c r="T64" s="9"/>
      <c r="U64" s="9"/>
      <c r="V64" s="9"/>
      <c r="W64" s="9"/>
      <c r="X64" s="9"/>
      <c r="Y64" s="9"/>
    </row>
    <row r="65" spans="1:25" s="10" customFormat="1" ht="15.75" x14ac:dyDescent="0.25">
      <c r="A65" s="132">
        <f t="shared" si="2"/>
        <v>1.5500000000000005</v>
      </c>
      <c r="B65" s="117" t="s">
        <v>294</v>
      </c>
      <c r="C65" s="118">
        <v>1</v>
      </c>
      <c r="D65" s="119" t="s">
        <v>317</v>
      </c>
      <c r="E65" s="120"/>
      <c r="F65" s="120">
        <f t="shared" si="1"/>
        <v>0</v>
      </c>
      <c r="G65" s="138"/>
      <c r="H65" s="8"/>
      <c r="I65" s="8"/>
      <c r="J65" s="8"/>
      <c r="K65" s="8"/>
      <c r="L65" s="8"/>
      <c r="M65" s="8"/>
      <c r="N65" s="8"/>
      <c r="O65" s="8"/>
      <c r="P65" s="8"/>
      <c r="Q65" s="8"/>
      <c r="R65" s="9"/>
      <c r="S65" s="9"/>
      <c r="T65" s="9"/>
      <c r="U65" s="9"/>
      <c r="V65" s="9"/>
      <c r="W65" s="9"/>
      <c r="X65" s="9"/>
      <c r="Y65" s="9"/>
    </row>
    <row r="66" spans="1:25" s="10" customFormat="1" ht="15.75" x14ac:dyDescent="0.25">
      <c r="A66" s="132">
        <f t="shared" si="2"/>
        <v>1.5600000000000005</v>
      </c>
      <c r="B66" s="117" t="s">
        <v>295</v>
      </c>
      <c r="C66" s="118">
        <v>1</v>
      </c>
      <c r="D66" s="119" t="s">
        <v>317</v>
      </c>
      <c r="E66" s="120"/>
      <c r="F66" s="120">
        <f t="shared" si="1"/>
        <v>0</v>
      </c>
      <c r="G66" s="138"/>
      <c r="H66" s="8"/>
      <c r="I66" s="8"/>
      <c r="J66" s="8"/>
      <c r="K66" s="8"/>
      <c r="L66" s="8"/>
      <c r="M66" s="8"/>
      <c r="N66" s="8"/>
      <c r="O66" s="8"/>
      <c r="P66" s="8"/>
      <c r="Q66" s="8"/>
      <c r="R66" s="9"/>
      <c r="S66" s="9"/>
      <c r="T66" s="9"/>
      <c r="U66" s="9"/>
      <c r="V66" s="9"/>
      <c r="W66" s="9"/>
      <c r="X66" s="9"/>
      <c r="Y66" s="9"/>
    </row>
    <row r="67" spans="1:25" s="10" customFormat="1" ht="15.75" x14ac:dyDescent="0.25">
      <c r="A67" s="132">
        <f t="shared" si="2"/>
        <v>1.5700000000000005</v>
      </c>
      <c r="B67" s="117" t="s">
        <v>296</v>
      </c>
      <c r="C67" s="118">
        <v>2</v>
      </c>
      <c r="D67" s="119" t="s">
        <v>317</v>
      </c>
      <c r="E67" s="120"/>
      <c r="F67" s="120">
        <f t="shared" si="1"/>
        <v>0</v>
      </c>
      <c r="G67" s="138"/>
      <c r="H67" s="8"/>
      <c r="I67" s="8"/>
      <c r="J67" s="8"/>
      <c r="K67" s="8"/>
      <c r="L67" s="8"/>
      <c r="M67" s="8"/>
      <c r="N67" s="8"/>
      <c r="O67" s="8"/>
      <c r="P67" s="8"/>
      <c r="Q67" s="8"/>
      <c r="R67" s="9"/>
      <c r="S67" s="9"/>
      <c r="T67" s="9"/>
      <c r="U67" s="9"/>
      <c r="V67" s="9"/>
      <c r="W67" s="9"/>
      <c r="X67" s="9"/>
      <c r="Y67" s="9"/>
    </row>
    <row r="68" spans="1:25" s="10" customFormat="1" ht="15.75" x14ac:dyDescent="0.25">
      <c r="A68" s="132">
        <f t="shared" si="2"/>
        <v>1.5800000000000005</v>
      </c>
      <c r="B68" s="117" t="s">
        <v>297</v>
      </c>
      <c r="C68" s="118">
        <v>7</v>
      </c>
      <c r="D68" s="119" t="s">
        <v>317</v>
      </c>
      <c r="E68" s="120"/>
      <c r="F68" s="120">
        <f t="shared" si="1"/>
        <v>0</v>
      </c>
      <c r="G68" s="138"/>
      <c r="H68" s="8"/>
      <c r="I68" s="8"/>
      <c r="J68" s="8"/>
      <c r="K68" s="8"/>
      <c r="L68" s="8"/>
      <c r="M68" s="8"/>
      <c r="N68" s="8"/>
      <c r="O68" s="8"/>
      <c r="P68" s="8"/>
      <c r="Q68" s="8"/>
      <c r="R68" s="9"/>
      <c r="S68" s="9"/>
      <c r="T68" s="9"/>
      <c r="U68" s="9"/>
      <c r="V68" s="9"/>
      <c r="W68" s="9"/>
      <c r="X68" s="9"/>
      <c r="Y68" s="9"/>
    </row>
    <row r="69" spans="1:25" s="10" customFormat="1" ht="15.75" x14ac:dyDescent="0.25">
      <c r="A69" s="132">
        <f t="shared" si="2"/>
        <v>1.5900000000000005</v>
      </c>
      <c r="B69" s="117" t="s">
        <v>298</v>
      </c>
      <c r="C69" s="118">
        <v>40</v>
      </c>
      <c r="D69" s="119" t="s">
        <v>317</v>
      </c>
      <c r="E69" s="120"/>
      <c r="F69" s="120">
        <f t="shared" si="1"/>
        <v>0</v>
      </c>
      <c r="G69" s="138"/>
      <c r="H69" s="8"/>
      <c r="I69" s="8"/>
      <c r="J69" s="8"/>
      <c r="K69" s="8"/>
      <c r="L69" s="8"/>
      <c r="M69" s="8"/>
      <c r="N69" s="8"/>
      <c r="O69" s="8"/>
      <c r="P69" s="8"/>
      <c r="Q69" s="8"/>
      <c r="R69" s="9"/>
      <c r="S69" s="9"/>
      <c r="T69" s="9"/>
      <c r="U69" s="9"/>
      <c r="V69" s="9"/>
      <c r="W69" s="9"/>
      <c r="X69" s="9"/>
      <c r="Y69" s="9"/>
    </row>
    <row r="70" spans="1:25" s="10" customFormat="1" ht="15.75" x14ac:dyDescent="0.25">
      <c r="A70" s="132">
        <f t="shared" si="2"/>
        <v>1.6000000000000005</v>
      </c>
      <c r="B70" s="117" t="s">
        <v>299</v>
      </c>
      <c r="C70" s="118">
        <v>10</v>
      </c>
      <c r="D70" s="119" t="s">
        <v>317</v>
      </c>
      <c r="E70" s="120"/>
      <c r="F70" s="120">
        <f t="shared" si="1"/>
        <v>0</v>
      </c>
      <c r="G70" s="138"/>
      <c r="H70" s="8"/>
      <c r="I70" s="8"/>
      <c r="J70" s="8"/>
      <c r="K70" s="8"/>
      <c r="L70" s="8"/>
      <c r="M70" s="8"/>
      <c r="N70" s="8"/>
      <c r="O70" s="8"/>
      <c r="P70" s="8"/>
      <c r="Q70" s="8"/>
      <c r="R70" s="9"/>
      <c r="S70" s="9"/>
      <c r="T70" s="9"/>
      <c r="U70" s="9"/>
      <c r="V70" s="9"/>
      <c r="W70" s="9"/>
      <c r="X70" s="9"/>
      <c r="Y70" s="9"/>
    </row>
    <row r="71" spans="1:25" s="10" customFormat="1" ht="35.1" customHeight="1" x14ac:dyDescent="0.25">
      <c r="A71" s="132">
        <f t="shared" si="2"/>
        <v>1.6100000000000005</v>
      </c>
      <c r="B71" s="117" t="s">
        <v>303</v>
      </c>
      <c r="C71" s="118">
        <v>1</v>
      </c>
      <c r="D71" s="119" t="s">
        <v>317</v>
      </c>
      <c r="E71" s="120"/>
      <c r="F71" s="120">
        <f t="shared" si="1"/>
        <v>0</v>
      </c>
      <c r="G71" s="138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9"/>
      <c r="T71" s="9"/>
      <c r="U71" s="9"/>
      <c r="V71" s="9"/>
      <c r="W71" s="9"/>
      <c r="X71" s="9"/>
      <c r="Y71" s="9"/>
    </row>
    <row r="72" spans="1:25" s="10" customFormat="1" ht="15.75" x14ac:dyDescent="0.25">
      <c r="A72" s="132">
        <f t="shared" si="2"/>
        <v>1.6200000000000006</v>
      </c>
      <c r="B72" s="117" t="s">
        <v>300</v>
      </c>
      <c r="C72" s="118">
        <v>1</v>
      </c>
      <c r="D72" s="119" t="s">
        <v>317</v>
      </c>
      <c r="E72" s="120"/>
      <c r="F72" s="120">
        <f t="shared" si="1"/>
        <v>0</v>
      </c>
      <c r="G72" s="137">
        <f>+SUM(F11:F72)</f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9"/>
      <c r="S72" s="9"/>
      <c r="T72" s="9"/>
      <c r="U72" s="9"/>
      <c r="V72" s="9"/>
      <c r="W72" s="9"/>
      <c r="X72" s="9"/>
      <c r="Y72" s="9"/>
    </row>
    <row r="73" spans="1:25" s="10" customFormat="1" ht="45" x14ac:dyDescent="0.25">
      <c r="A73" s="132">
        <f t="shared" si="2"/>
        <v>1.6300000000000006</v>
      </c>
      <c r="B73" s="117" t="s">
        <v>342</v>
      </c>
      <c r="C73" s="118">
        <v>3</v>
      </c>
      <c r="D73" s="119" t="s">
        <v>317</v>
      </c>
      <c r="E73" s="120"/>
      <c r="F73" s="120">
        <f t="shared" si="1"/>
        <v>0</v>
      </c>
      <c r="G73" s="223">
        <f>+F73</f>
        <v>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9"/>
      <c r="S73" s="9"/>
      <c r="T73" s="9"/>
      <c r="U73" s="9"/>
      <c r="V73" s="9"/>
      <c r="W73" s="9"/>
      <c r="X73" s="9"/>
      <c r="Y73" s="9"/>
    </row>
    <row r="74" spans="1:25" s="10" customFormat="1" ht="22.5" customHeight="1" x14ac:dyDescent="0.25">
      <c r="A74" s="131"/>
      <c r="B74" s="117"/>
      <c r="C74" s="118"/>
      <c r="D74" s="119"/>
      <c r="E74" s="120"/>
      <c r="F74" s="121"/>
      <c r="G74" s="138"/>
      <c r="H74" s="8"/>
      <c r="I74" s="8"/>
      <c r="J74" s="8"/>
      <c r="K74" s="8"/>
      <c r="L74" s="8"/>
      <c r="M74" s="8"/>
      <c r="N74" s="8"/>
      <c r="O74" s="8"/>
      <c r="P74" s="8"/>
      <c r="Q74" s="8"/>
      <c r="R74" s="9"/>
      <c r="S74" s="9"/>
      <c r="T74" s="9"/>
      <c r="U74" s="9"/>
      <c r="V74" s="9"/>
      <c r="W74" s="9"/>
      <c r="X74" s="9"/>
      <c r="Y74" s="9"/>
    </row>
    <row r="75" spans="1:25" s="10" customFormat="1" ht="35.1" customHeight="1" x14ac:dyDescent="0.25">
      <c r="A75" s="133">
        <v>2</v>
      </c>
      <c r="B75" s="134" t="s">
        <v>305</v>
      </c>
      <c r="C75" s="135"/>
      <c r="D75" s="136"/>
      <c r="E75" s="137"/>
      <c r="F75" s="137"/>
      <c r="G75" s="138"/>
      <c r="H75" s="8"/>
      <c r="I75" s="8"/>
      <c r="J75" s="8"/>
      <c r="K75" s="8"/>
      <c r="L75" s="8"/>
      <c r="M75" s="8"/>
      <c r="N75" s="8"/>
      <c r="O75" s="8"/>
      <c r="P75" s="8"/>
      <c r="Q75" s="8"/>
      <c r="R75" s="9"/>
      <c r="S75" s="9"/>
      <c r="T75" s="9"/>
      <c r="U75" s="9"/>
      <c r="V75" s="9"/>
      <c r="W75" s="9"/>
      <c r="X75" s="9"/>
      <c r="Y75" s="9"/>
    </row>
    <row r="76" spans="1:25" s="10" customFormat="1" ht="15.75" x14ac:dyDescent="0.25">
      <c r="A76" s="131">
        <f>A75+0.1</f>
        <v>2.1</v>
      </c>
      <c r="B76" s="117" t="s">
        <v>256</v>
      </c>
      <c r="C76" s="118">
        <v>1792</v>
      </c>
      <c r="D76" s="119" t="s">
        <v>291</v>
      </c>
      <c r="E76" s="120"/>
      <c r="F76" s="120">
        <f>C76*E76</f>
        <v>0</v>
      </c>
      <c r="G76" s="138"/>
      <c r="H76" s="8"/>
      <c r="I76" s="8"/>
      <c r="J76" s="8"/>
      <c r="K76" s="8"/>
      <c r="L76" s="8"/>
      <c r="M76" s="8"/>
      <c r="N76" s="8"/>
      <c r="O76" s="8"/>
      <c r="P76" s="8"/>
      <c r="Q76" s="8"/>
      <c r="R76" s="9"/>
      <c r="S76" s="9"/>
      <c r="T76" s="9"/>
      <c r="U76" s="9"/>
      <c r="V76" s="9"/>
      <c r="W76" s="9"/>
      <c r="X76" s="9"/>
      <c r="Y76" s="9"/>
    </row>
    <row r="77" spans="1:25" s="10" customFormat="1" ht="15.75" x14ac:dyDescent="0.25">
      <c r="A77" s="131">
        <f t="shared" ref="A77:A84" si="3">A76+0.1</f>
        <v>2.2000000000000002</v>
      </c>
      <c r="B77" s="117" t="s">
        <v>257</v>
      </c>
      <c r="C77" s="118">
        <v>816</v>
      </c>
      <c r="D77" s="119" t="s">
        <v>291</v>
      </c>
      <c r="E77" s="120"/>
      <c r="F77" s="120">
        <f t="shared" ref="F77:F111" si="4">C77*E77</f>
        <v>0</v>
      </c>
      <c r="G77" s="138"/>
      <c r="H77" s="8"/>
      <c r="I77" s="8"/>
      <c r="J77" s="8"/>
      <c r="K77" s="8"/>
      <c r="L77" s="8"/>
      <c r="M77" s="8"/>
      <c r="N77" s="8"/>
      <c r="O77" s="8"/>
      <c r="P77" s="8"/>
      <c r="Q77" s="8"/>
      <c r="R77" s="9"/>
      <c r="S77" s="9"/>
      <c r="T77" s="9"/>
      <c r="U77" s="9"/>
      <c r="V77" s="9"/>
      <c r="W77" s="9"/>
      <c r="X77" s="9"/>
      <c r="Y77" s="9"/>
    </row>
    <row r="78" spans="1:25" s="10" customFormat="1" ht="15.75" x14ac:dyDescent="0.25">
      <c r="A78" s="131">
        <f t="shared" si="3"/>
        <v>2.3000000000000003</v>
      </c>
      <c r="B78" s="117" t="s">
        <v>258</v>
      </c>
      <c r="C78" s="118">
        <v>598</v>
      </c>
      <c r="D78" s="119" t="s">
        <v>291</v>
      </c>
      <c r="E78" s="120"/>
      <c r="F78" s="120">
        <f t="shared" si="4"/>
        <v>0</v>
      </c>
      <c r="G78" s="138"/>
      <c r="H78" s="8"/>
      <c r="I78" s="8"/>
      <c r="J78" s="8"/>
      <c r="K78" s="8"/>
      <c r="L78" s="8"/>
      <c r="M78" s="8"/>
      <c r="N78" s="8"/>
      <c r="O78" s="8"/>
      <c r="P78" s="8"/>
      <c r="Q78" s="8"/>
      <c r="R78" s="9"/>
      <c r="S78" s="9"/>
      <c r="T78" s="9"/>
      <c r="U78" s="9"/>
      <c r="V78" s="9"/>
      <c r="W78" s="9"/>
      <c r="X78" s="9"/>
      <c r="Y78" s="9"/>
    </row>
    <row r="79" spans="1:25" s="10" customFormat="1" ht="15.75" x14ac:dyDescent="0.25">
      <c r="A79" s="131">
        <f t="shared" si="3"/>
        <v>2.4000000000000004</v>
      </c>
      <c r="B79" s="117" t="s">
        <v>259</v>
      </c>
      <c r="C79" s="118">
        <v>1</v>
      </c>
      <c r="D79" s="119" t="s">
        <v>317</v>
      </c>
      <c r="E79" s="120"/>
      <c r="F79" s="120">
        <f t="shared" si="4"/>
        <v>0</v>
      </c>
      <c r="G79" s="138"/>
      <c r="H79" s="8"/>
      <c r="I79" s="8"/>
      <c r="J79" s="8"/>
      <c r="K79" s="8"/>
      <c r="L79" s="8"/>
      <c r="M79" s="8"/>
      <c r="N79" s="8"/>
      <c r="O79" s="8"/>
      <c r="P79" s="8"/>
      <c r="Q79" s="8"/>
      <c r="R79" s="9"/>
      <c r="S79" s="9"/>
      <c r="T79" s="9"/>
      <c r="U79" s="9"/>
      <c r="V79" s="9"/>
      <c r="W79" s="9"/>
      <c r="X79" s="9"/>
      <c r="Y79" s="9"/>
    </row>
    <row r="80" spans="1:25" s="10" customFormat="1" ht="15.75" x14ac:dyDescent="0.25">
      <c r="A80" s="131">
        <f t="shared" si="3"/>
        <v>2.5000000000000004</v>
      </c>
      <c r="B80" s="117" t="s">
        <v>260</v>
      </c>
      <c r="C80" s="118">
        <v>1</v>
      </c>
      <c r="D80" s="119" t="s">
        <v>317</v>
      </c>
      <c r="E80" s="120"/>
      <c r="F80" s="120">
        <f t="shared" si="4"/>
        <v>0</v>
      </c>
      <c r="G80" s="138"/>
      <c r="H80" s="8"/>
      <c r="I80" s="8"/>
      <c r="J80" s="8"/>
      <c r="K80" s="8"/>
      <c r="L80" s="8"/>
      <c r="M80" s="8"/>
      <c r="N80" s="8"/>
      <c r="O80" s="8"/>
      <c r="P80" s="8"/>
      <c r="Q80" s="8"/>
      <c r="R80" s="9"/>
      <c r="S80" s="9"/>
      <c r="T80" s="9"/>
      <c r="U80" s="9"/>
      <c r="V80" s="9"/>
      <c r="W80" s="9"/>
      <c r="X80" s="9"/>
      <c r="Y80" s="9"/>
    </row>
    <row r="81" spans="1:25" s="10" customFormat="1" ht="15.75" x14ac:dyDescent="0.25">
      <c r="A81" s="131">
        <f t="shared" si="3"/>
        <v>2.6000000000000005</v>
      </c>
      <c r="B81" s="117" t="s">
        <v>261</v>
      </c>
      <c r="C81" s="118">
        <v>1</v>
      </c>
      <c r="D81" s="119" t="s">
        <v>317</v>
      </c>
      <c r="E81" s="120"/>
      <c r="F81" s="120">
        <f t="shared" si="4"/>
        <v>0</v>
      </c>
      <c r="G81" s="138"/>
      <c r="H81" s="8"/>
      <c r="I81" s="8"/>
      <c r="J81" s="8"/>
      <c r="K81" s="8"/>
      <c r="L81" s="8"/>
      <c r="M81" s="8"/>
      <c r="N81" s="8"/>
      <c r="O81" s="8"/>
      <c r="P81" s="8"/>
      <c r="Q81" s="8"/>
      <c r="R81" s="9"/>
      <c r="S81" s="9"/>
      <c r="T81" s="9"/>
      <c r="U81" s="9"/>
      <c r="V81" s="9"/>
      <c r="W81" s="9"/>
      <c r="X81" s="9"/>
      <c r="Y81" s="9"/>
    </row>
    <row r="82" spans="1:25" s="10" customFormat="1" ht="15.75" x14ac:dyDescent="0.25">
      <c r="A82" s="131">
        <f t="shared" si="3"/>
        <v>2.7000000000000006</v>
      </c>
      <c r="B82" s="117" t="s">
        <v>262</v>
      </c>
      <c r="C82" s="118">
        <v>1</v>
      </c>
      <c r="D82" s="119" t="s">
        <v>317</v>
      </c>
      <c r="E82" s="120"/>
      <c r="F82" s="120">
        <f t="shared" si="4"/>
        <v>0</v>
      </c>
      <c r="G82" s="138"/>
      <c r="H82" s="8"/>
      <c r="I82" s="8"/>
      <c r="J82" s="8"/>
      <c r="K82" s="8"/>
      <c r="L82" s="8"/>
      <c r="M82" s="8"/>
      <c r="N82" s="8"/>
      <c r="O82" s="8"/>
      <c r="P82" s="8"/>
      <c r="Q82" s="8"/>
      <c r="R82" s="9"/>
      <c r="S82" s="9"/>
      <c r="T82" s="9"/>
      <c r="U82" s="9"/>
      <c r="V82" s="9"/>
      <c r="W82" s="9"/>
      <c r="X82" s="9"/>
      <c r="Y82" s="9"/>
    </row>
    <row r="83" spans="1:25" s="10" customFormat="1" ht="15.75" x14ac:dyDescent="0.25">
      <c r="A83" s="131">
        <f t="shared" si="3"/>
        <v>2.8000000000000007</v>
      </c>
      <c r="B83" s="117" t="s">
        <v>263</v>
      </c>
      <c r="C83" s="118">
        <v>9</v>
      </c>
      <c r="D83" s="119" t="s">
        <v>317</v>
      </c>
      <c r="E83" s="120"/>
      <c r="F83" s="120">
        <f t="shared" si="4"/>
        <v>0</v>
      </c>
      <c r="G83" s="138"/>
      <c r="H83" s="8"/>
      <c r="I83" s="8"/>
      <c r="J83" s="8"/>
      <c r="K83" s="8"/>
      <c r="L83" s="8"/>
      <c r="M83" s="8"/>
      <c r="N83" s="8"/>
      <c r="O83" s="8"/>
      <c r="P83" s="8"/>
      <c r="Q83" s="8"/>
      <c r="R83" s="9"/>
      <c r="S83" s="9"/>
      <c r="T83" s="9"/>
      <c r="U83" s="9"/>
      <c r="V83" s="9"/>
      <c r="W83" s="9"/>
      <c r="X83" s="9"/>
      <c r="Y83" s="9"/>
    </row>
    <row r="84" spans="1:25" s="10" customFormat="1" ht="15.75" x14ac:dyDescent="0.25">
      <c r="A84" s="131">
        <f t="shared" si="3"/>
        <v>2.9000000000000008</v>
      </c>
      <c r="B84" s="117" t="s">
        <v>264</v>
      </c>
      <c r="C84" s="118">
        <v>5</v>
      </c>
      <c r="D84" s="119" t="s">
        <v>317</v>
      </c>
      <c r="E84" s="120"/>
      <c r="F84" s="120">
        <f t="shared" si="4"/>
        <v>0</v>
      </c>
      <c r="G84" s="138"/>
      <c r="H84" s="8"/>
      <c r="I84" s="8"/>
      <c r="J84" s="8"/>
      <c r="K84" s="8"/>
      <c r="L84" s="8"/>
      <c r="M84" s="8"/>
      <c r="N84" s="8"/>
      <c r="O84" s="8"/>
      <c r="P84" s="8"/>
      <c r="Q84" s="8"/>
      <c r="R84" s="9"/>
      <c r="S84" s="9"/>
      <c r="T84" s="9"/>
      <c r="U84" s="9"/>
      <c r="V84" s="9"/>
      <c r="W84" s="9"/>
      <c r="X84" s="9"/>
      <c r="Y84" s="9"/>
    </row>
    <row r="85" spans="1:25" s="10" customFormat="1" ht="15.75" x14ac:dyDescent="0.25">
      <c r="A85" s="132">
        <v>2.1</v>
      </c>
      <c r="B85" s="117" t="s">
        <v>265</v>
      </c>
      <c r="C85" s="118">
        <v>1</v>
      </c>
      <c r="D85" s="119" t="s">
        <v>317</v>
      </c>
      <c r="E85" s="120"/>
      <c r="F85" s="120">
        <f t="shared" si="4"/>
        <v>0</v>
      </c>
      <c r="G85" s="138"/>
      <c r="H85" s="8"/>
      <c r="I85" s="8"/>
      <c r="J85" s="8"/>
      <c r="K85" s="8"/>
      <c r="L85" s="8"/>
      <c r="M85" s="8"/>
      <c r="N85" s="8"/>
      <c r="O85" s="8"/>
      <c r="P85" s="8"/>
      <c r="Q85" s="8"/>
      <c r="R85" s="9"/>
      <c r="S85" s="9"/>
      <c r="T85" s="9"/>
      <c r="U85" s="9"/>
      <c r="V85" s="9"/>
      <c r="W85" s="9"/>
      <c r="X85" s="9"/>
      <c r="Y85" s="9"/>
    </row>
    <row r="86" spans="1:25" s="10" customFormat="1" ht="15.75" x14ac:dyDescent="0.25">
      <c r="A86" s="132">
        <f>A85+0.01</f>
        <v>2.11</v>
      </c>
      <c r="B86" s="117" t="s">
        <v>266</v>
      </c>
      <c r="C86" s="118">
        <v>2</v>
      </c>
      <c r="D86" s="119" t="s">
        <v>317</v>
      </c>
      <c r="E86" s="120"/>
      <c r="F86" s="120">
        <f t="shared" si="4"/>
        <v>0</v>
      </c>
      <c r="G86" s="138"/>
      <c r="H86" s="8"/>
      <c r="I86" s="8"/>
      <c r="J86" s="8"/>
      <c r="K86" s="8"/>
      <c r="L86" s="8"/>
      <c r="M86" s="8"/>
      <c r="N86" s="8"/>
      <c r="O86" s="8"/>
      <c r="P86" s="8"/>
      <c r="Q86" s="8"/>
      <c r="R86" s="9"/>
      <c r="S86" s="9"/>
      <c r="T86" s="9"/>
      <c r="U86" s="9"/>
      <c r="V86" s="9"/>
      <c r="W86" s="9"/>
      <c r="X86" s="9"/>
      <c r="Y86" s="9"/>
    </row>
    <row r="87" spans="1:25" s="10" customFormat="1" ht="15.75" x14ac:dyDescent="0.25">
      <c r="A87" s="132">
        <f t="shared" ref="A87:A111" si="5">A86+0.01</f>
        <v>2.1199999999999997</v>
      </c>
      <c r="B87" s="117" t="s">
        <v>267</v>
      </c>
      <c r="C87" s="118">
        <v>2</v>
      </c>
      <c r="D87" s="119" t="s">
        <v>317</v>
      </c>
      <c r="E87" s="120"/>
      <c r="F87" s="120">
        <f t="shared" si="4"/>
        <v>0</v>
      </c>
      <c r="G87" s="138"/>
      <c r="H87" s="8"/>
      <c r="I87" s="8"/>
      <c r="J87" s="8"/>
      <c r="K87" s="8"/>
      <c r="L87" s="8"/>
      <c r="M87" s="8"/>
      <c r="N87" s="8"/>
      <c r="O87" s="8"/>
      <c r="P87" s="8"/>
      <c r="Q87" s="8"/>
      <c r="R87" s="9"/>
      <c r="S87" s="9"/>
      <c r="T87" s="9"/>
      <c r="U87" s="9"/>
      <c r="V87" s="9"/>
      <c r="W87" s="9"/>
      <c r="X87" s="9"/>
      <c r="Y87" s="9"/>
    </row>
    <row r="88" spans="1:25" s="10" customFormat="1" ht="15.75" x14ac:dyDescent="0.25">
      <c r="A88" s="132">
        <f t="shared" si="5"/>
        <v>2.1299999999999994</v>
      </c>
      <c r="B88" s="117" t="s">
        <v>268</v>
      </c>
      <c r="C88" s="118">
        <v>6</v>
      </c>
      <c r="D88" s="119" t="s">
        <v>317</v>
      </c>
      <c r="E88" s="120"/>
      <c r="F88" s="120">
        <f t="shared" si="4"/>
        <v>0</v>
      </c>
      <c r="G88" s="138"/>
      <c r="H88" s="8"/>
      <c r="I88" s="8"/>
      <c r="J88" s="8"/>
      <c r="K88" s="8"/>
      <c r="L88" s="8"/>
      <c r="M88" s="8"/>
      <c r="N88" s="8"/>
      <c r="O88" s="8"/>
      <c r="P88" s="8"/>
      <c r="Q88" s="8"/>
      <c r="R88" s="9"/>
      <c r="S88" s="9"/>
      <c r="T88" s="9"/>
      <c r="U88" s="9"/>
      <c r="V88" s="9"/>
      <c r="W88" s="9"/>
      <c r="X88" s="9"/>
      <c r="Y88" s="9"/>
    </row>
    <row r="89" spans="1:25" s="10" customFormat="1" ht="15.75" x14ac:dyDescent="0.25">
      <c r="A89" s="132">
        <f t="shared" si="5"/>
        <v>2.1399999999999992</v>
      </c>
      <c r="B89" s="117" t="s">
        <v>269</v>
      </c>
      <c r="C89" s="118">
        <v>2</v>
      </c>
      <c r="D89" s="119" t="s">
        <v>317</v>
      </c>
      <c r="E89" s="120"/>
      <c r="F89" s="120">
        <f t="shared" si="4"/>
        <v>0</v>
      </c>
      <c r="G89" s="138"/>
      <c r="H89" s="8"/>
      <c r="I89" s="8"/>
      <c r="J89" s="8"/>
      <c r="K89" s="8"/>
      <c r="L89" s="8"/>
      <c r="M89" s="8"/>
      <c r="N89" s="8"/>
      <c r="O89" s="8"/>
      <c r="P89" s="8"/>
      <c r="Q89" s="8"/>
      <c r="R89" s="9"/>
      <c r="S89" s="9"/>
      <c r="T89" s="9"/>
      <c r="U89" s="9"/>
      <c r="V89" s="9"/>
      <c r="W89" s="9"/>
      <c r="X89" s="9"/>
      <c r="Y89" s="9"/>
    </row>
    <row r="90" spans="1:25" s="10" customFormat="1" ht="15.75" x14ac:dyDescent="0.25">
      <c r="A90" s="132">
        <f t="shared" si="5"/>
        <v>2.149999999999999</v>
      </c>
      <c r="B90" s="117" t="s">
        <v>270</v>
      </c>
      <c r="C90" s="118">
        <v>1</v>
      </c>
      <c r="D90" s="119" t="s">
        <v>317</v>
      </c>
      <c r="E90" s="120"/>
      <c r="F90" s="120">
        <f t="shared" si="4"/>
        <v>0</v>
      </c>
      <c r="G90" s="138"/>
      <c r="H90" s="8"/>
      <c r="I90" s="8"/>
      <c r="J90" s="8"/>
      <c r="K90" s="8"/>
      <c r="L90" s="8"/>
      <c r="M90" s="8"/>
      <c r="N90" s="8"/>
      <c r="O90" s="8"/>
      <c r="P90" s="8"/>
      <c r="Q90" s="8"/>
      <c r="R90" s="9"/>
      <c r="S90" s="9"/>
      <c r="T90" s="9"/>
      <c r="U90" s="9"/>
      <c r="V90" s="9"/>
      <c r="W90" s="9"/>
      <c r="X90" s="9"/>
      <c r="Y90" s="9"/>
    </row>
    <row r="91" spans="1:25" s="10" customFormat="1" ht="15.75" x14ac:dyDescent="0.25">
      <c r="A91" s="132">
        <f t="shared" si="5"/>
        <v>2.1599999999999988</v>
      </c>
      <c r="B91" s="117" t="s">
        <v>271</v>
      </c>
      <c r="C91" s="118">
        <v>1</v>
      </c>
      <c r="D91" s="119" t="s">
        <v>317</v>
      </c>
      <c r="E91" s="120"/>
      <c r="F91" s="120">
        <f t="shared" si="4"/>
        <v>0</v>
      </c>
      <c r="G91" s="138"/>
      <c r="H91" s="8"/>
      <c r="I91" s="8"/>
      <c r="J91" s="8"/>
      <c r="K91" s="8"/>
      <c r="L91" s="8"/>
      <c r="M91" s="8"/>
      <c r="N91" s="8"/>
      <c r="O91" s="8"/>
      <c r="P91" s="8"/>
      <c r="Q91" s="8"/>
      <c r="R91" s="9"/>
      <c r="S91" s="9"/>
      <c r="T91" s="9"/>
      <c r="U91" s="9"/>
      <c r="V91" s="9"/>
      <c r="W91" s="9"/>
      <c r="X91" s="9"/>
      <c r="Y91" s="9"/>
    </row>
    <row r="92" spans="1:25" s="10" customFormat="1" ht="15.75" x14ac:dyDescent="0.25">
      <c r="A92" s="132">
        <f t="shared" si="5"/>
        <v>2.1699999999999986</v>
      </c>
      <c r="B92" s="117" t="s">
        <v>272</v>
      </c>
      <c r="C92" s="118">
        <v>3</v>
      </c>
      <c r="D92" s="119" t="s">
        <v>317</v>
      </c>
      <c r="E92" s="120"/>
      <c r="F92" s="120">
        <f t="shared" si="4"/>
        <v>0</v>
      </c>
      <c r="G92" s="138"/>
      <c r="H92" s="8"/>
      <c r="I92" s="8"/>
      <c r="J92" s="8"/>
      <c r="K92" s="8"/>
      <c r="L92" s="8"/>
      <c r="M92" s="8"/>
      <c r="N92" s="8"/>
      <c r="O92" s="8"/>
      <c r="P92" s="8"/>
      <c r="Q92" s="8"/>
      <c r="R92" s="9"/>
      <c r="S92" s="9"/>
      <c r="T92" s="9"/>
      <c r="U92" s="9"/>
      <c r="V92" s="9"/>
      <c r="W92" s="9"/>
      <c r="X92" s="9"/>
      <c r="Y92" s="9"/>
    </row>
    <row r="93" spans="1:25" s="10" customFormat="1" ht="15.75" x14ac:dyDescent="0.25">
      <c r="A93" s="132">
        <f t="shared" si="5"/>
        <v>2.1799999999999984</v>
      </c>
      <c r="B93" s="117" t="s">
        <v>273</v>
      </c>
      <c r="C93" s="118">
        <v>1</v>
      </c>
      <c r="D93" s="119" t="s">
        <v>317</v>
      </c>
      <c r="E93" s="120"/>
      <c r="F93" s="120">
        <f t="shared" si="4"/>
        <v>0</v>
      </c>
      <c r="G93" s="138"/>
      <c r="H93" s="8"/>
      <c r="I93" s="8"/>
      <c r="J93" s="8"/>
      <c r="K93" s="8"/>
      <c r="L93" s="8"/>
      <c r="M93" s="8"/>
      <c r="N93" s="8"/>
      <c r="O93" s="8"/>
      <c r="P93" s="8"/>
      <c r="Q93" s="8"/>
      <c r="R93" s="9"/>
      <c r="S93" s="9"/>
      <c r="T93" s="9"/>
      <c r="U93" s="9"/>
      <c r="V93" s="9"/>
      <c r="W93" s="9"/>
      <c r="X93" s="9"/>
      <c r="Y93" s="9"/>
    </row>
    <row r="94" spans="1:25" s="10" customFormat="1" ht="15.75" x14ac:dyDescent="0.25">
      <c r="A94" s="132">
        <f t="shared" si="5"/>
        <v>2.1899999999999982</v>
      </c>
      <c r="B94" s="117" t="s">
        <v>274</v>
      </c>
      <c r="C94" s="118">
        <v>1</v>
      </c>
      <c r="D94" s="119" t="s">
        <v>317</v>
      </c>
      <c r="E94" s="120"/>
      <c r="F94" s="120">
        <f t="shared" si="4"/>
        <v>0</v>
      </c>
      <c r="G94" s="138"/>
      <c r="H94" s="8"/>
      <c r="I94" s="8"/>
      <c r="J94" s="8"/>
      <c r="K94" s="8"/>
      <c r="L94" s="8"/>
      <c r="M94" s="8"/>
      <c r="N94" s="8"/>
      <c r="O94" s="8"/>
      <c r="P94" s="8"/>
      <c r="Q94" s="8"/>
      <c r="R94" s="9"/>
      <c r="S94" s="9"/>
      <c r="T94" s="9"/>
      <c r="U94" s="9"/>
      <c r="V94" s="9"/>
      <c r="W94" s="9"/>
      <c r="X94" s="9"/>
      <c r="Y94" s="9"/>
    </row>
    <row r="95" spans="1:25" s="10" customFormat="1" ht="15.75" x14ac:dyDescent="0.25">
      <c r="A95" s="132">
        <f t="shared" si="5"/>
        <v>2.199999999999998</v>
      </c>
      <c r="B95" s="117" t="s">
        <v>275</v>
      </c>
      <c r="C95" s="118">
        <v>2</v>
      </c>
      <c r="D95" s="119" t="s">
        <v>317</v>
      </c>
      <c r="E95" s="120"/>
      <c r="F95" s="120">
        <f t="shared" si="4"/>
        <v>0</v>
      </c>
      <c r="G95" s="138"/>
      <c r="H95" s="8"/>
      <c r="I95" s="8"/>
      <c r="J95" s="8"/>
      <c r="K95" s="8"/>
      <c r="L95" s="8"/>
      <c r="M95" s="8"/>
      <c r="N95" s="8"/>
      <c r="O95" s="8"/>
      <c r="P95" s="8"/>
      <c r="Q95" s="8"/>
      <c r="R95" s="9"/>
      <c r="S95" s="9"/>
      <c r="T95" s="9"/>
      <c r="U95" s="9"/>
      <c r="V95" s="9"/>
      <c r="W95" s="9"/>
      <c r="X95" s="9"/>
      <c r="Y95" s="9"/>
    </row>
    <row r="96" spans="1:25" s="10" customFormat="1" ht="15.75" x14ac:dyDescent="0.25">
      <c r="A96" s="132">
        <f t="shared" si="5"/>
        <v>2.2099999999999977</v>
      </c>
      <c r="B96" s="117" t="s">
        <v>276</v>
      </c>
      <c r="C96" s="118">
        <v>4</v>
      </c>
      <c r="D96" s="119" t="s">
        <v>317</v>
      </c>
      <c r="E96" s="120"/>
      <c r="F96" s="120">
        <f t="shared" si="4"/>
        <v>0</v>
      </c>
      <c r="G96" s="138"/>
      <c r="H96" s="8"/>
      <c r="I96" s="8"/>
      <c r="J96" s="8"/>
      <c r="K96" s="8"/>
      <c r="L96" s="8"/>
      <c r="M96" s="8"/>
      <c r="N96" s="8"/>
      <c r="O96" s="8"/>
      <c r="P96" s="8"/>
      <c r="Q96" s="8"/>
      <c r="R96" s="9"/>
      <c r="S96" s="9"/>
      <c r="T96" s="9"/>
      <c r="U96" s="9"/>
      <c r="V96" s="9"/>
      <c r="W96" s="9"/>
      <c r="X96" s="9"/>
      <c r="Y96" s="9"/>
    </row>
    <row r="97" spans="1:25" s="10" customFormat="1" ht="15.75" x14ac:dyDescent="0.25">
      <c r="A97" s="132">
        <f t="shared" si="5"/>
        <v>2.2199999999999975</v>
      </c>
      <c r="B97" s="117" t="s">
        <v>277</v>
      </c>
      <c r="C97" s="118">
        <v>1</v>
      </c>
      <c r="D97" s="119" t="s">
        <v>317</v>
      </c>
      <c r="E97" s="120"/>
      <c r="F97" s="120">
        <f t="shared" si="4"/>
        <v>0</v>
      </c>
      <c r="G97" s="138"/>
      <c r="H97" s="8"/>
      <c r="I97" s="8"/>
      <c r="J97" s="8"/>
      <c r="K97" s="8"/>
      <c r="L97" s="8"/>
      <c r="M97" s="8"/>
      <c r="N97" s="8"/>
      <c r="O97" s="8"/>
      <c r="P97" s="8"/>
      <c r="Q97" s="8"/>
      <c r="R97" s="9"/>
      <c r="S97" s="9"/>
      <c r="T97" s="9"/>
      <c r="U97" s="9"/>
      <c r="V97" s="9"/>
      <c r="W97" s="9"/>
      <c r="X97" s="9"/>
      <c r="Y97" s="9"/>
    </row>
    <row r="98" spans="1:25" s="10" customFormat="1" ht="15.75" x14ac:dyDescent="0.25">
      <c r="A98" s="132">
        <f t="shared" si="5"/>
        <v>2.2299999999999973</v>
      </c>
      <c r="B98" s="117" t="s">
        <v>278</v>
      </c>
      <c r="C98" s="118">
        <v>8</v>
      </c>
      <c r="D98" s="119" t="s">
        <v>317</v>
      </c>
      <c r="E98" s="120"/>
      <c r="F98" s="120">
        <f t="shared" si="4"/>
        <v>0</v>
      </c>
      <c r="G98" s="138"/>
      <c r="H98" s="8"/>
      <c r="I98" s="8"/>
      <c r="J98" s="8"/>
      <c r="K98" s="8"/>
      <c r="L98" s="8"/>
      <c r="M98" s="8"/>
      <c r="N98" s="8"/>
      <c r="O98" s="8"/>
      <c r="P98" s="8"/>
      <c r="Q98" s="8"/>
      <c r="R98" s="9"/>
      <c r="S98" s="9"/>
      <c r="T98" s="9"/>
      <c r="U98" s="9"/>
      <c r="V98" s="9"/>
      <c r="W98" s="9"/>
      <c r="X98" s="9"/>
      <c r="Y98" s="9"/>
    </row>
    <row r="99" spans="1:25" s="10" customFormat="1" ht="15.75" x14ac:dyDescent="0.25">
      <c r="A99" s="132">
        <f t="shared" si="5"/>
        <v>2.2399999999999971</v>
      </c>
      <c r="B99" s="117" t="s">
        <v>279</v>
      </c>
      <c r="C99" s="118">
        <v>1</v>
      </c>
      <c r="D99" s="119" t="s">
        <v>317</v>
      </c>
      <c r="E99" s="120"/>
      <c r="F99" s="120">
        <f t="shared" si="4"/>
        <v>0</v>
      </c>
      <c r="G99" s="138"/>
      <c r="H99" s="8"/>
      <c r="I99" s="8"/>
      <c r="J99" s="8"/>
      <c r="K99" s="8"/>
      <c r="L99" s="8"/>
      <c r="M99" s="8"/>
      <c r="N99" s="8"/>
      <c r="O99" s="8"/>
      <c r="P99" s="8"/>
      <c r="Q99" s="8"/>
      <c r="R99" s="9"/>
      <c r="S99" s="9"/>
      <c r="T99" s="9"/>
      <c r="U99" s="9"/>
      <c r="V99" s="9"/>
      <c r="W99" s="9"/>
      <c r="X99" s="9"/>
      <c r="Y99" s="9"/>
    </row>
    <row r="100" spans="1:25" s="10" customFormat="1" ht="15.75" x14ac:dyDescent="0.25">
      <c r="A100" s="132">
        <f t="shared" si="5"/>
        <v>2.2499999999999969</v>
      </c>
      <c r="B100" s="117" t="s">
        <v>280</v>
      </c>
      <c r="C100" s="118">
        <v>11</v>
      </c>
      <c r="D100" s="119" t="s">
        <v>317</v>
      </c>
      <c r="E100" s="120"/>
      <c r="F100" s="120">
        <f t="shared" si="4"/>
        <v>0</v>
      </c>
      <c r="G100" s="13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9"/>
      <c r="S100" s="9"/>
      <c r="T100" s="9"/>
      <c r="U100" s="9"/>
      <c r="V100" s="9"/>
      <c r="W100" s="9"/>
      <c r="X100" s="9"/>
      <c r="Y100" s="9"/>
    </row>
    <row r="101" spans="1:25" s="10" customFormat="1" ht="15.75" x14ac:dyDescent="0.25">
      <c r="A101" s="132">
        <f t="shared" si="5"/>
        <v>2.2599999999999967</v>
      </c>
      <c r="B101" s="117" t="s">
        <v>281</v>
      </c>
      <c r="C101" s="118">
        <v>1</v>
      </c>
      <c r="D101" s="119" t="s">
        <v>317</v>
      </c>
      <c r="E101" s="120"/>
      <c r="F101" s="120">
        <f t="shared" si="4"/>
        <v>0</v>
      </c>
      <c r="G101" s="13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9"/>
      <c r="S101" s="9"/>
      <c r="T101" s="9"/>
      <c r="U101" s="9"/>
      <c r="V101" s="9"/>
      <c r="W101" s="9"/>
      <c r="X101" s="9"/>
      <c r="Y101" s="9"/>
    </row>
    <row r="102" spans="1:25" s="10" customFormat="1" ht="15.75" x14ac:dyDescent="0.25">
      <c r="A102" s="132">
        <f t="shared" si="5"/>
        <v>2.2699999999999965</v>
      </c>
      <c r="B102" s="117" t="s">
        <v>282</v>
      </c>
      <c r="C102" s="118">
        <v>8</v>
      </c>
      <c r="D102" s="119" t="s">
        <v>317</v>
      </c>
      <c r="E102" s="120"/>
      <c r="F102" s="120">
        <f t="shared" si="4"/>
        <v>0</v>
      </c>
      <c r="G102" s="13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9"/>
      <c r="S102" s="9"/>
      <c r="T102" s="9"/>
      <c r="U102" s="9"/>
      <c r="V102" s="9"/>
      <c r="W102" s="9"/>
      <c r="X102" s="9"/>
      <c r="Y102" s="9"/>
    </row>
    <row r="103" spans="1:25" s="10" customFormat="1" ht="15.75" x14ac:dyDescent="0.25">
      <c r="A103" s="132">
        <f t="shared" si="5"/>
        <v>2.2799999999999963</v>
      </c>
      <c r="B103" s="117" t="s">
        <v>283</v>
      </c>
      <c r="C103" s="118">
        <v>3</v>
      </c>
      <c r="D103" s="119" t="s">
        <v>317</v>
      </c>
      <c r="E103" s="120"/>
      <c r="F103" s="120">
        <f t="shared" si="4"/>
        <v>0</v>
      </c>
      <c r="G103" s="13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9"/>
      <c r="S103" s="9"/>
      <c r="T103" s="9"/>
      <c r="U103" s="9"/>
      <c r="V103" s="9"/>
      <c r="W103" s="9"/>
      <c r="X103" s="9"/>
      <c r="Y103" s="9"/>
    </row>
    <row r="104" spans="1:25" s="10" customFormat="1" ht="15.75" x14ac:dyDescent="0.25">
      <c r="A104" s="132">
        <f t="shared" si="5"/>
        <v>2.289999999999996</v>
      </c>
      <c r="B104" s="117" t="s">
        <v>284</v>
      </c>
      <c r="C104" s="118">
        <v>11</v>
      </c>
      <c r="D104" s="119" t="s">
        <v>317</v>
      </c>
      <c r="E104" s="120"/>
      <c r="F104" s="120">
        <f t="shared" si="4"/>
        <v>0</v>
      </c>
      <c r="G104" s="13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9"/>
      <c r="S104" s="9"/>
      <c r="T104" s="9"/>
      <c r="U104" s="9"/>
      <c r="V104" s="9"/>
      <c r="W104" s="9"/>
      <c r="X104" s="9"/>
      <c r="Y104" s="9"/>
    </row>
    <row r="105" spans="1:25" s="10" customFormat="1" ht="15.75" x14ac:dyDescent="0.25">
      <c r="A105" s="132">
        <f t="shared" si="5"/>
        <v>2.2999999999999958</v>
      </c>
      <c r="B105" s="117" t="s">
        <v>285</v>
      </c>
      <c r="C105" s="118">
        <v>13</v>
      </c>
      <c r="D105" s="119" t="s">
        <v>317</v>
      </c>
      <c r="E105" s="120"/>
      <c r="F105" s="120">
        <f t="shared" si="4"/>
        <v>0</v>
      </c>
      <c r="G105" s="13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9"/>
      <c r="S105" s="9"/>
      <c r="T105" s="9"/>
      <c r="U105" s="9"/>
      <c r="V105" s="9"/>
      <c r="W105" s="9"/>
      <c r="X105" s="9"/>
      <c r="Y105" s="9"/>
    </row>
    <row r="106" spans="1:25" s="10" customFormat="1" ht="30" x14ac:dyDescent="0.25">
      <c r="A106" s="132">
        <f t="shared" si="5"/>
        <v>2.3099999999999956</v>
      </c>
      <c r="B106" s="117" t="s">
        <v>286</v>
      </c>
      <c r="C106" s="118">
        <v>2</v>
      </c>
      <c r="D106" s="119" t="s">
        <v>317</v>
      </c>
      <c r="E106" s="120"/>
      <c r="F106" s="120">
        <f t="shared" si="4"/>
        <v>0</v>
      </c>
      <c r="G106" s="13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9"/>
      <c r="S106" s="9"/>
      <c r="T106" s="9"/>
      <c r="U106" s="9"/>
      <c r="V106" s="9"/>
      <c r="W106" s="9"/>
      <c r="X106" s="9"/>
      <c r="Y106" s="9"/>
    </row>
    <row r="107" spans="1:25" s="10" customFormat="1" ht="15.75" x14ac:dyDescent="0.25">
      <c r="A107" s="132">
        <f t="shared" si="5"/>
        <v>2.3199999999999954</v>
      </c>
      <c r="B107" s="117" t="s">
        <v>287</v>
      </c>
      <c r="C107" s="118">
        <v>2</v>
      </c>
      <c r="D107" s="119" t="s">
        <v>317</v>
      </c>
      <c r="E107" s="120"/>
      <c r="F107" s="120">
        <f t="shared" si="4"/>
        <v>0</v>
      </c>
      <c r="G107" s="13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9"/>
      <c r="S107" s="9"/>
      <c r="T107" s="9"/>
      <c r="U107" s="9"/>
      <c r="V107" s="9"/>
      <c r="W107" s="9"/>
      <c r="X107" s="9"/>
      <c r="Y107" s="9"/>
    </row>
    <row r="108" spans="1:25" s="10" customFormat="1" ht="15.75" x14ac:dyDescent="0.25">
      <c r="A108" s="132">
        <f t="shared" si="5"/>
        <v>2.3299999999999952</v>
      </c>
      <c r="B108" s="117" t="s">
        <v>288</v>
      </c>
      <c r="C108" s="118">
        <v>1</v>
      </c>
      <c r="D108" s="119" t="s">
        <v>317</v>
      </c>
      <c r="E108" s="120"/>
      <c r="F108" s="120">
        <f t="shared" si="4"/>
        <v>0</v>
      </c>
      <c r="G108" s="13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9"/>
      <c r="S108" s="9"/>
      <c r="T108" s="9"/>
      <c r="U108" s="9"/>
      <c r="V108" s="9"/>
      <c r="W108" s="9"/>
      <c r="X108" s="9"/>
      <c r="Y108" s="9"/>
    </row>
    <row r="109" spans="1:25" s="10" customFormat="1" ht="15.75" x14ac:dyDescent="0.25">
      <c r="A109" s="132">
        <f t="shared" si="5"/>
        <v>2.339999999999995</v>
      </c>
      <c r="B109" s="117" t="s">
        <v>289</v>
      </c>
      <c r="C109" s="118">
        <v>1</v>
      </c>
      <c r="D109" s="119" t="s">
        <v>317</v>
      </c>
      <c r="E109" s="120"/>
      <c r="F109" s="120">
        <f t="shared" si="4"/>
        <v>0</v>
      </c>
      <c r="G109" s="13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9"/>
      <c r="S109" s="9"/>
      <c r="T109" s="9"/>
      <c r="U109" s="9"/>
      <c r="V109" s="9"/>
      <c r="W109" s="9"/>
      <c r="X109" s="9"/>
      <c r="Y109" s="9"/>
    </row>
    <row r="110" spans="1:25" s="10" customFormat="1" ht="15.75" x14ac:dyDescent="0.25">
      <c r="A110" s="132">
        <f t="shared" si="5"/>
        <v>2.3499999999999948</v>
      </c>
      <c r="B110" s="117" t="s">
        <v>290</v>
      </c>
      <c r="C110" s="118">
        <v>23</v>
      </c>
      <c r="D110" s="119" t="s">
        <v>317</v>
      </c>
      <c r="E110" s="120"/>
      <c r="F110" s="120">
        <f t="shared" si="4"/>
        <v>0</v>
      </c>
      <c r="G110" s="137">
        <f>+SUM(F76:F110)</f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9"/>
      <c r="S110" s="9"/>
      <c r="T110" s="9"/>
      <c r="U110" s="9"/>
      <c r="V110" s="9"/>
      <c r="W110" s="9"/>
      <c r="X110" s="9"/>
      <c r="Y110" s="9"/>
    </row>
    <row r="111" spans="1:25" s="10" customFormat="1" ht="45" x14ac:dyDescent="0.25">
      <c r="A111" s="132">
        <f t="shared" si="5"/>
        <v>2.3599999999999945</v>
      </c>
      <c r="B111" s="117" t="s">
        <v>342</v>
      </c>
      <c r="C111" s="118">
        <v>3</v>
      </c>
      <c r="D111" s="119" t="s">
        <v>317</v>
      </c>
      <c r="E111" s="120"/>
      <c r="F111" s="120">
        <f t="shared" si="4"/>
        <v>0</v>
      </c>
      <c r="G111" s="137">
        <f>+F111</f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9"/>
      <c r="S111" s="9"/>
      <c r="T111" s="9"/>
      <c r="U111" s="9"/>
      <c r="V111" s="9"/>
      <c r="W111" s="9"/>
      <c r="X111" s="9"/>
      <c r="Y111" s="9"/>
    </row>
    <row r="112" spans="1:25" s="10" customFormat="1" ht="15.75" x14ac:dyDescent="0.25">
      <c r="A112" s="132"/>
      <c r="B112" s="117"/>
      <c r="C112" s="118"/>
      <c r="D112" s="119"/>
      <c r="E112" s="120"/>
      <c r="F112" s="120"/>
      <c r="G112" s="13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9"/>
      <c r="S112" s="9"/>
      <c r="T112" s="9"/>
      <c r="U112" s="9"/>
      <c r="V112" s="9"/>
      <c r="W112" s="9"/>
      <c r="X112" s="9"/>
      <c r="Y112" s="9"/>
    </row>
    <row r="113" spans="1:25" s="10" customFormat="1" ht="24.95" customHeight="1" x14ac:dyDescent="0.25">
      <c r="A113" s="133">
        <v>3</v>
      </c>
      <c r="B113" s="134" t="s">
        <v>304</v>
      </c>
      <c r="C113" s="135"/>
      <c r="D113" s="136"/>
      <c r="E113" s="137"/>
      <c r="F113" s="137"/>
      <c r="G113" s="139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9"/>
      <c r="S113" s="9"/>
      <c r="T113" s="9"/>
      <c r="U113" s="9"/>
      <c r="V113" s="9"/>
      <c r="W113" s="9"/>
      <c r="X113" s="9"/>
      <c r="Y113" s="9"/>
    </row>
    <row r="114" spans="1:25" s="10" customFormat="1" ht="30" x14ac:dyDescent="0.25">
      <c r="A114" s="131">
        <f>A113+0.1</f>
        <v>3.1</v>
      </c>
      <c r="B114" s="117" t="s">
        <v>306</v>
      </c>
      <c r="C114" s="118">
        <f>650.1</f>
        <v>650.1</v>
      </c>
      <c r="D114" s="119" t="s">
        <v>307</v>
      </c>
      <c r="E114" s="120"/>
      <c r="F114" s="120">
        <f>C114*E114</f>
        <v>0</v>
      </c>
      <c r="G114" s="13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9"/>
      <c r="S114" s="9"/>
      <c r="T114" s="9"/>
      <c r="U114" s="9"/>
      <c r="V114" s="9"/>
      <c r="W114" s="9"/>
      <c r="X114" s="9"/>
      <c r="Y114" s="9"/>
    </row>
    <row r="115" spans="1:25" s="10" customFormat="1" ht="30" x14ac:dyDescent="0.25">
      <c r="A115" s="131">
        <f t="shared" ref="A115:A121" si="6">A114+0.1</f>
        <v>3.2</v>
      </c>
      <c r="B115" s="117" t="s">
        <v>308</v>
      </c>
      <c r="C115" s="118">
        <v>172.36</v>
      </c>
      <c r="D115" s="119" t="s">
        <v>307</v>
      </c>
      <c r="E115" s="120"/>
      <c r="F115" s="120">
        <f t="shared" ref="F115:F121" si="7">C115*E115</f>
        <v>0</v>
      </c>
      <c r="G115" s="13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9"/>
      <c r="S115" s="9"/>
      <c r="T115" s="9"/>
      <c r="U115" s="9"/>
      <c r="V115" s="9"/>
      <c r="W115" s="9"/>
      <c r="X115" s="9"/>
      <c r="Y115" s="9"/>
    </row>
    <row r="116" spans="1:25" s="10" customFormat="1" ht="15.75" x14ac:dyDescent="0.25">
      <c r="A116" s="131">
        <f t="shared" si="6"/>
        <v>3.3000000000000003</v>
      </c>
      <c r="B116" s="117" t="s">
        <v>309</v>
      </c>
      <c r="C116" s="118">
        <v>999.14</v>
      </c>
      <c r="D116" s="119" t="s">
        <v>310</v>
      </c>
      <c r="E116" s="120"/>
      <c r="F116" s="120">
        <f t="shared" si="7"/>
        <v>0</v>
      </c>
      <c r="G116" s="13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9"/>
      <c r="S116" s="9"/>
      <c r="T116" s="9"/>
      <c r="U116" s="9"/>
      <c r="V116" s="9"/>
      <c r="W116" s="9"/>
      <c r="X116" s="9"/>
      <c r="Y116" s="9"/>
    </row>
    <row r="117" spans="1:25" s="10" customFormat="1" ht="15.75" x14ac:dyDescent="0.25">
      <c r="A117" s="131">
        <f t="shared" si="6"/>
        <v>3.4000000000000004</v>
      </c>
      <c r="B117" s="117" t="s">
        <v>311</v>
      </c>
      <c r="C117" s="118">
        <v>1</v>
      </c>
      <c r="D117" s="119" t="s">
        <v>312</v>
      </c>
      <c r="E117" s="120"/>
      <c r="F117" s="120">
        <f t="shared" si="7"/>
        <v>0</v>
      </c>
      <c r="G117" s="13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9"/>
      <c r="S117" s="9"/>
      <c r="T117" s="9"/>
      <c r="U117" s="9"/>
      <c r="V117" s="9"/>
      <c r="W117" s="9"/>
      <c r="X117" s="9"/>
      <c r="Y117" s="9"/>
    </row>
    <row r="118" spans="1:25" s="10" customFormat="1" ht="15.75" x14ac:dyDescent="0.25">
      <c r="A118" s="131">
        <f t="shared" si="6"/>
        <v>3.5000000000000004</v>
      </c>
      <c r="B118" s="117" t="s">
        <v>313</v>
      </c>
      <c r="C118" s="118">
        <v>78</v>
      </c>
      <c r="D118" s="119" t="s">
        <v>310</v>
      </c>
      <c r="E118" s="120"/>
      <c r="F118" s="120">
        <f t="shared" si="7"/>
        <v>0</v>
      </c>
      <c r="G118" s="13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9"/>
      <c r="S118" s="9"/>
      <c r="T118" s="9"/>
      <c r="U118" s="9"/>
      <c r="V118" s="9"/>
      <c r="W118" s="9"/>
      <c r="X118" s="9"/>
      <c r="Y118" s="9"/>
    </row>
    <row r="119" spans="1:25" s="10" customFormat="1" ht="15.75" x14ac:dyDescent="0.25">
      <c r="A119" s="131">
        <f t="shared" si="6"/>
        <v>3.6000000000000005</v>
      </c>
      <c r="B119" s="117" t="s">
        <v>314</v>
      </c>
      <c r="C119" s="118">
        <v>17</v>
      </c>
      <c r="D119" s="119" t="s">
        <v>307</v>
      </c>
      <c r="E119" s="120"/>
      <c r="F119" s="120">
        <f t="shared" si="7"/>
        <v>0</v>
      </c>
      <c r="G119" s="13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9"/>
      <c r="S119" s="9"/>
      <c r="T119" s="9"/>
      <c r="U119" s="9"/>
      <c r="V119" s="9"/>
      <c r="W119" s="9"/>
      <c r="X119" s="9"/>
      <c r="Y119" s="9"/>
    </row>
    <row r="120" spans="1:25" s="10" customFormat="1" ht="15.75" x14ac:dyDescent="0.25">
      <c r="A120" s="131">
        <f t="shared" si="6"/>
        <v>3.7000000000000006</v>
      </c>
      <c r="B120" s="117" t="s">
        <v>315</v>
      </c>
      <c r="C120" s="118">
        <v>85</v>
      </c>
      <c r="D120" s="119" t="s">
        <v>310</v>
      </c>
      <c r="E120" s="120"/>
      <c r="F120" s="120">
        <f t="shared" si="7"/>
        <v>0</v>
      </c>
      <c r="G120" s="13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9"/>
      <c r="S120" s="9"/>
      <c r="T120" s="9"/>
      <c r="U120" s="9"/>
      <c r="V120" s="9"/>
      <c r="W120" s="9"/>
      <c r="X120" s="9"/>
      <c r="Y120" s="9"/>
    </row>
    <row r="121" spans="1:25" s="10" customFormat="1" ht="30" x14ac:dyDescent="0.25">
      <c r="A121" s="131">
        <f t="shared" si="6"/>
        <v>3.8000000000000007</v>
      </c>
      <c r="B121" s="117" t="s">
        <v>316</v>
      </c>
      <c r="C121" s="118">
        <v>768</v>
      </c>
      <c r="D121" s="119" t="s">
        <v>310</v>
      </c>
      <c r="E121" s="120"/>
      <c r="F121" s="120">
        <f t="shared" si="7"/>
        <v>0</v>
      </c>
      <c r="G121" s="137">
        <f>+SUM(F114:F121)</f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9"/>
      <c r="S121" s="9"/>
      <c r="T121" s="9"/>
      <c r="U121" s="9"/>
      <c r="V121" s="9"/>
      <c r="W121" s="9"/>
      <c r="X121" s="9"/>
      <c r="Y121" s="9"/>
    </row>
    <row r="122" spans="1:25" s="10" customFormat="1" ht="16.5" thickBot="1" x14ac:dyDescent="0.3">
      <c r="A122" s="132"/>
      <c r="B122" s="117"/>
      <c r="C122" s="118"/>
      <c r="D122" s="119"/>
      <c r="E122" s="120"/>
      <c r="F122" s="120"/>
      <c r="G122" s="13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9"/>
      <c r="S122" s="9"/>
      <c r="T122" s="9"/>
      <c r="U122" s="9"/>
      <c r="V122" s="9"/>
      <c r="W122" s="9"/>
      <c r="X122" s="9"/>
      <c r="Y122" s="9"/>
    </row>
    <row r="123" spans="1:25" ht="27" customHeight="1" thickTop="1" thickBot="1" x14ac:dyDescent="0.3">
      <c r="A123" s="144"/>
      <c r="B123" s="145" t="s">
        <v>327</v>
      </c>
      <c r="C123" s="146"/>
      <c r="D123" s="147"/>
      <c r="E123" s="148"/>
      <c r="F123" s="149"/>
      <c r="G123" s="150">
        <f>+SUM(G11:G121)</f>
        <v>0</v>
      </c>
    </row>
    <row r="124" spans="1:25" ht="19.5" thickTop="1" thickBot="1" x14ac:dyDescent="0.3">
      <c r="A124" s="144"/>
      <c r="B124" s="145" t="s">
        <v>327</v>
      </c>
      <c r="C124" s="146"/>
      <c r="D124" s="147"/>
      <c r="E124" s="148"/>
      <c r="F124" s="149"/>
      <c r="G124" s="150">
        <f>+SUM(F11:F121)</f>
        <v>0</v>
      </c>
    </row>
    <row r="125" spans="1:25" ht="18.75" thickTop="1" x14ac:dyDescent="0.25">
      <c r="A125" s="151"/>
      <c r="B125" s="152"/>
      <c r="C125" s="153"/>
      <c r="D125" s="154"/>
      <c r="E125" s="153"/>
      <c r="F125" s="153"/>
      <c r="G125" s="155"/>
    </row>
    <row r="126" spans="1:25" ht="18" x14ac:dyDescent="0.25">
      <c r="A126" s="156"/>
      <c r="B126" s="157" t="s">
        <v>328</v>
      </c>
      <c r="C126" s="158"/>
      <c r="D126" s="159">
        <v>0.1</v>
      </c>
      <c r="E126" s="160"/>
      <c r="F126" s="160">
        <f>D126*G123</f>
        <v>0</v>
      </c>
      <c r="G126" s="161"/>
    </row>
    <row r="127" spans="1:25" ht="21.95" customHeight="1" x14ac:dyDescent="0.25">
      <c r="A127" s="156"/>
      <c r="B127" s="157" t="s">
        <v>329</v>
      </c>
      <c r="C127" s="158"/>
      <c r="D127" s="159">
        <v>2.5000000000000001E-2</v>
      </c>
      <c r="E127" s="160"/>
      <c r="F127" s="160">
        <f>D127*G123</f>
        <v>0</v>
      </c>
      <c r="G127" s="161"/>
    </row>
    <row r="128" spans="1:25" ht="18" x14ac:dyDescent="0.25">
      <c r="A128" s="156"/>
      <c r="B128" s="157" t="s">
        <v>330</v>
      </c>
      <c r="C128" s="158"/>
      <c r="D128" s="159">
        <v>5.3499999999999999E-2</v>
      </c>
      <c r="E128" s="160"/>
      <c r="F128" s="160">
        <f>D128*G123</f>
        <v>0</v>
      </c>
      <c r="G128" s="161"/>
    </row>
    <row r="129" spans="1:7" ht="18" x14ac:dyDescent="0.25">
      <c r="A129" s="156"/>
      <c r="B129" s="157" t="s">
        <v>331</v>
      </c>
      <c r="C129" s="158"/>
      <c r="D129" s="159">
        <v>0.02</v>
      </c>
      <c r="E129" s="160"/>
      <c r="F129" s="160">
        <f>D129*G123</f>
        <v>0</v>
      </c>
      <c r="G129" s="161"/>
    </row>
    <row r="130" spans="1:7" ht="18" x14ac:dyDescent="0.25">
      <c r="A130" s="156"/>
      <c r="B130" s="157" t="s">
        <v>332</v>
      </c>
      <c r="C130" s="158"/>
      <c r="D130" s="159">
        <v>0.01</v>
      </c>
      <c r="E130" s="160"/>
      <c r="F130" s="160">
        <f>D130*G123</f>
        <v>0</v>
      </c>
      <c r="G130" s="161"/>
    </row>
    <row r="131" spans="1:7" ht="18" x14ac:dyDescent="0.25">
      <c r="A131" s="156"/>
      <c r="B131" s="157" t="s">
        <v>333</v>
      </c>
      <c r="C131" s="158"/>
      <c r="D131" s="159">
        <v>0.05</v>
      </c>
      <c r="E131" s="160"/>
      <c r="F131" s="160">
        <f>D131*G123</f>
        <v>0</v>
      </c>
      <c r="G131" s="161"/>
    </row>
    <row r="132" spans="1:7" ht="18.75" thickBot="1" x14ac:dyDescent="0.3">
      <c r="A132" s="156"/>
      <c r="B132" s="157"/>
      <c r="C132" s="158"/>
      <c r="D132" s="162"/>
      <c r="E132" s="160"/>
      <c r="F132" s="160"/>
      <c r="G132" s="163"/>
    </row>
    <row r="133" spans="1:7" ht="19.5" thickTop="1" thickBot="1" x14ac:dyDescent="0.3">
      <c r="A133" s="164"/>
      <c r="B133" s="165" t="s">
        <v>334</v>
      </c>
      <c r="C133" s="166"/>
      <c r="D133" s="167"/>
      <c r="E133" s="168"/>
      <c r="F133" s="168"/>
      <c r="G133" s="169">
        <f>SUM(F126:F131)</f>
        <v>0</v>
      </c>
    </row>
    <row r="134" spans="1:7" ht="19.5" thickTop="1" thickBot="1" x14ac:dyDescent="0.3">
      <c r="A134" s="170"/>
      <c r="B134" s="171"/>
      <c r="C134" s="172"/>
      <c r="D134" s="173"/>
      <c r="E134" s="174"/>
      <c r="F134" s="174"/>
      <c r="G134" s="175"/>
    </row>
    <row r="135" spans="1:7" ht="19.5" thickTop="1" thickBot="1" x14ac:dyDescent="0.3">
      <c r="A135" s="164"/>
      <c r="B135" s="165" t="s">
        <v>335</v>
      </c>
      <c r="C135" s="166"/>
      <c r="D135" s="167"/>
      <c r="E135" s="168"/>
      <c r="F135" s="168"/>
      <c r="G135" s="169">
        <f>+G133+G123</f>
        <v>0</v>
      </c>
    </row>
    <row r="136" spans="1:7" ht="19.5" thickTop="1" thickBot="1" x14ac:dyDescent="0.3">
      <c r="A136" s="170"/>
      <c r="B136" s="171"/>
      <c r="C136" s="172"/>
      <c r="D136" s="173"/>
      <c r="E136" s="174"/>
      <c r="F136" s="174"/>
      <c r="G136" s="175"/>
    </row>
    <row r="137" spans="1:7" ht="19.5" thickTop="1" thickBot="1" x14ac:dyDescent="0.3">
      <c r="A137" s="164"/>
      <c r="B137" s="165" t="s">
        <v>336</v>
      </c>
      <c r="C137" s="166"/>
      <c r="D137" s="176">
        <v>0.03</v>
      </c>
      <c r="E137" s="168"/>
      <c r="F137" s="168"/>
      <c r="G137" s="169">
        <f>+G133*D137</f>
        <v>0</v>
      </c>
    </row>
    <row r="138" spans="1:7" ht="19.5" thickTop="1" thickBot="1" x14ac:dyDescent="0.3">
      <c r="A138" s="170"/>
      <c r="B138" s="171"/>
      <c r="C138" s="172"/>
      <c r="D138" s="173"/>
      <c r="E138" s="174"/>
      <c r="F138" s="174"/>
      <c r="G138" s="175"/>
    </row>
    <row r="139" spans="1:7" ht="19.5" thickTop="1" thickBot="1" x14ac:dyDescent="0.3">
      <c r="A139" s="164"/>
      <c r="B139" s="165" t="s">
        <v>337</v>
      </c>
      <c r="C139" s="166"/>
      <c r="D139" s="176">
        <v>0.06</v>
      </c>
      <c r="E139" s="168"/>
      <c r="F139" s="168"/>
      <c r="G139" s="169">
        <f>D139*G123</f>
        <v>0</v>
      </c>
    </row>
    <row r="140" spans="1:7" ht="19.5" thickTop="1" thickBot="1" x14ac:dyDescent="0.3">
      <c r="A140" s="177"/>
      <c r="B140" s="178"/>
      <c r="C140" s="179"/>
      <c r="D140" s="180"/>
      <c r="E140" s="181"/>
      <c r="F140" s="181"/>
      <c r="G140" s="182"/>
    </row>
    <row r="141" spans="1:7" ht="19.5" thickTop="1" thickBot="1" x14ac:dyDescent="0.3">
      <c r="A141" s="183"/>
      <c r="B141" s="184" t="s">
        <v>338</v>
      </c>
      <c r="C141" s="185"/>
      <c r="D141" s="176">
        <f>1/1000</f>
        <v>1E-3</v>
      </c>
      <c r="E141" s="186"/>
      <c r="F141" s="186"/>
      <c r="G141" s="187">
        <f>D141*G123</f>
        <v>0</v>
      </c>
    </row>
    <row r="142" spans="1:7" ht="19.5" thickTop="1" thickBot="1" x14ac:dyDescent="0.3">
      <c r="A142" s="170"/>
      <c r="B142" s="171"/>
      <c r="C142" s="172"/>
      <c r="D142" s="173"/>
      <c r="E142" s="174"/>
      <c r="F142" s="174"/>
      <c r="G142" s="175"/>
    </row>
    <row r="143" spans="1:7" ht="19.5" thickTop="1" thickBot="1" x14ac:dyDescent="0.3">
      <c r="A143" s="188"/>
      <c r="B143" s="189" t="s">
        <v>339</v>
      </c>
      <c r="C143" s="185"/>
      <c r="D143" s="176">
        <v>0.05</v>
      </c>
      <c r="E143" s="186"/>
      <c r="F143" s="186"/>
      <c r="G143" s="187">
        <f>D143*G124</f>
        <v>0</v>
      </c>
    </row>
    <row r="144" spans="1:7" ht="19.5" thickTop="1" thickBot="1" x14ac:dyDescent="0.3">
      <c r="A144" s="170"/>
      <c r="B144" s="171"/>
      <c r="C144" s="172"/>
      <c r="D144" s="173"/>
      <c r="E144" s="174"/>
      <c r="F144" s="174"/>
      <c r="G144" s="175"/>
    </row>
    <row r="145" spans="1:7" ht="37.5" thickTop="1" thickBot="1" x14ac:dyDescent="0.3">
      <c r="A145" s="164"/>
      <c r="B145" s="190" t="s">
        <v>340</v>
      </c>
      <c r="C145" s="166"/>
      <c r="D145" s="176">
        <v>0.18</v>
      </c>
      <c r="E145" s="168"/>
      <c r="F145" s="168"/>
      <c r="G145" s="169">
        <f>D145*F126</f>
        <v>0</v>
      </c>
    </row>
    <row r="146" spans="1:7" ht="19.5" thickTop="1" thickBot="1" x14ac:dyDescent="0.3">
      <c r="A146" s="170"/>
      <c r="B146" s="171"/>
      <c r="C146" s="172"/>
      <c r="D146" s="191"/>
      <c r="E146" s="174"/>
      <c r="F146" s="174"/>
      <c r="G146" s="175"/>
    </row>
    <row r="147" spans="1:7" ht="19.5" thickTop="1" thickBot="1" x14ac:dyDescent="0.3">
      <c r="A147" s="164"/>
      <c r="B147" s="165" t="s">
        <v>341</v>
      </c>
      <c r="C147" s="166"/>
      <c r="D147" s="192"/>
      <c r="E147" s="168"/>
      <c r="F147" s="168"/>
      <c r="G147" s="169">
        <f>G135+G137+G139+G145+G141+G143</f>
        <v>0</v>
      </c>
    </row>
    <row r="148" spans="1:7" ht="15.75" thickTop="1" x14ac:dyDescent="0.25"/>
  </sheetData>
  <mergeCells count="4">
    <mergeCell ref="A5:F5"/>
    <mergeCell ref="A1:F1"/>
    <mergeCell ref="A2:F2"/>
    <mergeCell ref="A3:F3"/>
  </mergeCells>
  <printOptions horizontalCentered="1"/>
  <pageMargins left="0.5" right="0.5" top="0.75" bottom="0.5" header="0.5" footer="0.5"/>
  <pageSetup scale="71" fitToHeight="0" orientation="portrait" r:id="rId1"/>
  <headerFooter alignWithMargins="0">
    <oddFooter>Page &amp;P of &amp;N</oddFooter>
  </headerFooter>
  <rowBreaks count="2" manualBreakCount="2">
    <brk id="74" max="5" man="1"/>
    <brk id="10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544A-F494-4F11-AA60-996476A413FA}">
  <dimension ref="A1:AM206"/>
  <sheetViews>
    <sheetView showGridLines="0" zoomScale="85" zoomScaleNormal="85" workbookViewId="0">
      <pane xSplit="4" ySplit="11" topLeftCell="E12" activePane="bottomRight" state="frozenSplit"/>
      <selection activeCell="A4" sqref="A4"/>
      <selection pane="topRight" activeCell="B1" sqref="B1"/>
      <selection pane="bottomLeft" activeCell="A10" sqref="A10"/>
      <selection pane="bottomRight" activeCell="X12" sqref="X12"/>
    </sheetView>
  </sheetViews>
  <sheetFormatPr defaultColWidth="8.85546875" defaultRowHeight="12.75" x14ac:dyDescent="0.2"/>
  <cols>
    <col min="1" max="1" width="5.28515625" style="12" customWidth="1"/>
    <col min="2" max="2" width="21.42578125" style="12" customWidth="1"/>
    <col min="3" max="3" width="13" style="12" customWidth="1"/>
    <col min="4" max="4" width="14" style="12" customWidth="1"/>
    <col min="5" max="6" width="7.7109375" style="12" customWidth="1"/>
    <col min="7" max="7" width="4.42578125" style="12" customWidth="1"/>
    <col min="8" max="10" width="5.42578125" style="21" customWidth="1"/>
    <col min="11" max="11" width="10.7109375" style="12" customWidth="1"/>
    <col min="12" max="12" width="10.7109375" style="13" customWidth="1"/>
    <col min="13" max="13" width="9.7109375" style="17" customWidth="1"/>
    <col min="14" max="14" width="12.140625" style="13" customWidth="1"/>
    <col min="15" max="15" width="9.7109375" style="17" bestFit="1" customWidth="1"/>
    <col min="16" max="16" width="12.140625" style="13" customWidth="1"/>
    <col min="17" max="17" width="10.140625" style="13" customWidth="1"/>
    <col min="18" max="18" width="11.140625" style="13" customWidth="1"/>
    <col min="19" max="19" width="10.140625" style="13" customWidth="1"/>
    <col min="20" max="20" width="11.28515625" style="13" customWidth="1"/>
    <col min="21" max="21" width="11.7109375" style="13" customWidth="1"/>
    <col min="22" max="23" width="7.7109375" style="12" customWidth="1"/>
    <col min="24" max="24" width="7.7109375" style="13" customWidth="1"/>
    <col min="25" max="25" width="10.7109375" style="13" customWidth="1"/>
    <col min="26" max="26" width="11.42578125" style="13" customWidth="1"/>
    <col min="27" max="46" width="12.7109375" style="13" customWidth="1"/>
    <col min="47" max="256" width="11.42578125" style="13" customWidth="1"/>
    <col min="257" max="257" width="5.28515625" style="13" customWidth="1"/>
    <col min="258" max="258" width="21.42578125" style="13" customWidth="1"/>
    <col min="259" max="259" width="13" style="13" customWidth="1"/>
    <col min="260" max="260" width="14" style="13" customWidth="1"/>
    <col min="261" max="262" width="7.7109375" style="13" customWidth="1"/>
    <col min="263" max="263" width="4.42578125" style="13" customWidth="1"/>
    <col min="264" max="266" width="5.42578125" style="13" customWidth="1"/>
    <col min="267" max="268" width="10.7109375" style="13" customWidth="1"/>
    <col min="269" max="269" width="9.7109375" style="13" customWidth="1"/>
    <col min="270" max="270" width="12.140625" style="13" customWidth="1"/>
    <col min="271" max="271" width="9.7109375" style="13" bestFit="1" customWidth="1"/>
    <col min="272" max="272" width="12.140625" style="13" customWidth="1"/>
    <col min="273" max="273" width="10.140625" style="13" customWidth="1"/>
    <col min="274" max="274" width="11.140625" style="13" customWidth="1"/>
    <col min="275" max="275" width="10.140625" style="13" customWidth="1"/>
    <col min="276" max="276" width="11.28515625" style="13" customWidth="1"/>
    <col min="277" max="277" width="11.7109375" style="13" customWidth="1"/>
    <col min="278" max="280" width="7.7109375" style="13" customWidth="1"/>
    <col min="281" max="281" width="10.7109375" style="13" customWidth="1"/>
    <col min="282" max="282" width="11.42578125" style="13" customWidth="1"/>
    <col min="283" max="302" width="12.7109375" style="13" customWidth="1"/>
    <col min="303" max="512" width="11.42578125" style="13" customWidth="1"/>
    <col min="513" max="513" width="5.28515625" style="13" customWidth="1"/>
    <col min="514" max="514" width="21.42578125" style="13" customWidth="1"/>
    <col min="515" max="515" width="13" style="13" customWidth="1"/>
    <col min="516" max="516" width="14" style="13" customWidth="1"/>
    <col min="517" max="518" width="7.7109375" style="13" customWidth="1"/>
    <col min="519" max="519" width="4.42578125" style="13" customWidth="1"/>
    <col min="520" max="522" width="5.42578125" style="13" customWidth="1"/>
    <col min="523" max="524" width="10.7109375" style="13" customWidth="1"/>
    <col min="525" max="525" width="9.7109375" style="13" customWidth="1"/>
    <col min="526" max="526" width="12.140625" style="13" customWidth="1"/>
    <col min="527" max="527" width="9.7109375" style="13" bestFit="1" customWidth="1"/>
    <col min="528" max="528" width="12.140625" style="13" customWidth="1"/>
    <col min="529" max="529" width="10.140625" style="13" customWidth="1"/>
    <col min="530" max="530" width="11.140625" style="13" customWidth="1"/>
    <col min="531" max="531" width="10.140625" style="13" customWidth="1"/>
    <col min="532" max="532" width="11.28515625" style="13" customWidth="1"/>
    <col min="533" max="533" width="11.7109375" style="13" customWidth="1"/>
    <col min="534" max="536" width="7.7109375" style="13" customWidth="1"/>
    <col min="537" max="537" width="10.7109375" style="13" customWidth="1"/>
    <col min="538" max="538" width="11.42578125" style="13" customWidth="1"/>
    <col min="539" max="558" width="12.7109375" style="13" customWidth="1"/>
    <col min="559" max="768" width="11.42578125" style="13" customWidth="1"/>
    <col min="769" max="769" width="5.28515625" style="13" customWidth="1"/>
    <col min="770" max="770" width="21.42578125" style="13" customWidth="1"/>
    <col min="771" max="771" width="13" style="13" customWidth="1"/>
    <col min="772" max="772" width="14" style="13" customWidth="1"/>
    <col min="773" max="774" width="7.7109375" style="13" customWidth="1"/>
    <col min="775" max="775" width="4.42578125" style="13" customWidth="1"/>
    <col min="776" max="778" width="5.42578125" style="13" customWidth="1"/>
    <col min="779" max="780" width="10.7109375" style="13" customWidth="1"/>
    <col min="781" max="781" width="9.7109375" style="13" customWidth="1"/>
    <col min="782" max="782" width="12.140625" style="13" customWidth="1"/>
    <col min="783" max="783" width="9.7109375" style="13" bestFit="1" customWidth="1"/>
    <col min="784" max="784" width="12.140625" style="13" customWidth="1"/>
    <col min="785" max="785" width="10.140625" style="13" customWidth="1"/>
    <col min="786" max="786" width="11.140625" style="13" customWidth="1"/>
    <col min="787" max="787" width="10.140625" style="13" customWidth="1"/>
    <col min="788" max="788" width="11.28515625" style="13" customWidth="1"/>
    <col min="789" max="789" width="11.7109375" style="13" customWidth="1"/>
    <col min="790" max="792" width="7.7109375" style="13" customWidth="1"/>
    <col min="793" max="793" width="10.7109375" style="13" customWidth="1"/>
    <col min="794" max="794" width="11.42578125" style="13" customWidth="1"/>
    <col min="795" max="814" width="12.7109375" style="13" customWidth="1"/>
    <col min="815" max="1024" width="11.42578125" style="13" customWidth="1"/>
    <col min="1025" max="1025" width="5.28515625" style="13" customWidth="1"/>
    <col min="1026" max="1026" width="21.42578125" style="13" customWidth="1"/>
    <col min="1027" max="1027" width="13" style="13" customWidth="1"/>
    <col min="1028" max="1028" width="14" style="13" customWidth="1"/>
    <col min="1029" max="1030" width="7.7109375" style="13" customWidth="1"/>
    <col min="1031" max="1031" width="4.42578125" style="13" customWidth="1"/>
    <col min="1032" max="1034" width="5.42578125" style="13" customWidth="1"/>
    <col min="1035" max="1036" width="10.7109375" style="13" customWidth="1"/>
    <col min="1037" max="1037" width="9.7109375" style="13" customWidth="1"/>
    <col min="1038" max="1038" width="12.140625" style="13" customWidth="1"/>
    <col min="1039" max="1039" width="9.7109375" style="13" bestFit="1" customWidth="1"/>
    <col min="1040" max="1040" width="12.140625" style="13" customWidth="1"/>
    <col min="1041" max="1041" width="10.140625" style="13" customWidth="1"/>
    <col min="1042" max="1042" width="11.140625" style="13" customWidth="1"/>
    <col min="1043" max="1043" width="10.140625" style="13" customWidth="1"/>
    <col min="1044" max="1044" width="11.28515625" style="13" customWidth="1"/>
    <col min="1045" max="1045" width="11.7109375" style="13" customWidth="1"/>
    <col min="1046" max="1048" width="7.7109375" style="13" customWidth="1"/>
    <col min="1049" max="1049" width="10.7109375" style="13" customWidth="1"/>
    <col min="1050" max="1050" width="11.42578125" style="13" customWidth="1"/>
    <col min="1051" max="1070" width="12.7109375" style="13" customWidth="1"/>
    <col min="1071" max="1280" width="11.42578125" style="13" customWidth="1"/>
    <col min="1281" max="1281" width="5.28515625" style="13" customWidth="1"/>
    <col min="1282" max="1282" width="21.42578125" style="13" customWidth="1"/>
    <col min="1283" max="1283" width="13" style="13" customWidth="1"/>
    <col min="1284" max="1284" width="14" style="13" customWidth="1"/>
    <col min="1285" max="1286" width="7.7109375" style="13" customWidth="1"/>
    <col min="1287" max="1287" width="4.42578125" style="13" customWidth="1"/>
    <col min="1288" max="1290" width="5.42578125" style="13" customWidth="1"/>
    <col min="1291" max="1292" width="10.7109375" style="13" customWidth="1"/>
    <col min="1293" max="1293" width="9.7109375" style="13" customWidth="1"/>
    <col min="1294" max="1294" width="12.140625" style="13" customWidth="1"/>
    <col min="1295" max="1295" width="9.7109375" style="13" bestFit="1" customWidth="1"/>
    <col min="1296" max="1296" width="12.140625" style="13" customWidth="1"/>
    <col min="1297" max="1297" width="10.140625" style="13" customWidth="1"/>
    <col min="1298" max="1298" width="11.140625" style="13" customWidth="1"/>
    <col min="1299" max="1299" width="10.140625" style="13" customWidth="1"/>
    <col min="1300" max="1300" width="11.28515625" style="13" customWidth="1"/>
    <col min="1301" max="1301" width="11.7109375" style="13" customWidth="1"/>
    <col min="1302" max="1304" width="7.7109375" style="13" customWidth="1"/>
    <col min="1305" max="1305" width="10.7109375" style="13" customWidth="1"/>
    <col min="1306" max="1306" width="11.42578125" style="13" customWidth="1"/>
    <col min="1307" max="1326" width="12.7109375" style="13" customWidth="1"/>
    <col min="1327" max="1536" width="11.42578125" style="13" customWidth="1"/>
    <col min="1537" max="1537" width="5.28515625" style="13" customWidth="1"/>
    <col min="1538" max="1538" width="21.42578125" style="13" customWidth="1"/>
    <col min="1539" max="1539" width="13" style="13" customWidth="1"/>
    <col min="1540" max="1540" width="14" style="13" customWidth="1"/>
    <col min="1541" max="1542" width="7.7109375" style="13" customWidth="1"/>
    <col min="1543" max="1543" width="4.42578125" style="13" customWidth="1"/>
    <col min="1544" max="1546" width="5.42578125" style="13" customWidth="1"/>
    <col min="1547" max="1548" width="10.7109375" style="13" customWidth="1"/>
    <col min="1549" max="1549" width="9.7109375" style="13" customWidth="1"/>
    <col min="1550" max="1550" width="12.140625" style="13" customWidth="1"/>
    <col min="1551" max="1551" width="9.7109375" style="13" bestFit="1" customWidth="1"/>
    <col min="1552" max="1552" width="12.140625" style="13" customWidth="1"/>
    <col min="1553" max="1553" width="10.140625" style="13" customWidth="1"/>
    <col min="1554" max="1554" width="11.140625" style="13" customWidth="1"/>
    <col min="1555" max="1555" width="10.140625" style="13" customWidth="1"/>
    <col min="1556" max="1556" width="11.28515625" style="13" customWidth="1"/>
    <col min="1557" max="1557" width="11.7109375" style="13" customWidth="1"/>
    <col min="1558" max="1560" width="7.7109375" style="13" customWidth="1"/>
    <col min="1561" max="1561" width="10.7109375" style="13" customWidth="1"/>
    <col min="1562" max="1562" width="11.42578125" style="13" customWidth="1"/>
    <col min="1563" max="1582" width="12.7109375" style="13" customWidth="1"/>
    <col min="1583" max="1792" width="11.42578125" style="13" customWidth="1"/>
    <col min="1793" max="1793" width="5.28515625" style="13" customWidth="1"/>
    <col min="1794" max="1794" width="21.42578125" style="13" customWidth="1"/>
    <col min="1795" max="1795" width="13" style="13" customWidth="1"/>
    <col min="1796" max="1796" width="14" style="13" customWidth="1"/>
    <col min="1797" max="1798" width="7.7109375" style="13" customWidth="1"/>
    <col min="1799" max="1799" width="4.42578125" style="13" customWidth="1"/>
    <col min="1800" max="1802" width="5.42578125" style="13" customWidth="1"/>
    <col min="1803" max="1804" width="10.7109375" style="13" customWidth="1"/>
    <col min="1805" max="1805" width="9.7109375" style="13" customWidth="1"/>
    <col min="1806" max="1806" width="12.140625" style="13" customWidth="1"/>
    <col min="1807" max="1807" width="9.7109375" style="13" bestFit="1" customWidth="1"/>
    <col min="1808" max="1808" width="12.140625" style="13" customWidth="1"/>
    <col min="1809" max="1809" width="10.140625" style="13" customWidth="1"/>
    <col min="1810" max="1810" width="11.140625" style="13" customWidth="1"/>
    <col min="1811" max="1811" width="10.140625" style="13" customWidth="1"/>
    <col min="1812" max="1812" width="11.28515625" style="13" customWidth="1"/>
    <col min="1813" max="1813" width="11.7109375" style="13" customWidth="1"/>
    <col min="1814" max="1816" width="7.7109375" style="13" customWidth="1"/>
    <col min="1817" max="1817" width="10.7109375" style="13" customWidth="1"/>
    <col min="1818" max="1818" width="11.42578125" style="13" customWidth="1"/>
    <col min="1819" max="1838" width="12.7109375" style="13" customWidth="1"/>
    <col min="1839" max="2048" width="11.42578125" style="13" customWidth="1"/>
    <col min="2049" max="2049" width="5.28515625" style="13" customWidth="1"/>
    <col min="2050" max="2050" width="21.42578125" style="13" customWidth="1"/>
    <col min="2051" max="2051" width="13" style="13" customWidth="1"/>
    <col min="2052" max="2052" width="14" style="13" customWidth="1"/>
    <col min="2053" max="2054" width="7.7109375" style="13" customWidth="1"/>
    <col min="2055" max="2055" width="4.42578125" style="13" customWidth="1"/>
    <col min="2056" max="2058" width="5.42578125" style="13" customWidth="1"/>
    <col min="2059" max="2060" width="10.7109375" style="13" customWidth="1"/>
    <col min="2061" max="2061" width="9.7109375" style="13" customWidth="1"/>
    <col min="2062" max="2062" width="12.140625" style="13" customWidth="1"/>
    <col min="2063" max="2063" width="9.7109375" style="13" bestFit="1" customWidth="1"/>
    <col min="2064" max="2064" width="12.140625" style="13" customWidth="1"/>
    <col min="2065" max="2065" width="10.140625" style="13" customWidth="1"/>
    <col min="2066" max="2066" width="11.140625" style="13" customWidth="1"/>
    <col min="2067" max="2067" width="10.140625" style="13" customWidth="1"/>
    <col min="2068" max="2068" width="11.28515625" style="13" customWidth="1"/>
    <col min="2069" max="2069" width="11.7109375" style="13" customWidth="1"/>
    <col min="2070" max="2072" width="7.7109375" style="13" customWidth="1"/>
    <col min="2073" max="2073" width="10.7109375" style="13" customWidth="1"/>
    <col min="2074" max="2074" width="11.42578125" style="13" customWidth="1"/>
    <col min="2075" max="2094" width="12.7109375" style="13" customWidth="1"/>
    <col min="2095" max="2304" width="11.42578125" style="13" customWidth="1"/>
    <col min="2305" max="2305" width="5.28515625" style="13" customWidth="1"/>
    <col min="2306" max="2306" width="21.42578125" style="13" customWidth="1"/>
    <col min="2307" max="2307" width="13" style="13" customWidth="1"/>
    <col min="2308" max="2308" width="14" style="13" customWidth="1"/>
    <col min="2309" max="2310" width="7.7109375" style="13" customWidth="1"/>
    <col min="2311" max="2311" width="4.42578125" style="13" customWidth="1"/>
    <col min="2312" max="2314" width="5.42578125" style="13" customWidth="1"/>
    <col min="2315" max="2316" width="10.7109375" style="13" customWidth="1"/>
    <col min="2317" max="2317" width="9.7109375" style="13" customWidth="1"/>
    <col min="2318" max="2318" width="12.140625" style="13" customWidth="1"/>
    <col min="2319" max="2319" width="9.7109375" style="13" bestFit="1" customWidth="1"/>
    <col min="2320" max="2320" width="12.140625" style="13" customWidth="1"/>
    <col min="2321" max="2321" width="10.140625" style="13" customWidth="1"/>
    <col min="2322" max="2322" width="11.140625" style="13" customWidth="1"/>
    <col min="2323" max="2323" width="10.140625" style="13" customWidth="1"/>
    <col min="2324" max="2324" width="11.28515625" style="13" customWidth="1"/>
    <col min="2325" max="2325" width="11.7109375" style="13" customWidth="1"/>
    <col min="2326" max="2328" width="7.7109375" style="13" customWidth="1"/>
    <col min="2329" max="2329" width="10.7109375" style="13" customWidth="1"/>
    <col min="2330" max="2330" width="11.42578125" style="13" customWidth="1"/>
    <col min="2331" max="2350" width="12.7109375" style="13" customWidth="1"/>
    <col min="2351" max="2560" width="11.42578125" style="13" customWidth="1"/>
    <col min="2561" max="2561" width="5.28515625" style="13" customWidth="1"/>
    <col min="2562" max="2562" width="21.42578125" style="13" customWidth="1"/>
    <col min="2563" max="2563" width="13" style="13" customWidth="1"/>
    <col min="2564" max="2564" width="14" style="13" customWidth="1"/>
    <col min="2565" max="2566" width="7.7109375" style="13" customWidth="1"/>
    <col min="2567" max="2567" width="4.42578125" style="13" customWidth="1"/>
    <col min="2568" max="2570" width="5.42578125" style="13" customWidth="1"/>
    <col min="2571" max="2572" width="10.7109375" style="13" customWidth="1"/>
    <col min="2573" max="2573" width="9.7109375" style="13" customWidth="1"/>
    <col min="2574" max="2574" width="12.140625" style="13" customWidth="1"/>
    <col min="2575" max="2575" width="9.7109375" style="13" bestFit="1" customWidth="1"/>
    <col min="2576" max="2576" width="12.140625" style="13" customWidth="1"/>
    <col min="2577" max="2577" width="10.140625" style="13" customWidth="1"/>
    <col min="2578" max="2578" width="11.140625" style="13" customWidth="1"/>
    <col min="2579" max="2579" width="10.140625" style="13" customWidth="1"/>
    <col min="2580" max="2580" width="11.28515625" style="13" customWidth="1"/>
    <col min="2581" max="2581" width="11.7109375" style="13" customWidth="1"/>
    <col min="2582" max="2584" width="7.7109375" style="13" customWidth="1"/>
    <col min="2585" max="2585" width="10.7109375" style="13" customWidth="1"/>
    <col min="2586" max="2586" width="11.42578125" style="13" customWidth="1"/>
    <col min="2587" max="2606" width="12.7109375" style="13" customWidth="1"/>
    <col min="2607" max="2816" width="11.42578125" style="13" customWidth="1"/>
    <col min="2817" max="2817" width="5.28515625" style="13" customWidth="1"/>
    <col min="2818" max="2818" width="21.42578125" style="13" customWidth="1"/>
    <col min="2819" max="2819" width="13" style="13" customWidth="1"/>
    <col min="2820" max="2820" width="14" style="13" customWidth="1"/>
    <col min="2821" max="2822" width="7.7109375" style="13" customWidth="1"/>
    <col min="2823" max="2823" width="4.42578125" style="13" customWidth="1"/>
    <col min="2824" max="2826" width="5.42578125" style="13" customWidth="1"/>
    <col min="2827" max="2828" width="10.7109375" style="13" customWidth="1"/>
    <col min="2829" max="2829" width="9.7109375" style="13" customWidth="1"/>
    <col min="2830" max="2830" width="12.140625" style="13" customWidth="1"/>
    <col min="2831" max="2831" width="9.7109375" style="13" bestFit="1" customWidth="1"/>
    <col min="2832" max="2832" width="12.140625" style="13" customWidth="1"/>
    <col min="2833" max="2833" width="10.140625" style="13" customWidth="1"/>
    <col min="2834" max="2834" width="11.140625" style="13" customWidth="1"/>
    <col min="2835" max="2835" width="10.140625" style="13" customWidth="1"/>
    <col min="2836" max="2836" width="11.28515625" style="13" customWidth="1"/>
    <col min="2837" max="2837" width="11.7109375" style="13" customWidth="1"/>
    <col min="2838" max="2840" width="7.7109375" style="13" customWidth="1"/>
    <col min="2841" max="2841" width="10.7109375" style="13" customWidth="1"/>
    <col min="2842" max="2842" width="11.42578125" style="13" customWidth="1"/>
    <col min="2843" max="2862" width="12.7109375" style="13" customWidth="1"/>
    <col min="2863" max="3072" width="11.42578125" style="13" customWidth="1"/>
    <col min="3073" max="3073" width="5.28515625" style="13" customWidth="1"/>
    <col min="3074" max="3074" width="21.42578125" style="13" customWidth="1"/>
    <col min="3075" max="3075" width="13" style="13" customWidth="1"/>
    <col min="3076" max="3076" width="14" style="13" customWidth="1"/>
    <col min="3077" max="3078" width="7.7109375" style="13" customWidth="1"/>
    <col min="3079" max="3079" width="4.42578125" style="13" customWidth="1"/>
    <col min="3080" max="3082" width="5.42578125" style="13" customWidth="1"/>
    <col min="3083" max="3084" width="10.7109375" style="13" customWidth="1"/>
    <col min="3085" max="3085" width="9.7109375" style="13" customWidth="1"/>
    <col min="3086" max="3086" width="12.140625" style="13" customWidth="1"/>
    <col min="3087" max="3087" width="9.7109375" style="13" bestFit="1" customWidth="1"/>
    <col min="3088" max="3088" width="12.140625" style="13" customWidth="1"/>
    <col min="3089" max="3089" width="10.140625" style="13" customWidth="1"/>
    <col min="3090" max="3090" width="11.140625" style="13" customWidth="1"/>
    <col min="3091" max="3091" width="10.140625" style="13" customWidth="1"/>
    <col min="3092" max="3092" width="11.28515625" style="13" customWidth="1"/>
    <col min="3093" max="3093" width="11.7109375" style="13" customWidth="1"/>
    <col min="3094" max="3096" width="7.7109375" style="13" customWidth="1"/>
    <col min="3097" max="3097" width="10.7109375" style="13" customWidth="1"/>
    <col min="3098" max="3098" width="11.42578125" style="13" customWidth="1"/>
    <col min="3099" max="3118" width="12.7109375" style="13" customWidth="1"/>
    <col min="3119" max="3328" width="11.42578125" style="13" customWidth="1"/>
    <col min="3329" max="3329" width="5.28515625" style="13" customWidth="1"/>
    <col min="3330" max="3330" width="21.42578125" style="13" customWidth="1"/>
    <col min="3331" max="3331" width="13" style="13" customWidth="1"/>
    <col min="3332" max="3332" width="14" style="13" customWidth="1"/>
    <col min="3333" max="3334" width="7.7109375" style="13" customWidth="1"/>
    <col min="3335" max="3335" width="4.42578125" style="13" customWidth="1"/>
    <col min="3336" max="3338" width="5.42578125" style="13" customWidth="1"/>
    <col min="3339" max="3340" width="10.7109375" style="13" customWidth="1"/>
    <col min="3341" max="3341" width="9.7109375" style="13" customWidth="1"/>
    <col min="3342" max="3342" width="12.140625" style="13" customWidth="1"/>
    <col min="3343" max="3343" width="9.7109375" style="13" bestFit="1" customWidth="1"/>
    <col min="3344" max="3344" width="12.140625" style="13" customWidth="1"/>
    <col min="3345" max="3345" width="10.140625" style="13" customWidth="1"/>
    <col min="3346" max="3346" width="11.140625" style="13" customWidth="1"/>
    <col min="3347" max="3347" width="10.140625" style="13" customWidth="1"/>
    <col min="3348" max="3348" width="11.28515625" style="13" customWidth="1"/>
    <col min="3349" max="3349" width="11.7109375" style="13" customWidth="1"/>
    <col min="3350" max="3352" width="7.7109375" style="13" customWidth="1"/>
    <col min="3353" max="3353" width="10.7109375" style="13" customWidth="1"/>
    <col min="3354" max="3354" width="11.42578125" style="13" customWidth="1"/>
    <col min="3355" max="3374" width="12.7109375" style="13" customWidth="1"/>
    <col min="3375" max="3584" width="11.42578125" style="13" customWidth="1"/>
    <col min="3585" max="3585" width="5.28515625" style="13" customWidth="1"/>
    <col min="3586" max="3586" width="21.42578125" style="13" customWidth="1"/>
    <col min="3587" max="3587" width="13" style="13" customWidth="1"/>
    <col min="3588" max="3588" width="14" style="13" customWidth="1"/>
    <col min="3589" max="3590" width="7.7109375" style="13" customWidth="1"/>
    <col min="3591" max="3591" width="4.42578125" style="13" customWidth="1"/>
    <col min="3592" max="3594" width="5.42578125" style="13" customWidth="1"/>
    <col min="3595" max="3596" width="10.7109375" style="13" customWidth="1"/>
    <col min="3597" max="3597" width="9.7109375" style="13" customWidth="1"/>
    <col min="3598" max="3598" width="12.140625" style="13" customWidth="1"/>
    <col min="3599" max="3599" width="9.7109375" style="13" bestFit="1" customWidth="1"/>
    <col min="3600" max="3600" width="12.140625" style="13" customWidth="1"/>
    <col min="3601" max="3601" width="10.140625" style="13" customWidth="1"/>
    <col min="3602" max="3602" width="11.140625" style="13" customWidth="1"/>
    <col min="3603" max="3603" width="10.140625" style="13" customWidth="1"/>
    <col min="3604" max="3604" width="11.28515625" style="13" customWidth="1"/>
    <col min="3605" max="3605" width="11.7109375" style="13" customWidth="1"/>
    <col min="3606" max="3608" width="7.7109375" style="13" customWidth="1"/>
    <col min="3609" max="3609" width="10.7109375" style="13" customWidth="1"/>
    <col min="3610" max="3610" width="11.42578125" style="13" customWidth="1"/>
    <col min="3611" max="3630" width="12.7109375" style="13" customWidth="1"/>
    <col min="3631" max="3840" width="11.42578125" style="13" customWidth="1"/>
    <col min="3841" max="3841" width="5.28515625" style="13" customWidth="1"/>
    <col min="3842" max="3842" width="21.42578125" style="13" customWidth="1"/>
    <col min="3843" max="3843" width="13" style="13" customWidth="1"/>
    <col min="3844" max="3844" width="14" style="13" customWidth="1"/>
    <col min="3845" max="3846" width="7.7109375" style="13" customWidth="1"/>
    <col min="3847" max="3847" width="4.42578125" style="13" customWidth="1"/>
    <col min="3848" max="3850" width="5.42578125" style="13" customWidth="1"/>
    <col min="3851" max="3852" width="10.7109375" style="13" customWidth="1"/>
    <col min="3853" max="3853" width="9.7109375" style="13" customWidth="1"/>
    <col min="3854" max="3854" width="12.140625" style="13" customWidth="1"/>
    <col min="3855" max="3855" width="9.7109375" style="13" bestFit="1" customWidth="1"/>
    <col min="3856" max="3856" width="12.140625" style="13" customWidth="1"/>
    <col min="3857" max="3857" width="10.140625" style="13" customWidth="1"/>
    <col min="3858" max="3858" width="11.140625" style="13" customWidth="1"/>
    <col min="3859" max="3859" width="10.140625" style="13" customWidth="1"/>
    <col min="3860" max="3860" width="11.28515625" style="13" customWidth="1"/>
    <col min="3861" max="3861" width="11.7109375" style="13" customWidth="1"/>
    <col min="3862" max="3864" width="7.7109375" style="13" customWidth="1"/>
    <col min="3865" max="3865" width="10.7109375" style="13" customWidth="1"/>
    <col min="3866" max="3866" width="11.42578125" style="13" customWidth="1"/>
    <col min="3867" max="3886" width="12.7109375" style="13" customWidth="1"/>
    <col min="3887" max="4096" width="11.42578125" style="13" customWidth="1"/>
    <col min="4097" max="4097" width="5.28515625" style="13" customWidth="1"/>
    <col min="4098" max="4098" width="21.42578125" style="13" customWidth="1"/>
    <col min="4099" max="4099" width="13" style="13" customWidth="1"/>
    <col min="4100" max="4100" width="14" style="13" customWidth="1"/>
    <col min="4101" max="4102" width="7.7109375" style="13" customWidth="1"/>
    <col min="4103" max="4103" width="4.42578125" style="13" customWidth="1"/>
    <col min="4104" max="4106" width="5.42578125" style="13" customWidth="1"/>
    <col min="4107" max="4108" width="10.7109375" style="13" customWidth="1"/>
    <col min="4109" max="4109" width="9.7109375" style="13" customWidth="1"/>
    <col min="4110" max="4110" width="12.140625" style="13" customWidth="1"/>
    <col min="4111" max="4111" width="9.7109375" style="13" bestFit="1" customWidth="1"/>
    <col min="4112" max="4112" width="12.140625" style="13" customWidth="1"/>
    <col min="4113" max="4113" width="10.140625" style="13" customWidth="1"/>
    <col min="4114" max="4114" width="11.140625" style="13" customWidth="1"/>
    <col min="4115" max="4115" width="10.140625" style="13" customWidth="1"/>
    <col min="4116" max="4116" width="11.28515625" style="13" customWidth="1"/>
    <col min="4117" max="4117" width="11.7109375" style="13" customWidth="1"/>
    <col min="4118" max="4120" width="7.7109375" style="13" customWidth="1"/>
    <col min="4121" max="4121" width="10.7109375" style="13" customWidth="1"/>
    <col min="4122" max="4122" width="11.42578125" style="13" customWidth="1"/>
    <col min="4123" max="4142" width="12.7109375" style="13" customWidth="1"/>
    <col min="4143" max="4352" width="11.42578125" style="13" customWidth="1"/>
    <col min="4353" max="4353" width="5.28515625" style="13" customWidth="1"/>
    <col min="4354" max="4354" width="21.42578125" style="13" customWidth="1"/>
    <col min="4355" max="4355" width="13" style="13" customWidth="1"/>
    <col min="4356" max="4356" width="14" style="13" customWidth="1"/>
    <col min="4357" max="4358" width="7.7109375" style="13" customWidth="1"/>
    <col min="4359" max="4359" width="4.42578125" style="13" customWidth="1"/>
    <col min="4360" max="4362" width="5.42578125" style="13" customWidth="1"/>
    <col min="4363" max="4364" width="10.7109375" style="13" customWidth="1"/>
    <col min="4365" max="4365" width="9.7109375" style="13" customWidth="1"/>
    <col min="4366" max="4366" width="12.140625" style="13" customWidth="1"/>
    <col min="4367" max="4367" width="9.7109375" style="13" bestFit="1" customWidth="1"/>
    <col min="4368" max="4368" width="12.140625" style="13" customWidth="1"/>
    <col min="4369" max="4369" width="10.140625" style="13" customWidth="1"/>
    <col min="4370" max="4370" width="11.140625" style="13" customWidth="1"/>
    <col min="4371" max="4371" width="10.140625" style="13" customWidth="1"/>
    <col min="4372" max="4372" width="11.28515625" style="13" customWidth="1"/>
    <col min="4373" max="4373" width="11.7109375" style="13" customWidth="1"/>
    <col min="4374" max="4376" width="7.7109375" style="13" customWidth="1"/>
    <col min="4377" max="4377" width="10.7109375" style="13" customWidth="1"/>
    <col min="4378" max="4378" width="11.42578125" style="13" customWidth="1"/>
    <col min="4379" max="4398" width="12.7109375" style="13" customWidth="1"/>
    <col min="4399" max="4608" width="11.42578125" style="13" customWidth="1"/>
    <col min="4609" max="4609" width="5.28515625" style="13" customWidth="1"/>
    <col min="4610" max="4610" width="21.42578125" style="13" customWidth="1"/>
    <col min="4611" max="4611" width="13" style="13" customWidth="1"/>
    <col min="4612" max="4612" width="14" style="13" customWidth="1"/>
    <col min="4613" max="4614" width="7.7109375" style="13" customWidth="1"/>
    <col min="4615" max="4615" width="4.42578125" style="13" customWidth="1"/>
    <col min="4616" max="4618" width="5.42578125" style="13" customWidth="1"/>
    <col min="4619" max="4620" width="10.7109375" style="13" customWidth="1"/>
    <col min="4621" max="4621" width="9.7109375" style="13" customWidth="1"/>
    <col min="4622" max="4622" width="12.140625" style="13" customWidth="1"/>
    <col min="4623" max="4623" width="9.7109375" style="13" bestFit="1" customWidth="1"/>
    <col min="4624" max="4624" width="12.140625" style="13" customWidth="1"/>
    <col min="4625" max="4625" width="10.140625" style="13" customWidth="1"/>
    <col min="4626" max="4626" width="11.140625" style="13" customWidth="1"/>
    <col min="4627" max="4627" width="10.140625" style="13" customWidth="1"/>
    <col min="4628" max="4628" width="11.28515625" style="13" customWidth="1"/>
    <col min="4629" max="4629" width="11.7109375" style="13" customWidth="1"/>
    <col min="4630" max="4632" width="7.7109375" style="13" customWidth="1"/>
    <col min="4633" max="4633" width="10.7109375" style="13" customWidth="1"/>
    <col min="4634" max="4634" width="11.42578125" style="13" customWidth="1"/>
    <col min="4635" max="4654" width="12.7109375" style="13" customWidth="1"/>
    <col min="4655" max="4864" width="11.42578125" style="13" customWidth="1"/>
    <col min="4865" max="4865" width="5.28515625" style="13" customWidth="1"/>
    <col min="4866" max="4866" width="21.42578125" style="13" customWidth="1"/>
    <col min="4867" max="4867" width="13" style="13" customWidth="1"/>
    <col min="4868" max="4868" width="14" style="13" customWidth="1"/>
    <col min="4869" max="4870" width="7.7109375" style="13" customWidth="1"/>
    <col min="4871" max="4871" width="4.42578125" style="13" customWidth="1"/>
    <col min="4872" max="4874" width="5.42578125" style="13" customWidth="1"/>
    <col min="4875" max="4876" width="10.7109375" style="13" customWidth="1"/>
    <col min="4877" max="4877" width="9.7109375" style="13" customWidth="1"/>
    <col min="4878" max="4878" width="12.140625" style="13" customWidth="1"/>
    <col min="4879" max="4879" width="9.7109375" style="13" bestFit="1" customWidth="1"/>
    <col min="4880" max="4880" width="12.140625" style="13" customWidth="1"/>
    <col min="4881" max="4881" width="10.140625" style="13" customWidth="1"/>
    <col min="4882" max="4882" width="11.140625" style="13" customWidth="1"/>
    <col min="4883" max="4883" width="10.140625" style="13" customWidth="1"/>
    <col min="4884" max="4884" width="11.28515625" style="13" customWidth="1"/>
    <col min="4885" max="4885" width="11.7109375" style="13" customWidth="1"/>
    <col min="4886" max="4888" width="7.7109375" style="13" customWidth="1"/>
    <col min="4889" max="4889" width="10.7109375" style="13" customWidth="1"/>
    <col min="4890" max="4890" width="11.42578125" style="13" customWidth="1"/>
    <col min="4891" max="4910" width="12.7109375" style="13" customWidth="1"/>
    <col min="4911" max="5120" width="11.42578125" style="13" customWidth="1"/>
    <col min="5121" max="5121" width="5.28515625" style="13" customWidth="1"/>
    <col min="5122" max="5122" width="21.42578125" style="13" customWidth="1"/>
    <col min="5123" max="5123" width="13" style="13" customWidth="1"/>
    <col min="5124" max="5124" width="14" style="13" customWidth="1"/>
    <col min="5125" max="5126" width="7.7109375" style="13" customWidth="1"/>
    <col min="5127" max="5127" width="4.42578125" style="13" customWidth="1"/>
    <col min="5128" max="5130" width="5.42578125" style="13" customWidth="1"/>
    <col min="5131" max="5132" width="10.7109375" style="13" customWidth="1"/>
    <col min="5133" max="5133" width="9.7109375" style="13" customWidth="1"/>
    <col min="5134" max="5134" width="12.140625" style="13" customWidth="1"/>
    <col min="5135" max="5135" width="9.7109375" style="13" bestFit="1" customWidth="1"/>
    <col min="5136" max="5136" width="12.140625" style="13" customWidth="1"/>
    <col min="5137" max="5137" width="10.140625" style="13" customWidth="1"/>
    <col min="5138" max="5138" width="11.140625" style="13" customWidth="1"/>
    <col min="5139" max="5139" width="10.140625" style="13" customWidth="1"/>
    <col min="5140" max="5140" width="11.28515625" style="13" customWidth="1"/>
    <col min="5141" max="5141" width="11.7109375" style="13" customWidth="1"/>
    <col min="5142" max="5144" width="7.7109375" style="13" customWidth="1"/>
    <col min="5145" max="5145" width="10.7109375" style="13" customWidth="1"/>
    <col min="5146" max="5146" width="11.42578125" style="13" customWidth="1"/>
    <col min="5147" max="5166" width="12.7109375" style="13" customWidth="1"/>
    <col min="5167" max="5376" width="11.42578125" style="13" customWidth="1"/>
    <col min="5377" max="5377" width="5.28515625" style="13" customWidth="1"/>
    <col min="5378" max="5378" width="21.42578125" style="13" customWidth="1"/>
    <col min="5379" max="5379" width="13" style="13" customWidth="1"/>
    <col min="5380" max="5380" width="14" style="13" customWidth="1"/>
    <col min="5381" max="5382" width="7.7109375" style="13" customWidth="1"/>
    <col min="5383" max="5383" width="4.42578125" style="13" customWidth="1"/>
    <col min="5384" max="5386" width="5.42578125" style="13" customWidth="1"/>
    <col min="5387" max="5388" width="10.7109375" style="13" customWidth="1"/>
    <col min="5389" max="5389" width="9.7109375" style="13" customWidth="1"/>
    <col min="5390" max="5390" width="12.140625" style="13" customWidth="1"/>
    <col min="5391" max="5391" width="9.7109375" style="13" bestFit="1" customWidth="1"/>
    <col min="5392" max="5392" width="12.140625" style="13" customWidth="1"/>
    <col min="5393" max="5393" width="10.140625" style="13" customWidth="1"/>
    <col min="5394" max="5394" width="11.140625" style="13" customWidth="1"/>
    <col min="5395" max="5395" width="10.140625" style="13" customWidth="1"/>
    <col min="5396" max="5396" width="11.28515625" style="13" customWidth="1"/>
    <col min="5397" max="5397" width="11.7109375" style="13" customWidth="1"/>
    <col min="5398" max="5400" width="7.7109375" style="13" customWidth="1"/>
    <col min="5401" max="5401" width="10.7109375" style="13" customWidth="1"/>
    <col min="5402" max="5402" width="11.42578125" style="13" customWidth="1"/>
    <col min="5403" max="5422" width="12.7109375" style="13" customWidth="1"/>
    <col min="5423" max="5632" width="11.42578125" style="13" customWidth="1"/>
    <col min="5633" max="5633" width="5.28515625" style="13" customWidth="1"/>
    <col min="5634" max="5634" width="21.42578125" style="13" customWidth="1"/>
    <col min="5635" max="5635" width="13" style="13" customWidth="1"/>
    <col min="5636" max="5636" width="14" style="13" customWidth="1"/>
    <col min="5637" max="5638" width="7.7109375" style="13" customWidth="1"/>
    <col min="5639" max="5639" width="4.42578125" style="13" customWidth="1"/>
    <col min="5640" max="5642" width="5.42578125" style="13" customWidth="1"/>
    <col min="5643" max="5644" width="10.7109375" style="13" customWidth="1"/>
    <col min="5645" max="5645" width="9.7109375" style="13" customWidth="1"/>
    <col min="5646" max="5646" width="12.140625" style="13" customWidth="1"/>
    <col min="5647" max="5647" width="9.7109375" style="13" bestFit="1" customWidth="1"/>
    <col min="5648" max="5648" width="12.140625" style="13" customWidth="1"/>
    <col min="5649" max="5649" width="10.140625" style="13" customWidth="1"/>
    <col min="5650" max="5650" width="11.140625" style="13" customWidth="1"/>
    <col min="5651" max="5651" width="10.140625" style="13" customWidth="1"/>
    <col min="5652" max="5652" width="11.28515625" style="13" customWidth="1"/>
    <col min="5653" max="5653" width="11.7109375" style="13" customWidth="1"/>
    <col min="5654" max="5656" width="7.7109375" style="13" customWidth="1"/>
    <col min="5657" max="5657" width="10.7109375" style="13" customWidth="1"/>
    <col min="5658" max="5658" width="11.42578125" style="13" customWidth="1"/>
    <col min="5659" max="5678" width="12.7109375" style="13" customWidth="1"/>
    <col min="5679" max="5888" width="11.42578125" style="13" customWidth="1"/>
    <col min="5889" max="5889" width="5.28515625" style="13" customWidth="1"/>
    <col min="5890" max="5890" width="21.42578125" style="13" customWidth="1"/>
    <col min="5891" max="5891" width="13" style="13" customWidth="1"/>
    <col min="5892" max="5892" width="14" style="13" customWidth="1"/>
    <col min="5893" max="5894" width="7.7109375" style="13" customWidth="1"/>
    <col min="5895" max="5895" width="4.42578125" style="13" customWidth="1"/>
    <col min="5896" max="5898" width="5.42578125" style="13" customWidth="1"/>
    <col min="5899" max="5900" width="10.7109375" style="13" customWidth="1"/>
    <col min="5901" max="5901" width="9.7109375" style="13" customWidth="1"/>
    <col min="5902" max="5902" width="12.140625" style="13" customWidth="1"/>
    <col min="5903" max="5903" width="9.7109375" style="13" bestFit="1" customWidth="1"/>
    <col min="5904" max="5904" width="12.140625" style="13" customWidth="1"/>
    <col min="5905" max="5905" width="10.140625" style="13" customWidth="1"/>
    <col min="5906" max="5906" width="11.140625" style="13" customWidth="1"/>
    <col min="5907" max="5907" width="10.140625" style="13" customWidth="1"/>
    <col min="5908" max="5908" width="11.28515625" style="13" customWidth="1"/>
    <col min="5909" max="5909" width="11.7109375" style="13" customWidth="1"/>
    <col min="5910" max="5912" width="7.7109375" style="13" customWidth="1"/>
    <col min="5913" max="5913" width="10.7109375" style="13" customWidth="1"/>
    <col min="5914" max="5914" width="11.42578125" style="13" customWidth="1"/>
    <col min="5915" max="5934" width="12.7109375" style="13" customWidth="1"/>
    <col min="5935" max="6144" width="11.42578125" style="13" customWidth="1"/>
    <col min="6145" max="6145" width="5.28515625" style="13" customWidth="1"/>
    <col min="6146" max="6146" width="21.42578125" style="13" customWidth="1"/>
    <col min="6147" max="6147" width="13" style="13" customWidth="1"/>
    <col min="6148" max="6148" width="14" style="13" customWidth="1"/>
    <col min="6149" max="6150" width="7.7109375" style="13" customWidth="1"/>
    <col min="6151" max="6151" width="4.42578125" style="13" customWidth="1"/>
    <col min="6152" max="6154" width="5.42578125" style="13" customWidth="1"/>
    <col min="6155" max="6156" width="10.7109375" style="13" customWidth="1"/>
    <col min="6157" max="6157" width="9.7109375" style="13" customWidth="1"/>
    <col min="6158" max="6158" width="12.140625" style="13" customWidth="1"/>
    <col min="6159" max="6159" width="9.7109375" style="13" bestFit="1" customWidth="1"/>
    <col min="6160" max="6160" width="12.140625" style="13" customWidth="1"/>
    <col min="6161" max="6161" width="10.140625" style="13" customWidth="1"/>
    <col min="6162" max="6162" width="11.140625" style="13" customWidth="1"/>
    <col min="6163" max="6163" width="10.140625" style="13" customWidth="1"/>
    <col min="6164" max="6164" width="11.28515625" style="13" customWidth="1"/>
    <col min="6165" max="6165" width="11.7109375" style="13" customWidth="1"/>
    <col min="6166" max="6168" width="7.7109375" style="13" customWidth="1"/>
    <col min="6169" max="6169" width="10.7109375" style="13" customWidth="1"/>
    <col min="6170" max="6170" width="11.42578125" style="13" customWidth="1"/>
    <col min="6171" max="6190" width="12.7109375" style="13" customWidth="1"/>
    <col min="6191" max="6400" width="11.42578125" style="13" customWidth="1"/>
    <col min="6401" max="6401" width="5.28515625" style="13" customWidth="1"/>
    <col min="6402" max="6402" width="21.42578125" style="13" customWidth="1"/>
    <col min="6403" max="6403" width="13" style="13" customWidth="1"/>
    <col min="6404" max="6404" width="14" style="13" customWidth="1"/>
    <col min="6405" max="6406" width="7.7109375" style="13" customWidth="1"/>
    <col min="6407" max="6407" width="4.42578125" style="13" customWidth="1"/>
    <col min="6408" max="6410" width="5.42578125" style="13" customWidth="1"/>
    <col min="6411" max="6412" width="10.7109375" style="13" customWidth="1"/>
    <col min="6413" max="6413" width="9.7109375" style="13" customWidth="1"/>
    <col min="6414" max="6414" width="12.140625" style="13" customWidth="1"/>
    <col min="6415" max="6415" width="9.7109375" style="13" bestFit="1" customWidth="1"/>
    <col min="6416" max="6416" width="12.140625" style="13" customWidth="1"/>
    <col min="6417" max="6417" width="10.140625" style="13" customWidth="1"/>
    <col min="6418" max="6418" width="11.140625" style="13" customWidth="1"/>
    <col min="6419" max="6419" width="10.140625" style="13" customWidth="1"/>
    <col min="6420" max="6420" width="11.28515625" style="13" customWidth="1"/>
    <col min="6421" max="6421" width="11.7109375" style="13" customWidth="1"/>
    <col min="6422" max="6424" width="7.7109375" style="13" customWidth="1"/>
    <col min="6425" max="6425" width="10.7109375" style="13" customWidth="1"/>
    <col min="6426" max="6426" width="11.42578125" style="13" customWidth="1"/>
    <col min="6427" max="6446" width="12.7109375" style="13" customWidth="1"/>
    <col min="6447" max="6656" width="11.42578125" style="13" customWidth="1"/>
    <col min="6657" max="6657" width="5.28515625" style="13" customWidth="1"/>
    <col min="6658" max="6658" width="21.42578125" style="13" customWidth="1"/>
    <col min="6659" max="6659" width="13" style="13" customWidth="1"/>
    <col min="6660" max="6660" width="14" style="13" customWidth="1"/>
    <col min="6661" max="6662" width="7.7109375" style="13" customWidth="1"/>
    <col min="6663" max="6663" width="4.42578125" style="13" customWidth="1"/>
    <col min="6664" max="6666" width="5.42578125" style="13" customWidth="1"/>
    <col min="6667" max="6668" width="10.7109375" style="13" customWidth="1"/>
    <col min="6669" max="6669" width="9.7109375" style="13" customWidth="1"/>
    <col min="6670" max="6670" width="12.140625" style="13" customWidth="1"/>
    <col min="6671" max="6671" width="9.7109375" style="13" bestFit="1" customWidth="1"/>
    <col min="6672" max="6672" width="12.140625" style="13" customWidth="1"/>
    <col min="6673" max="6673" width="10.140625" style="13" customWidth="1"/>
    <col min="6674" max="6674" width="11.140625" style="13" customWidth="1"/>
    <col min="6675" max="6675" width="10.140625" style="13" customWidth="1"/>
    <col min="6676" max="6676" width="11.28515625" style="13" customWidth="1"/>
    <col min="6677" max="6677" width="11.7109375" style="13" customWidth="1"/>
    <col min="6678" max="6680" width="7.7109375" style="13" customWidth="1"/>
    <col min="6681" max="6681" width="10.7109375" style="13" customWidth="1"/>
    <col min="6682" max="6682" width="11.42578125" style="13" customWidth="1"/>
    <col min="6683" max="6702" width="12.7109375" style="13" customWidth="1"/>
    <col min="6703" max="6912" width="11.42578125" style="13" customWidth="1"/>
    <col min="6913" max="6913" width="5.28515625" style="13" customWidth="1"/>
    <col min="6914" max="6914" width="21.42578125" style="13" customWidth="1"/>
    <col min="6915" max="6915" width="13" style="13" customWidth="1"/>
    <col min="6916" max="6916" width="14" style="13" customWidth="1"/>
    <col min="6917" max="6918" width="7.7109375" style="13" customWidth="1"/>
    <col min="6919" max="6919" width="4.42578125" style="13" customWidth="1"/>
    <col min="6920" max="6922" width="5.42578125" style="13" customWidth="1"/>
    <col min="6923" max="6924" width="10.7109375" style="13" customWidth="1"/>
    <col min="6925" max="6925" width="9.7109375" style="13" customWidth="1"/>
    <col min="6926" max="6926" width="12.140625" style="13" customWidth="1"/>
    <col min="6927" max="6927" width="9.7109375" style="13" bestFit="1" customWidth="1"/>
    <col min="6928" max="6928" width="12.140625" style="13" customWidth="1"/>
    <col min="6929" max="6929" width="10.140625" style="13" customWidth="1"/>
    <col min="6930" max="6930" width="11.140625" style="13" customWidth="1"/>
    <col min="6931" max="6931" width="10.140625" style="13" customWidth="1"/>
    <col min="6932" max="6932" width="11.28515625" style="13" customWidth="1"/>
    <col min="6933" max="6933" width="11.7109375" style="13" customWidth="1"/>
    <col min="6934" max="6936" width="7.7109375" style="13" customWidth="1"/>
    <col min="6937" max="6937" width="10.7109375" style="13" customWidth="1"/>
    <col min="6938" max="6938" width="11.42578125" style="13" customWidth="1"/>
    <col min="6939" max="6958" width="12.7109375" style="13" customWidth="1"/>
    <col min="6959" max="7168" width="11.42578125" style="13" customWidth="1"/>
    <col min="7169" max="7169" width="5.28515625" style="13" customWidth="1"/>
    <col min="7170" max="7170" width="21.42578125" style="13" customWidth="1"/>
    <col min="7171" max="7171" width="13" style="13" customWidth="1"/>
    <col min="7172" max="7172" width="14" style="13" customWidth="1"/>
    <col min="7173" max="7174" width="7.7109375" style="13" customWidth="1"/>
    <col min="7175" max="7175" width="4.42578125" style="13" customWidth="1"/>
    <col min="7176" max="7178" width="5.42578125" style="13" customWidth="1"/>
    <col min="7179" max="7180" width="10.7109375" style="13" customWidth="1"/>
    <col min="7181" max="7181" width="9.7109375" style="13" customWidth="1"/>
    <col min="7182" max="7182" width="12.140625" style="13" customWidth="1"/>
    <col min="7183" max="7183" width="9.7109375" style="13" bestFit="1" customWidth="1"/>
    <col min="7184" max="7184" width="12.140625" style="13" customWidth="1"/>
    <col min="7185" max="7185" width="10.140625" style="13" customWidth="1"/>
    <col min="7186" max="7186" width="11.140625" style="13" customWidth="1"/>
    <col min="7187" max="7187" width="10.140625" style="13" customWidth="1"/>
    <col min="7188" max="7188" width="11.28515625" style="13" customWidth="1"/>
    <col min="7189" max="7189" width="11.7109375" style="13" customWidth="1"/>
    <col min="7190" max="7192" width="7.7109375" style="13" customWidth="1"/>
    <col min="7193" max="7193" width="10.7109375" style="13" customWidth="1"/>
    <col min="7194" max="7194" width="11.42578125" style="13" customWidth="1"/>
    <col min="7195" max="7214" width="12.7109375" style="13" customWidth="1"/>
    <col min="7215" max="7424" width="11.42578125" style="13" customWidth="1"/>
    <col min="7425" max="7425" width="5.28515625" style="13" customWidth="1"/>
    <col min="7426" max="7426" width="21.42578125" style="13" customWidth="1"/>
    <col min="7427" max="7427" width="13" style="13" customWidth="1"/>
    <col min="7428" max="7428" width="14" style="13" customWidth="1"/>
    <col min="7429" max="7430" width="7.7109375" style="13" customWidth="1"/>
    <col min="7431" max="7431" width="4.42578125" style="13" customWidth="1"/>
    <col min="7432" max="7434" width="5.42578125" style="13" customWidth="1"/>
    <col min="7435" max="7436" width="10.7109375" style="13" customWidth="1"/>
    <col min="7437" max="7437" width="9.7109375" style="13" customWidth="1"/>
    <col min="7438" max="7438" width="12.140625" style="13" customWidth="1"/>
    <col min="7439" max="7439" width="9.7109375" style="13" bestFit="1" customWidth="1"/>
    <col min="7440" max="7440" width="12.140625" style="13" customWidth="1"/>
    <col min="7441" max="7441" width="10.140625" style="13" customWidth="1"/>
    <col min="7442" max="7442" width="11.140625" style="13" customWidth="1"/>
    <col min="7443" max="7443" width="10.140625" style="13" customWidth="1"/>
    <col min="7444" max="7444" width="11.28515625" style="13" customWidth="1"/>
    <col min="7445" max="7445" width="11.7109375" style="13" customWidth="1"/>
    <col min="7446" max="7448" width="7.7109375" style="13" customWidth="1"/>
    <col min="7449" max="7449" width="10.7109375" style="13" customWidth="1"/>
    <col min="7450" max="7450" width="11.42578125" style="13" customWidth="1"/>
    <col min="7451" max="7470" width="12.7109375" style="13" customWidth="1"/>
    <col min="7471" max="7680" width="11.42578125" style="13" customWidth="1"/>
    <col min="7681" max="7681" width="5.28515625" style="13" customWidth="1"/>
    <col min="7682" max="7682" width="21.42578125" style="13" customWidth="1"/>
    <col min="7683" max="7683" width="13" style="13" customWidth="1"/>
    <col min="7684" max="7684" width="14" style="13" customWidth="1"/>
    <col min="7685" max="7686" width="7.7109375" style="13" customWidth="1"/>
    <col min="7687" max="7687" width="4.42578125" style="13" customWidth="1"/>
    <col min="7688" max="7690" width="5.42578125" style="13" customWidth="1"/>
    <col min="7691" max="7692" width="10.7109375" style="13" customWidth="1"/>
    <col min="7693" max="7693" width="9.7109375" style="13" customWidth="1"/>
    <col min="7694" max="7694" width="12.140625" style="13" customWidth="1"/>
    <col min="7695" max="7695" width="9.7109375" style="13" bestFit="1" customWidth="1"/>
    <col min="7696" max="7696" width="12.140625" style="13" customWidth="1"/>
    <col min="7697" max="7697" width="10.140625" style="13" customWidth="1"/>
    <col min="7698" max="7698" width="11.140625" style="13" customWidth="1"/>
    <col min="7699" max="7699" width="10.140625" style="13" customWidth="1"/>
    <col min="7700" max="7700" width="11.28515625" style="13" customWidth="1"/>
    <col min="7701" max="7701" width="11.7109375" style="13" customWidth="1"/>
    <col min="7702" max="7704" width="7.7109375" style="13" customWidth="1"/>
    <col min="7705" max="7705" width="10.7109375" style="13" customWidth="1"/>
    <col min="7706" max="7706" width="11.42578125" style="13" customWidth="1"/>
    <col min="7707" max="7726" width="12.7109375" style="13" customWidth="1"/>
    <col min="7727" max="7936" width="11.42578125" style="13" customWidth="1"/>
    <col min="7937" max="7937" width="5.28515625" style="13" customWidth="1"/>
    <col min="7938" max="7938" width="21.42578125" style="13" customWidth="1"/>
    <col min="7939" max="7939" width="13" style="13" customWidth="1"/>
    <col min="7940" max="7940" width="14" style="13" customWidth="1"/>
    <col min="7941" max="7942" width="7.7109375" style="13" customWidth="1"/>
    <col min="7943" max="7943" width="4.42578125" style="13" customWidth="1"/>
    <col min="7944" max="7946" width="5.42578125" style="13" customWidth="1"/>
    <col min="7947" max="7948" width="10.7109375" style="13" customWidth="1"/>
    <col min="7949" max="7949" width="9.7109375" style="13" customWidth="1"/>
    <col min="7950" max="7950" width="12.140625" style="13" customWidth="1"/>
    <col min="7951" max="7951" width="9.7109375" style="13" bestFit="1" customWidth="1"/>
    <col min="7952" max="7952" width="12.140625" style="13" customWidth="1"/>
    <col min="7953" max="7953" width="10.140625" style="13" customWidth="1"/>
    <col min="7954" max="7954" width="11.140625" style="13" customWidth="1"/>
    <col min="7955" max="7955" width="10.140625" style="13" customWidth="1"/>
    <col min="7956" max="7956" width="11.28515625" style="13" customWidth="1"/>
    <col min="7957" max="7957" width="11.7109375" style="13" customWidth="1"/>
    <col min="7958" max="7960" width="7.7109375" style="13" customWidth="1"/>
    <col min="7961" max="7961" width="10.7109375" style="13" customWidth="1"/>
    <col min="7962" max="7962" width="11.42578125" style="13" customWidth="1"/>
    <col min="7963" max="7982" width="12.7109375" style="13" customWidth="1"/>
    <col min="7983" max="8192" width="11.42578125" style="13" customWidth="1"/>
    <col min="8193" max="8193" width="5.28515625" style="13" customWidth="1"/>
    <col min="8194" max="8194" width="21.42578125" style="13" customWidth="1"/>
    <col min="8195" max="8195" width="13" style="13" customWidth="1"/>
    <col min="8196" max="8196" width="14" style="13" customWidth="1"/>
    <col min="8197" max="8198" width="7.7109375" style="13" customWidth="1"/>
    <col min="8199" max="8199" width="4.42578125" style="13" customWidth="1"/>
    <col min="8200" max="8202" width="5.42578125" style="13" customWidth="1"/>
    <col min="8203" max="8204" width="10.7109375" style="13" customWidth="1"/>
    <col min="8205" max="8205" width="9.7109375" style="13" customWidth="1"/>
    <col min="8206" max="8206" width="12.140625" style="13" customWidth="1"/>
    <col min="8207" max="8207" width="9.7109375" style="13" bestFit="1" customWidth="1"/>
    <col min="8208" max="8208" width="12.140625" style="13" customWidth="1"/>
    <col min="8209" max="8209" width="10.140625" style="13" customWidth="1"/>
    <col min="8210" max="8210" width="11.140625" style="13" customWidth="1"/>
    <col min="8211" max="8211" width="10.140625" style="13" customWidth="1"/>
    <col min="8212" max="8212" width="11.28515625" style="13" customWidth="1"/>
    <col min="8213" max="8213" width="11.7109375" style="13" customWidth="1"/>
    <col min="8214" max="8216" width="7.7109375" style="13" customWidth="1"/>
    <col min="8217" max="8217" width="10.7109375" style="13" customWidth="1"/>
    <col min="8218" max="8218" width="11.42578125" style="13" customWidth="1"/>
    <col min="8219" max="8238" width="12.7109375" style="13" customWidth="1"/>
    <col min="8239" max="8448" width="11.42578125" style="13" customWidth="1"/>
    <col min="8449" max="8449" width="5.28515625" style="13" customWidth="1"/>
    <col min="8450" max="8450" width="21.42578125" style="13" customWidth="1"/>
    <col min="8451" max="8451" width="13" style="13" customWidth="1"/>
    <col min="8452" max="8452" width="14" style="13" customWidth="1"/>
    <col min="8453" max="8454" width="7.7109375" style="13" customWidth="1"/>
    <col min="8455" max="8455" width="4.42578125" style="13" customWidth="1"/>
    <col min="8456" max="8458" width="5.42578125" style="13" customWidth="1"/>
    <col min="8459" max="8460" width="10.7109375" style="13" customWidth="1"/>
    <col min="8461" max="8461" width="9.7109375" style="13" customWidth="1"/>
    <col min="8462" max="8462" width="12.140625" style="13" customWidth="1"/>
    <col min="8463" max="8463" width="9.7109375" style="13" bestFit="1" customWidth="1"/>
    <col min="8464" max="8464" width="12.140625" style="13" customWidth="1"/>
    <col min="8465" max="8465" width="10.140625" style="13" customWidth="1"/>
    <col min="8466" max="8466" width="11.140625" style="13" customWidth="1"/>
    <col min="8467" max="8467" width="10.140625" style="13" customWidth="1"/>
    <col min="8468" max="8468" width="11.28515625" style="13" customWidth="1"/>
    <col min="8469" max="8469" width="11.7109375" style="13" customWidth="1"/>
    <col min="8470" max="8472" width="7.7109375" style="13" customWidth="1"/>
    <col min="8473" max="8473" width="10.7109375" style="13" customWidth="1"/>
    <col min="8474" max="8474" width="11.42578125" style="13" customWidth="1"/>
    <col min="8475" max="8494" width="12.7109375" style="13" customWidth="1"/>
    <col min="8495" max="8704" width="11.42578125" style="13" customWidth="1"/>
    <col min="8705" max="8705" width="5.28515625" style="13" customWidth="1"/>
    <col min="8706" max="8706" width="21.42578125" style="13" customWidth="1"/>
    <col min="8707" max="8707" width="13" style="13" customWidth="1"/>
    <col min="8708" max="8708" width="14" style="13" customWidth="1"/>
    <col min="8709" max="8710" width="7.7109375" style="13" customWidth="1"/>
    <col min="8711" max="8711" width="4.42578125" style="13" customWidth="1"/>
    <col min="8712" max="8714" width="5.42578125" style="13" customWidth="1"/>
    <col min="8715" max="8716" width="10.7109375" style="13" customWidth="1"/>
    <col min="8717" max="8717" width="9.7109375" style="13" customWidth="1"/>
    <col min="8718" max="8718" width="12.140625" style="13" customWidth="1"/>
    <col min="8719" max="8719" width="9.7109375" style="13" bestFit="1" customWidth="1"/>
    <col min="8720" max="8720" width="12.140625" style="13" customWidth="1"/>
    <col min="8721" max="8721" width="10.140625" style="13" customWidth="1"/>
    <col min="8722" max="8722" width="11.140625" style="13" customWidth="1"/>
    <col min="8723" max="8723" width="10.140625" style="13" customWidth="1"/>
    <col min="8724" max="8724" width="11.28515625" style="13" customWidth="1"/>
    <col min="8725" max="8725" width="11.7109375" style="13" customWidth="1"/>
    <col min="8726" max="8728" width="7.7109375" style="13" customWidth="1"/>
    <col min="8729" max="8729" width="10.7109375" style="13" customWidth="1"/>
    <col min="8730" max="8730" width="11.42578125" style="13" customWidth="1"/>
    <col min="8731" max="8750" width="12.7109375" style="13" customWidth="1"/>
    <col min="8751" max="8960" width="11.42578125" style="13" customWidth="1"/>
    <col min="8961" max="8961" width="5.28515625" style="13" customWidth="1"/>
    <col min="8962" max="8962" width="21.42578125" style="13" customWidth="1"/>
    <col min="8963" max="8963" width="13" style="13" customWidth="1"/>
    <col min="8964" max="8964" width="14" style="13" customWidth="1"/>
    <col min="8965" max="8966" width="7.7109375" style="13" customWidth="1"/>
    <col min="8967" max="8967" width="4.42578125" style="13" customWidth="1"/>
    <col min="8968" max="8970" width="5.42578125" style="13" customWidth="1"/>
    <col min="8971" max="8972" width="10.7109375" style="13" customWidth="1"/>
    <col min="8973" max="8973" width="9.7109375" style="13" customWidth="1"/>
    <col min="8974" max="8974" width="12.140625" style="13" customWidth="1"/>
    <col min="8975" max="8975" width="9.7109375" style="13" bestFit="1" customWidth="1"/>
    <col min="8976" max="8976" width="12.140625" style="13" customWidth="1"/>
    <col min="8977" max="8977" width="10.140625" style="13" customWidth="1"/>
    <col min="8978" max="8978" width="11.140625" style="13" customWidth="1"/>
    <col min="8979" max="8979" width="10.140625" style="13" customWidth="1"/>
    <col min="8980" max="8980" width="11.28515625" style="13" customWidth="1"/>
    <col min="8981" max="8981" width="11.7109375" style="13" customWidth="1"/>
    <col min="8982" max="8984" width="7.7109375" style="13" customWidth="1"/>
    <col min="8985" max="8985" width="10.7109375" style="13" customWidth="1"/>
    <col min="8986" max="8986" width="11.42578125" style="13" customWidth="1"/>
    <col min="8987" max="9006" width="12.7109375" style="13" customWidth="1"/>
    <col min="9007" max="9216" width="11.42578125" style="13" customWidth="1"/>
    <col min="9217" max="9217" width="5.28515625" style="13" customWidth="1"/>
    <col min="9218" max="9218" width="21.42578125" style="13" customWidth="1"/>
    <col min="9219" max="9219" width="13" style="13" customWidth="1"/>
    <col min="9220" max="9220" width="14" style="13" customWidth="1"/>
    <col min="9221" max="9222" width="7.7109375" style="13" customWidth="1"/>
    <col min="9223" max="9223" width="4.42578125" style="13" customWidth="1"/>
    <col min="9224" max="9226" width="5.42578125" style="13" customWidth="1"/>
    <col min="9227" max="9228" width="10.7109375" style="13" customWidth="1"/>
    <col min="9229" max="9229" width="9.7109375" style="13" customWidth="1"/>
    <col min="9230" max="9230" width="12.140625" style="13" customWidth="1"/>
    <col min="9231" max="9231" width="9.7109375" style="13" bestFit="1" customWidth="1"/>
    <col min="9232" max="9232" width="12.140625" style="13" customWidth="1"/>
    <col min="9233" max="9233" width="10.140625" style="13" customWidth="1"/>
    <col min="9234" max="9234" width="11.140625" style="13" customWidth="1"/>
    <col min="9235" max="9235" width="10.140625" style="13" customWidth="1"/>
    <col min="9236" max="9236" width="11.28515625" style="13" customWidth="1"/>
    <col min="9237" max="9237" width="11.7109375" style="13" customWidth="1"/>
    <col min="9238" max="9240" width="7.7109375" style="13" customWidth="1"/>
    <col min="9241" max="9241" width="10.7109375" style="13" customWidth="1"/>
    <col min="9242" max="9242" width="11.42578125" style="13" customWidth="1"/>
    <col min="9243" max="9262" width="12.7109375" style="13" customWidth="1"/>
    <col min="9263" max="9472" width="11.42578125" style="13" customWidth="1"/>
    <col min="9473" max="9473" width="5.28515625" style="13" customWidth="1"/>
    <col min="9474" max="9474" width="21.42578125" style="13" customWidth="1"/>
    <col min="9475" max="9475" width="13" style="13" customWidth="1"/>
    <col min="9476" max="9476" width="14" style="13" customWidth="1"/>
    <col min="9477" max="9478" width="7.7109375" style="13" customWidth="1"/>
    <col min="9479" max="9479" width="4.42578125" style="13" customWidth="1"/>
    <col min="9480" max="9482" width="5.42578125" style="13" customWidth="1"/>
    <col min="9483" max="9484" width="10.7109375" style="13" customWidth="1"/>
    <col min="9485" max="9485" width="9.7109375" style="13" customWidth="1"/>
    <col min="9486" max="9486" width="12.140625" style="13" customWidth="1"/>
    <col min="9487" max="9487" width="9.7109375" style="13" bestFit="1" customWidth="1"/>
    <col min="9488" max="9488" width="12.140625" style="13" customWidth="1"/>
    <col min="9489" max="9489" width="10.140625" style="13" customWidth="1"/>
    <col min="9490" max="9490" width="11.140625" style="13" customWidth="1"/>
    <col min="9491" max="9491" width="10.140625" style="13" customWidth="1"/>
    <col min="9492" max="9492" width="11.28515625" style="13" customWidth="1"/>
    <col min="9493" max="9493" width="11.7109375" style="13" customWidth="1"/>
    <col min="9494" max="9496" width="7.7109375" style="13" customWidth="1"/>
    <col min="9497" max="9497" width="10.7109375" style="13" customWidth="1"/>
    <col min="9498" max="9498" width="11.42578125" style="13" customWidth="1"/>
    <col min="9499" max="9518" width="12.7109375" style="13" customWidth="1"/>
    <col min="9519" max="9728" width="11.42578125" style="13" customWidth="1"/>
    <col min="9729" max="9729" width="5.28515625" style="13" customWidth="1"/>
    <col min="9730" max="9730" width="21.42578125" style="13" customWidth="1"/>
    <col min="9731" max="9731" width="13" style="13" customWidth="1"/>
    <col min="9732" max="9732" width="14" style="13" customWidth="1"/>
    <col min="9733" max="9734" width="7.7109375" style="13" customWidth="1"/>
    <col min="9735" max="9735" width="4.42578125" style="13" customWidth="1"/>
    <col min="9736" max="9738" width="5.42578125" style="13" customWidth="1"/>
    <col min="9739" max="9740" width="10.7109375" style="13" customWidth="1"/>
    <col min="9741" max="9741" width="9.7109375" style="13" customWidth="1"/>
    <col min="9742" max="9742" width="12.140625" style="13" customWidth="1"/>
    <col min="9743" max="9743" width="9.7109375" style="13" bestFit="1" customWidth="1"/>
    <col min="9744" max="9744" width="12.140625" style="13" customWidth="1"/>
    <col min="9745" max="9745" width="10.140625" style="13" customWidth="1"/>
    <col min="9746" max="9746" width="11.140625" style="13" customWidth="1"/>
    <col min="9747" max="9747" width="10.140625" style="13" customWidth="1"/>
    <col min="9748" max="9748" width="11.28515625" style="13" customWidth="1"/>
    <col min="9749" max="9749" width="11.7109375" style="13" customWidth="1"/>
    <col min="9750" max="9752" width="7.7109375" style="13" customWidth="1"/>
    <col min="9753" max="9753" width="10.7109375" style="13" customWidth="1"/>
    <col min="9754" max="9754" width="11.42578125" style="13" customWidth="1"/>
    <col min="9755" max="9774" width="12.7109375" style="13" customWidth="1"/>
    <col min="9775" max="9984" width="11.42578125" style="13" customWidth="1"/>
    <col min="9985" max="9985" width="5.28515625" style="13" customWidth="1"/>
    <col min="9986" max="9986" width="21.42578125" style="13" customWidth="1"/>
    <col min="9987" max="9987" width="13" style="13" customWidth="1"/>
    <col min="9988" max="9988" width="14" style="13" customWidth="1"/>
    <col min="9989" max="9990" width="7.7109375" style="13" customWidth="1"/>
    <col min="9991" max="9991" width="4.42578125" style="13" customWidth="1"/>
    <col min="9992" max="9994" width="5.42578125" style="13" customWidth="1"/>
    <col min="9995" max="9996" width="10.7109375" style="13" customWidth="1"/>
    <col min="9997" max="9997" width="9.7109375" style="13" customWidth="1"/>
    <col min="9998" max="9998" width="12.140625" style="13" customWidth="1"/>
    <col min="9999" max="9999" width="9.7109375" style="13" bestFit="1" customWidth="1"/>
    <col min="10000" max="10000" width="12.140625" style="13" customWidth="1"/>
    <col min="10001" max="10001" width="10.140625" style="13" customWidth="1"/>
    <col min="10002" max="10002" width="11.140625" style="13" customWidth="1"/>
    <col min="10003" max="10003" width="10.140625" style="13" customWidth="1"/>
    <col min="10004" max="10004" width="11.28515625" style="13" customWidth="1"/>
    <col min="10005" max="10005" width="11.7109375" style="13" customWidth="1"/>
    <col min="10006" max="10008" width="7.7109375" style="13" customWidth="1"/>
    <col min="10009" max="10009" width="10.7109375" style="13" customWidth="1"/>
    <col min="10010" max="10010" width="11.42578125" style="13" customWidth="1"/>
    <col min="10011" max="10030" width="12.7109375" style="13" customWidth="1"/>
    <col min="10031" max="10240" width="11.42578125" style="13" customWidth="1"/>
    <col min="10241" max="10241" width="5.28515625" style="13" customWidth="1"/>
    <col min="10242" max="10242" width="21.42578125" style="13" customWidth="1"/>
    <col min="10243" max="10243" width="13" style="13" customWidth="1"/>
    <col min="10244" max="10244" width="14" style="13" customWidth="1"/>
    <col min="10245" max="10246" width="7.7109375" style="13" customWidth="1"/>
    <col min="10247" max="10247" width="4.42578125" style="13" customWidth="1"/>
    <col min="10248" max="10250" width="5.42578125" style="13" customWidth="1"/>
    <col min="10251" max="10252" width="10.7109375" style="13" customWidth="1"/>
    <col min="10253" max="10253" width="9.7109375" style="13" customWidth="1"/>
    <col min="10254" max="10254" width="12.140625" style="13" customWidth="1"/>
    <col min="10255" max="10255" width="9.7109375" style="13" bestFit="1" customWidth="1"/>
    <col min="10256" max="10256" width="12.140625" style="13" customWidth="1"/>
    <col min="10257" max="10257" width="10.140625" style="13" customWidth="1"/>
    <col min="10258" max="10258" width="11.140625" style="13" customWidth="1"/>
    <col min="10259" max="10259" width="10.140625" style="13" customWidth="1"/>
    <col min="10260" max="10260" width="11.28515625" style="13" customWidth="1"/>
    <col min="10261" max="10261" width="11.7109375" style="13" customWidth="1"/>
    <col min="10262" max="10264" width="7.7109375" style="13" customWidth="1"/>
    <col min="10265" max="10265" width="10.7109375" style="13" customWidth="1"/>
    <col min="10266" max="10266" width="11.42578125" style="13" customWidth="1"/>
    <col min="10267" max="10286" width="12.7109375" style="13" customWidth="1"/>
    <col min="10287" max="10496" width="11.42578125" style="13" customWidth="1"/>
    <col min="10497" max="10497" width="5.28515625" style="13" customWidth="1"/>
    <col min="10498" max="10498" width="21.42578125" style="13" customWidth="1"/>
    <col min="10499" max="10499" width="13" style="13" customWidth="1"/>
    <col min="10500" max="10500" width="14" style="13" customWidth="1"/>
    <col min="10501" max="10502" width="7.7109375" style="13" customWidth="1"/>
    <col min="10503" max="10503" width="4.42578125" style="13" customWidth="1"/>
    <col min="10504" max="10506" width="5.42578125" style="13" customWidth="1"/>
    <col min="10507" max="10508" width="10.7109375" style="13" customWidth="1"/>
    <col min="10509" max="10509" width="9.7109375" style="13" customWidth="1"/>
    <col min="10510" max="10510" width="12.140625" style="13" customWidth="1"/>
    <col min="10511" max="10511" width="9.7109375" style="13" bestFit="1" customWidth="1"/>
    <col min="10512" max="10512" width="12.140625" style="13" customWidth="1"/>
    <col min="10513" max="10513" width="10.140625" style="13" customWidth="1"/>
    <col min="10514" max="10514" width="11.140625" style="13" customWidth="1"/>
    <col min="10515" max="10515" width="10.140625" style="13" customWidth="1"/>
    <col min="10516" max="10516" width="11.28515625" style="13" customWidth="1"/>
    <col min="10517" max="10517" width="11.7109375" style="13" customWidth="1"/>
    <col min="10518" max="10520" width="7.7109375" style="13" customWidth="1"/>
    <col min="10521" max="10521" width="10.7109375" style="13" customWidth="1"/>
    <col min="10522" max="10522" width="11.42578125" style="13" customWidth="1"/>
    <col min="10523" max="10542" width="12.7109375" style="13" customWidth="1"/>
    <col min="10543" max="10752" width="11.42578125" style="13" customWidth="1"/>
    <col min="10753" max="10753" width="5.28515625" style="13" customWidth="1"/>
    <col min="10754" max="10754" width="21.42578125" style="13" customWidth="1"/>
    <col min="10755" max="10755" width="13" style="13" customWidth="1"/>
    <col min="10756" max="10756" width="14" style="13" customWidth="1"/>
    <col min="10757" max="10758" width="7.7109375" style="13" customWidth="1"/>
    <col min="10759" max="10759" width="4.42578125" style="13" customWidth="1"/>
    <col min="10760" max="10762" width="5.42578125" style="13" customWidth="1"/>
    <col min="10763" max="10764" width="10.7109375" style="13" customWidth="1"/>
    <col min="10765" max="10765" width="9.7109375" style="13" customWidth="1"/>
    <col min="10766" max="10766" width="12.140625" style="13" customWidth="1"/>
    <col min="10767" max="10767" width="9.7109375" style="13" bestFit="1" customWidth="1"/>
    <col min="10768" max="10768" width="12.140625" style="13" customWidth="1"/>
    <col min="10769" max="10769" width="10.140625" style="13" customWidth="1"/>
    <col min="10770" max="10770" width="11.140625" style="13" customWidth="1"/>
    <col min="10771" max="10771" width="10.140625" style="13" customWidth="1"/>
    <col min="10772" max="10772" width="11.28515625" style="13" customWidth="1"/>
    <col min="10773" max="10773" width="11.7109375" style="13" customWidth="1"/>
    <col min="10774" max="10776" width="7.7109375" style="13" customWidth="1"/>
    <col min="10777" max="10777" width="10.7109375" style="13" customWidth="1"/>
    <col min="10778" max="10778" width="11.42578125" style="13" customWidth="1"/>
    <col min="10779" max="10798" width="12.7109375" style="13" customWidth="1"/>
    <col min="10799" max="11008" width="11.42578125" style="13" customWidth="1"/>
    <col min="11009" max="11009" width="5.28515625" style="13" customWidth="1"/>
    <col min="11010" max="11010" width="21.42578125" style="13" customWidth="1"/>
    <col min="11011" max="11011" width="13" style="13" customWidth="1"/>
    <col min="11012" max="11012" width="14" style="13" customWidth="1"/>
    <col min="11013" max="11014" width="7.7109375" style="13" customWidth="1"/>
    <col min="11015" max="11015" width="4.42578125" style="13" customWidth="1"/>
    <col min="11016" max="11018" width="5.42578125" style="13" customWidth="1"/>
    <col min="11019" max="11020" width="10.7109375" style="13" customWidth="1"/>
    <col min="11021" max="11021" width="9.7109375" style="13" customWidth="1"/>
    <col min="11022" max="11022" width="12.140625" style="13" customWidth="1"/>
    <col min="11023" max="11023" width="9.7109375" style="13" bestFit="1" customWidth="1"/>
    <col min="11024" max="11024" width="12.140625" style="13" customWidth="1"/>
    <col min="11025" max="11025" width="10.140625" style="13" customWidth="1"/>
    <col min="11026" max="11026" width="11.140625" style="13" customWidth="1"/>
    <col min="11027" max="11027" width="10.140625" style="13" customWidth="1"/>
    <col min="11028" max="11028" width="11.28515625" style="13" customWidth="1"/>
    <col min="11029" max="11029" width="11.7109375" style="13" customWidth="1"/>
    <col min="11030" max="11032" width="7.7109375" style="13" customWidth="1"/>
    <col min="11033" max="11033" width="10.7109375" style="13" customWidth="1"/>
    <col min="11034" max="11034" width="11.42578125" style="13" customWidth="1"/>
    <col min="11035" max="11054" width="12.7109375" style="13" customWidth="1"/>
    <col min="11055" max="11264" width="11.42578125" style="13" customWidth="1"/>
    <col min="11265" max="11265" width="5.28515625" style="13" customWidth="1"/>
    <col min="11266" max="11266" width="21.42578125" style="13" customWidth="1"/>
    <col min="11267" max="11267" width="13" style="13" customWidth="1"/>
    <col min="11268" max="11268" width="14" style="13" customWidth="1"/>
    <col min="11269" max="11270" width="7.7109375" style="13" customWidth="1"/>
    <col min="11271" max="11271" width="4.42578125" style="13" customWidth="1"/>
    <col min="11272" max="11274" width="5.42578125" style="13" customWidth="1"/>
    <col min="11275" max="11276" width="10.7109375" style="13" customWidth="1"/>
    <col min="11277" max="11277" width="9.7109375" style="13" customWidth="1"/>
    <col min="11278" max="11278" width="12.140625" style="13" customWidth="1"/>
    <col min="11279" max="11279" width="9.7109375" style="13" bestFit="1" customWidth="1"/>
    <col min="11280" max="11280" width="12.140625" style="13" customWidth="1"/>
    <col min="11281" max="11281" width="10.140625" style="13" customWidth="1"/>
    <col min="11282" max="11282" width="11.140625" style="13" customWidth="1"/>
    <col min="11283" max="11283" width="10.140625" style="13" customWidth="1"/>
    <col min="11284" max="11284" width="11.28515625" style="13" customWidth="1"/>
    <col min="11285" max="11285" width="11.7109375" style="13" customWidth="1"/>
    <col min="11286" max="11288" width="7.7109375" style="13" customWidth="1"/>
    <col min="11289" max="11289" width="10.7109375" style="13" customWidth="1"/>
    <col min="11290" max="11290" width="11.42578125" style="13" customWidth="1"/>
    <col min="11291" max="11310" width="12.7109375" style="13" customWidth="1"/>
    <col min="11311" max="11520" width="11.42578125" style="13" customWidth="1"/>
    <col min="11521" max="11521" width="5.28515625" style="13" customWidth="1"/>
    <col min="11522" max="11522" width="21.42578125" style="13" customWidth="1"/>
    <col min="11523" max="11523" width="13" style="13" customWidth="1"/>
    <col min="11524" max="11524" width="14" style="13" customWidth="1"/>
    <col min="11525" max="11526" width="7.7109375" style="13" customWidth="1"/>
    <col min="11527" max="11527" width="4.42578125" style="13" customWidth="1"/>
    <col min="11528" max="11530" width="5.42578125" style="13" customWidth="1"/>
    <col min="11531" max="11532" width="10.7109375" style="13" customWidth="1"/>
    <col min="11533" max="11533" width="9.7109375" style="13" customWidth="1"/>
    <col min="11534" max="11534" width="12.140625" style="13" customWidth="1"/>
    <col min="11535" max="11535" width="9.7109375" style="13" bestFit="1" customWidth="1"/>
    <col min="11536" max="11536" width="12.140625" style="13" customWidth="1"/>
    <col min="11537" max="11537" width="10.140625" style="13" customWidth="1"/>
    <col min="11538" max="11538" width="11.140625" style="13" customWidth="1"/>
    <col min="11539" max="11539" width="10.140625" style="13" customWidth="1"/>
    <col min="11540" max="11540" width="11.28515625" style="13" customWidth="1"/>
    <col min="11541" max="11541" width="11.7109375" style="13" customWidth="1"/>
    <col min="11542" max="11544" width="7.7109375" style="13" customWidth="1"/>
    <col min="11545" max="11545" width="10.7109375" style="13" customWidth="1"/>
    <col min="11546" max="11546" width="11.42578125" style="13" customWidth="1"/>
    <col min="11547" max="11566" width="12.7109375" style="13" customWidth="1"/>
    <col min="11567" max="11776" width="11.42578125" style="13" customWidth="1"/>
    <col min="11777" max="11777" width="5.28515625" style="13" customWidth="1"/>
    <col min="11778" max="11778" width="21.42578125" style="13" customWidth="1"/>
    <col min="11779" max="11779" width="13" style="13" customWidth="1"/>
    <col min="11780" max="11780" width="14" style="13" customWidth="1"/>
    <col min="11781" max="11782" width="7.7109375" style="13" customWidth="1"/>
    <col min="11783" max="11783" width="4.42578125" style="13" customWidth="1"/>
    <col min="11784" max="11786" width="5.42578125" style="13" customWidth="1"/>
    <col min="11787" max="11788" width="10.7109375" style="13" customWidth="1"/>
    <col min="11789" max="11789" width="9.7109375" style="13" customWidth="1"/>
    <col min="11790" max="11790" width="12.140625" style="13" customWidth="1"/>
    <col min="11791" max="11791" width="9.7109375" style="13" bestFit="1" customWidth="1"/>
    <col min="11792" max="11792" width="12.140625" style="13" customWidth="1"/>
    <col min="11793" max="11793" width="10.140625" style="13" customWidth="1"/>
    <col min="11794" max="11794" width="11.140625" style="13" customWidth="1"/>
    <col min="11795" max="11795" width="10.140625" style="13" customWidth="1"/>
    <col min="11796" max="11796" width="11.28515625" style="13" customWidth="1"/>
    <col min="11797" max="11797" width="11.7109375" style="13" customWidth="1"/>
    <col min="11798" max="11800" width="7.7109375" style="13" customWidth="1"/>
    <col min="11801" max="11801" width="10.7109375" style="13" customWidth="1"/>
    <col min="11802" max="11802" width="11.42578125" style="13" customWidth="1"/>
    <col min="11803" max="11822" width="12.7109375" style="13" customWidth="1"/>
    <col min="11823" max="12032" width="11.42578125" style="13" customWidth="1"/>
    <col min="12033" max="12033" width="5.28515625" style="13" customWidth="1"/>
    <col min="12034" max="12034" width="21.42578125" style="13" customWidth="1"/>
    <col min="12035" max="12035" width="13" style="13" customWidth="1"/>
    <col min="12036" max="12036" width="14" style="13" customWidth="1"/>
    <col min="12037" max="12038" width="7.7109375" style="13" customWidth="1"/>
    <col min="12039" max="12039" width="4.42578125" style="13" customWidth="1"/>
    <col min="12040" max="12042" width="5.42578125" style="13" customWidth="1"/>
    <col min="12043" max="12044" width="10.7109375" style="13" customWidth="1"/>
    <col min="12045" max="12045" width="9.7109375" style="13" customWidth="1"/>
    <col min="12046" max="12046" width="12.140625" style="13" customWidth="1"/>
    <col min="12047" max="12047" width="9.7109375" style="13" bestFit="1" customWidth="1"/>
    <col min="12048" max="12048" width="12.140625" style="13" customWidth="1"/>
    <col min="12049" max="12049" width="10.140625" style="13" customWidth="1"/>
    <col min="12050" max="12050" width="11.140625" style="13" customWidth="1"/>
    <col min="12051" max="12051" width="10.140625" style="13" customWidth="1"/>
    <col min="12052" max="12052" width="11.28515625" style="13" customWidth="1"/>
    <col min="12053" max="12053" width="11.7109375" style="13" customWidth="1"/>
    <col min="12054" max="12056" width="7.7109375" style="13" customWidth="1"/>
    <col min="12057" max="12057" width="10.7109375" style="13" customWidth="1"/>
    <col min="12058" max="12058" width="11.42578125" style="13" customWidth="1"/>
    <col min="12059" max="12078" width="12.7109375" style="13" customWidth="1"/>
    <col min="12079" max="12288" width="11.42578125" style="13" customWidth="1"/>
    <col min="12289" max="12289" width="5.28515625" style="13" customWidth="1"/>
    <col min="12290" max="12290" width="21.42578125" style="13" customWidth="1"/>
    <col min="12291" max="12291" width="13" style="13" customWidth="1"/>
    <col min="12292" max="12292" width="14" style="13" customWidth="1"/>
    <col min="12293" max="12294" width="7.7109375" style="13" customWidth="1"/>
    <col min="12295" max="12295" width="4.42578125" style="13" customWidth="1"/>
    <col min="12296" max="12298" width="5.42578125" style="13" customWidth="1"/>
    <col min="12299" max="12300" width="10.7109375" style="13" customWidth="1"/>
    <col min="12301" max="12301" width="9.7109375" style="13" customWidth="1"/>
    <col min="12302" max="12302" width="12.140625" style="13" customWidth="1"/>
    <col min="12303" max="12303" width="9.7109375" style="13" bestFit="1" customWidth="1"/>
    <col min="12304" max="12304" width="12.140625" style="13" customWidth="1"/>
    <col min="12305" max="12305" width="10.140625" style="13" customWidth="1"/>
    <col min="12306" max="12306" width="11.140625" style="13" customWidth="1"/>
    <col min="12307" max="12307" width="10.140625" style="13" customWidth="1"/>
    <col min="12308" max="12308" width="11.28515625" style="13" customWidth="1"/>
    <col min="12309" max="12309" width="11.7109375" style="13" customWidth="1"/>
    <col min="12310" max="12312" width="7.7109375" style="13" customWidth="1"/>
    <col min="12313" max="12313" width="10.7109375" style="13" customWidth="1"/>
    <col min="12314" max="12314" width="11.42578125" style="13" customWidth="1"/>
    <col min="12315" max="12334" width="12.7109375" style="13" customWidth="1"/>
    <col min="12335" max="12544" width="11.42578125" style="13" customWidth="1"/>
    <col min="12545" max="12545" width="5.28515625" style="13" customWidth="1"/>
    <col min="12546" max="12546" width="21.42578125" style="13" customWidth="1"/>
    <col min="12547" max="12547" width="13" style="13" customWidth="1"/>
    <col min="12548" max="12548" width="14" style="13" customWidth="1"/>
    <col min="12549" max="12550" width="7.7109375" style="13" customWidth="1"/>
    <col min="12551" max="12551" width="4.42578125" style="13" customWidth="1"/>
    <col min="12552" max="12554" width="5.42578125" style="13" customWidth="1"/>
    <col min="12555" max="12556" width="10.7109375" style="13" customWidth="1"/>
    <col min="12557" max="12557" width="9.7109375" style="13" customWidth="1"/>
    <col min="12558" max="12558" width="12.140625" style="13" customWidth="1"/>
    <col min="12559" max="12559" width="9.7109375" style="13" bestFit="1" customWidth="1"/>
    <col min="12560" max="12560" width="12.140625" style="13" customWidth="1"/>
    <col min="12561" max="12561" width="10.140625" style="13" customWidth="1"/>
    <col min="12562" max="12562" width="11.140625" style="13" customWidth="1"/>
    <col min="12563" max="12563" width="10.140625" style="13" customWidth="1"/>
    <col min="12564" max="12564" width="11.28515625" style="13" customWidth="1"/>
    <col min="12565" max="12565" width="11.7109375" style="13" customWidth="1"/>
    <col min="12566" max="12568" width="7.7109375" style="13" customWidth="1"/>
    <col min="12569" max="12569" width="10.7109375" style="13" customWidth="1"/>
    <col min="12570" max="12570" width="11.42578125" style="13" customWidth="1"/>
    <col min="12571" max="12590" width="12.7109375" style="13" customWidth="1"/>
    <col min="12591" max="12800" width="11.42578125" style="13" customWidth="1"/>
    <col min="12801" max="12801" width="5.28515625" style="13" customWidth="1"/>
    <col min="12802" max="12802" width="21.42578125" style="13" customWidth="1"/>
    <col min="12803" max="12803" width="13" style="13" customWidth="1"/>
    <col min="12804" max="12804" width="14" style="13" customWidth="1"/>
    <col min="12805" max="12806" width="7.7109375" style="13" customWidth="1"/>
    <col min="12807" max="12807" width="4.42578125" style="13" customWidth="1"/>
    <col min="12808" max="12810" width="5.42578125" style="13" customWidth="1"/>
    <col min="12811" max="12812" width="10.7109375" style="13" customWidth="1"/>
    <col min="12813" max="12813" width="9.7109375" style="13" customWidth="1"/>
    <col min="12814" max="12814" width="12.140625" style="13" customWidth="1"/>
    <col min="12815" max="12815" width="9.7109375" style="13" bestFit="1" customWidth="1"/>
    <col min="12816" max="12816" width="12.140625" style="13" customWidth="1"/>
    <col min="12817" max="12817" width="10.140625" style="13" customWidth="1"/>
    <col min="12818" max="12818" width="11.140625" style="13" customWidth="1"/>
    <col min="12819" max="12819" width="10.140625" style="13" customWidth="1"/>
    <col min="12820" max="12820" width="11.28515625" style="13" customWidth="1"/>
    <col min="12821" max="12821" width="11.7109375" style="13" customWidth="1"/>
    <col min="12822" max="12824" width="7.7109375" style="13" customWidth="1"/>
    <col min="12825" max="12825" width="10.7109375" style="13" customWidth="1"/>
    <col min="12826" max="12826" width="11.42578125" style="13" customWidth="1"/>
    <col min="12827" max="12846" width="12.7109375" style="13" customWidth="1"/>
    <col min="12847" max="13056" width="11.42578125" style="13" customWidth="1"/>
    <col min="13057" max="13057" width="5.28515625" style="13" customWidth="1"/>
    <col min="13058" max="13058" width="21.42578125" style="13" customWidth="1"/>
    <col min="13059" max="13059" width="13" style="13" customWidth="1"/>
    <col min="13060" max="13060" width="14" style="13" customWidth="1"/>
    <col min="13061" max="13062" width="7.7109375" style="13" customWidth="1"/>
    <col min="13063" max="13063" width="4.42578125" style="13" customWidth="1"/>
    <col min="13064" max="13066" width="5.42578125" style="13" customWidth="1"/>
    <col min="13067" max="13068" width="10.7109375" style="13" customWidth="1"/>
    <col min="13069" max="13069" width="9.7109375" style="13" customWidth="1"/>
    <col min="13070" max="13070" width="12.140625" style="13" customWidth="1"/>
    <col min="13071" max="13071" width="9.7109375" style="13" bestFit="1" customWidth="1"/>
    <col min="13072" max="13072" width="12.140625" style="13" customWidth="1"/>
    <col min="13073" max="13073" width="10.140625" style="13" customWidth="1"/>
    <col min="13074" max="13074" width="11.140625" style="13" customWidth="1"/>
    <col min="13075" max="13075" width="10.140625" style="13" customWidth="1"/>
    <col min="13076" max="13076" width="11.28515625" style="13" customWidth="1"/>
    <col min="13077" max="13077" width="11.7109375" style="13" customWidth="1"/>
    <col min="13078" max="13080" width="7.7109375" style="13" customWidth="1"/>
    <col min="13081" max="13081" width="10.7109375" style="13" customWidth="1"/>
    <col min="13082" max="13082" width="11.42578125" style="13" customWidth="1"/>
    <col min="13083" max="13102" width="12.7109375" style="13" customWidth="1"/>
    <col min="13103" max="13312" width="11.42578125" style="13" customWidth="1"/>
    <col min="13313" max="13313" width="5.28515625" style="13" customWidth="1"/>
    <col min="13314" max="13314" width="21.42578125" style="13" customWidth="1"/>
    <col min="13315" max="13315" width="13" style="13" customWidth="1"/>
    <col min="13316" max="13316" width="14" style="13" customWidth="1"/>
    <col min="13317" max="13318" width="7.7109375" style="13" customWidth="1"/>
    <col min="13319" max="13319" width="4.42578125" style="13" customWidth="1"/>
    <col min="13320" max="13322" width="5.42578125" style="13" customWidth="1"/>
    <col min="13323" max="13324" width="10.7109375" style="13" customWidth="1"/>
    <col min="13325" max="13325" width="9.7109375" style="13" customWidth="1"/>
    <col min="13326" max="13326" width="12.140625" style="13" customWidth="1"/>
    <col min="13327" max="13327" width="9.7109375" style="13" bestFit="1" customWidth="1"/>
    <col min="13328" max="13328" width="12.140625" style="13" customWidth="1"/>
    <col min="13329" max="13329" width="10.140625" style="13" customWidth="1"/>
    <col min="13330" max="13330" width="11.140625" style="13" customWidth="1"/>
    <col min="13331" max="13331" width="10.140625" style="13" customWidth="1"/>
    <col min="13332" max="13332" width="11.28515625" style="13" customWidth="1"/>
    <col min="13333" max="13333" width="11.7109375" style="13" customWidth="1"/>
    <col min="13334" max="13336" width="7.7109375" style="13" customWidth="1"/>
    <col min="13337" max="13337" width="10.7109375" style="13" customWidth="1"/>
    <col min="13338" max="13338" width="11.42578125" style="13" customWidth="1"/>
    <col min="13339" max="13358" width="12.7109375" style="13" customWidth="1"/>
    <col min="13359" max="13568" width="11.42578125" style="13" customWidth="1"/>
    <col min="13569" max="13569" width="5.28515625" style="13" customWidth="1"/>
    <col min="13570" max="13570" width="21.42578125" style="13" customWidth="1"/>
    <col min="13571" max="13571" width="13" style="13" customWidth="1"/>
    <col min="13572" max="13572" width="14" style="13" customWidth="1"/>
    <col min="13573" max="13574" width="7.7109375" style="13" customWidth="1"/>
    <col min="13575" max="13575" width="4.42578125" style="13" customWidth="1"/>
    <col min="13576" max="13578" width="5.42578125" style="13" customWidth="1"/>
    <col min="13579" max="13580" width="10.7109375" style="13" customWidth="1"/>
    <col min="13581" max="13581" width="9.7109375" style="13" customWidth="1"/>
    <col min="13582" max="13582" width="12.140625" style="13" customWidth="1"/>
    <col min="13583" max="13583" width="9.7109375" style="13" bestFit="1" customWidth="1"/>
    <col min="13584" max="13584" width="12.140625" style="13" customWidth="1"/>
    <col min="13585" max="13585" width="10.140625" style="13" customWidth="1"/>
    <col min="13586" max="13586" width="11.140625" style="13" customWidth="1"/>
    <col min="13587" max="13587" width="10.140625" style="13" customWidth="1"/>
    <col min="13588" max="13588" width="11.28515625" style="13" customWidth="1"/>
    <col min="13589" max="13589" width="11.7109375" style="13" customWidth="1"/>
    <col min="13590" max="13592" width="7.7109375" style="13" customWidth="1"/>
    <col min="13593" max="13593" width="10.7109375" style="13" customWidth="1"/>
    <col min="13594" max="13594" width="11.42578125" style="13" customWidth="1"/>
    <col min="13595" max="13614" width="12.7109375" style="13" customWidth="1"/>
    <col min="13615" max="13824" width="11.42578125" style="13" customWidth="1"/>
    <col min="13825" max="13825" width="5.28515625" style="13" customWidth="1"/>
    <col min="13826" max="13826" width="21.42578125" style="13" customWidth="1"/>
    <col min="13827" max="13827" width="13" style="13" customWidth="1"/>
    <col min="13828" max="13828" width="14" style="13" customWidth="1"/>
    <col min="13829" max="13830" width="7.7109375" style="13" customWidth="1"/>
    <col min="13831" max="13831" width="4.42578125" style="13" customWidth="1"/>
    <col min="13832" max="13834" width="5.42578125" style="13" customWidth="1"/>
    <col min="13835" max="13836" width="10.7109375" style="13" customWidth="1"/>
    <col min="13837" max="13837" width="9.7109375" style="13" customWidth="1"/>
    <col min="13838" max="13838" width="12.140625" style="13" customWidth="1"/>
    <col min="13839" max="13839" width="9.7109375" style="13" bestFit="1" customWidth="1"/>
    <col min="13840" max="13840" width="12.140625" style="13" customWidth="1"/>
    <col min="13841" max="13841" width="10.140625" style="13" customWidth="1"/>
    <col min="13842" max="13842" width="11.140625" style="13" customWidth="1"/>
    <col min="13843" max="13843" width="10.140625" style="13" customWidth="1"/>
    <col min="13844" max="13844" width="11.28515625" style="13" customWidth="1"/>
    <col min="13845" max="13845" width="11.7109375" style="13" customWidth="1"/>
    <col min="13846" max="13848" width="7.7109375" style="13" customWidth="1"/>
    <col min="13849" max="13849" width="10.7109375" style="13" customWidth="1"/>
    <col min="13850" max="13850" width="11.42578125" style="13" customWidth="1"/>
    <col min="13851" max="13870" width="12.7109375" style="13" customWidth="1"/>
    <col min="13871" max="14080" width="11.42578125" style="13" customWidth="1"/>
    <col min="14081" max="14081" width="5.28515625" style="13" customWidth="1"/>
    <col min="14082" max="14082" width="21.42578125" style="13" customWidth="1"/>
    <col min="14083" max="14083" width="13" style="13" customWidth="1"/>
    <col min="14084" max="14084" width="14" style="13" customWidth="1"/>
    <col min="14085" max="14086" width="7.7109375" style="13" customWidth="1"/>
    <col min="14087" max="14087" width="4.42578125" style="13" customWidth="1"/>
    <col min="14088" max="14090" width="5.42578125" style="13" customWidth="1"/>
    <col min="14091" max="14092" width="10.7109375" style="13" customWidth="1"/>
    <col min="14093" max="14093" width="9.7109375" style="13" customWidth="1"/>
    <col min="14094" max="14094" width="12.140625" style="13" customWidth="1"/>
    <col min="14095" max="14095" width="9.7109375" style="13" bestFit="1" customWidth="1"/>
    <col min="14096" max="14096" width="12.140625" style="13" customWidth="1"/>
    <col min="14097" max="14097" width="10.140625" style="13" customWidth="1"/>
    <col min="14098" max="14098" width="11.140625" style="13" customWidth="1"/>
    <col min="14099" max="14099" width="10.140625" style="13" customWidth="1"/>
    <col min="14100" max="14100" width="11.28515625" style="13" customWidth="1"/>
    <col min="14101" max="14101" width="11.7109375" style="13" customWidth="1"/>
    <col min="14102" max="14104" width="7.7109375" style="13" customWidth="1"/>
    <col min="14105" max="14105" width="10.7109375" style="13" customWidth="1"/>
    <col min="14106" max="14106" width="11.42578125" style="13" customWidth="1"/>
    <col min="14107" max="14126" width="12.7109375" style="13" customWidth="1"/>
    <col min="14127" max="14336" width="11.42578125" style="13" customWidth="1"/>
    <col min="14337" max="14337" width="5.28515625" style="13" customWidth="1"/>
    <col min="14338" max="14338" width="21.42578125" style="13" customWidth="1"/>
    <col min="14339" max="14339" width="13" style="13" customWidth="1"/>
    <col min="14340" max="14340" width="14" style="13" customWidth="1"/>
    <col min="14341" max="14342" width="7.7109375" style="13" customWidth="1"/>
    <col min="14343" max="14343" width="4.42578125" style="13" customWidth="1"/>
    <col min="14344" max="14346" width="5.42578125" style="13" customWidth="1"/>
    <col min="14347" max="14348" width="10.7109375" style="13" customWidth="1"/>
    <col min="14349" max="14349" width="9.7109375" style="13" customWidth="1"/>
    <col min="14350" max="14350" width="12.140625" style="13" customWidth="1"/>
    <col min="14351" max="14351" width="9.7109375" style="13" bestFit="1" customWidth="1"/>
    <col min="14352" max="14352" width="12.140625" style="13" customWidth="1"/>
    <col min="14353" max="14353" width="10.140625" style="13" customWidth="1"/>
    <col min="14354" max="14354" width="11.140625" style="13" customWidth="1"/>
    <col min="14355" max="14355" width="10.140625" style="13" customWidth="1"/>
    <col min="14356" max="14356" width="11.28515625" style="13" customWidth="1"/>
    <col min="14357" max="14357" width="11.7109375" style="13" customWidth="1"/>
    <col min="14358" max="14360" width="7.7109375" style="13" customWidth="1"/>
    <col min="14361" max="14361" width="10.7109375" style="13" customWidth="1"/>
    <col min="14362" max="14362" width="11.42578125" style="13" customWidth="1"/>
    <col min="14363" max="14382" width="12.7109375" style="13" customWidth="1"/>
    <col min="14383" max="14592" width="11.42578125" style="13" customWidth="1"/>
    <col min="14593" max="14593" width="5.28515625" style="13" customWidth="1"/>
    <col min="14594" max="14594" width="21.42578125" style="13" customWidth="1"/>
    <col min="14595" max="14595" width="13" style="13" customWidth="1"/>
    <col min="14596" max="14596" width="14" style="13" customWidth="1"/>
    <col min="14597" max="14598" width="7.7109375" style="13" customWidth="1"/>
    <col min="14599" max="14599" width="4.42578125" style="13" customWidth="1"/>
    <col min="14600" max="14602" width="5.42578125" style="13" customWidth="1"/>
    <col min="14603" max="14604" width="10.7109375" style="13" customWidth="1"/>
    <col min="14605" max="14605" width="9.7109375" style="13" customWidth="1"/>
    <col min="14606" max="14606" width="12.140625" style="13" customWidth="1"/>
    <col min="14607" max="14607" width="9.7109375" style="13" bestFit="1" customWidth="1"/>
    <col min="14608" max="14608" width="12.140625" style="13" customWidth="1"/>
    <col min="14609" max="14609" width="10.140625" style="13" customWidth="1"/>
    <col min="14610" max="14610" width="11.140625" style="13" customWidth="1"/>
    <col min="14611" max="14611" width="10.140625" style="13" customWidth="1"/>
    <col min="14612" max="14612" width="11.28515625" style="13" customWidth="1"/>
    <col min="14613" max="14613" width="11.7109375" style="13" customWidth="1"/>
    <col min="14614" max="14616" width="7.7109375" style="13" customWidth="1"/>
    <col min="14617" max="14617" width="10.7109375" style="13" customWidth="1"/>
    <col min="14618" max="14618" width="11.42578125" style="13" customWidth="1"/>
    <col min="14619" max="14638" width="12.7109375" style="13" customWidth="1"/>
    <col min="14639" max="14848" width="11.42578125" style="13" customWidth="1"/>
    <col min="14849" max="14849" width="5.28515625" style="13" customWidth="1"/>
    <col min="14850" max="14850" width="21.42578125" style="13" customWidth="1"/>
    <col min="14851" max="14851" width="13" style="13" customWidth="1"/>
    <col min="14852" max="14852" width="14" style="13" customWidth="1"/>
    <col min="14853" max="14854" width="7.7109375" style="13" customWidth="1"/>
    <col min="14855" max="14855" width="4.42578125" style="13" customWidth="1"/>
    <col min="14856" max="14858" width="5.42578125" style="13" customWidth="1"/>
    <col min="14859" max="14860" width="10.7109375" style="13" customWidth="1"/>
    <col min="14861" max="14861" width="9.7109375" style="13" customWidth="1"/>
    <col min="14862" max="14862" width="12.140625" style="13" customWidth="1"/>
    <col min="14863" max="14863" width="9.7109375" style="13" bestFit="1" customWidth="1"/>
    <col min="14864" max="14864" width="12.140625" style="13" customWidth="1"/>
    <col min="14865" max="14865" width="10.140625" style="13" customWidth="1"/>
    <col min="14866" max="14866" width="11.140625" style="13" customWidth="1"/>
    <col min="14867" max="14867" width="10.140625" style="13" customWidth="1"/>
    <col min="14868" max="14868" width="11.28515625" style="13" customWidth="1"/>
    <col min="14869" max="14869" width="11.7109375" style="13" customWidth="1"/>
    <col min="14870" max="14872" width="7.7109375" style="13" customWidth="1"/>
    <col min="14873" max="14873" width="10.7109375" style="13" customWidth="1"/>
    <col min="14874" max="14874" width="11.42578125" style="13" customWidth="1"/>
    <col min="14875" max="14894" width="12.7109375" style="13" customWidth="1"/>
    <col min="14895" max="15104" width="11.42578125" style="13" customWidth="1"/>
    <col min="15105" max="15105" width="5.28515625" style="13" customWidth="1"/>
    <col min="15106" max="15106" width="21.42578125" style="13" customWidth="1"/>
    <col min="15107" max="15107" width="13" style="13" customWidth="1"/>
    <col min="15108" max="15108" width="14" style="13" customWidth="1"/>
    <col min="15109" max="15110" width="7.7109375" style="13" customWidth="1"/>
    <col min="15111" max="15111" width="4.42578125" style="13" customWidth="1"/>
    <col min="15112" max="15114" width="5.42578125" style="13" customWidth="1"/>
    <col min="15115" max="15116" width="10.7109375" style="13" customWidth="1"/>
    <col min="15117" max="15117" width="9.7109375" style="13" customWidth="1"/>
    <col min="15118" max="15118" width="12.140625" style="13" customWidth="1"/>
    <col min="15119" max="15119" width="9.7109375" style="13" bestFit="1" customWidth="1"/>
    <col min="15120" max="15120" width="12.140625" style="13" customWidth="1"/>
    <col min="15121" max="15121" width="10.140625" style="13" customWidth="1"/>
    <col min="15122" max="15122" width="11.140625" style="13" customWidth="1"/>
    <col min="15123" max="15123" width="10.140625" style="13" customWidth="1"/>
    <col min="15124" max="15124" width="11.28515625" style="13" customWidth="1"/>
    <col min="15125" max="15125" width="11.7109375" style="13" customWidth="1"/>
    <col min="15126" max="15128" width="7.7109375" style="13" customWidth="1"/>
    <col min="15129" max="15129" width="10.7109375" style="13" customWidth="1"/>
    <col min="15130" max="15130" width="11.42578125" style="13" customWidth="1"/>
    <col min="15131" max="15150" width="12.7109375" style="13" customWidth="1"/>
    <col min="15151" max="15360" width="11.42578125" style="13" customWidth="1"/>
    <col min="15361" max="15361" width="5.28515625" style="13" customWidth="1"/>
    <col min="15362" max="15362" width="21.42578125" style="13" customWidth="1"/>
    <col min="15363" max="15363" width="13" style="13" customWidth="1"/>
    <col min="15364" max="15364" width="14" style="13" customWidth="1"/>
    <col min="15365" max="15366" width="7.7109375" style="13" customWidth="1"/>
    <col min="15367" max="15367" width="4.42578125" style="13" customWidth="1"/>
    <col min="15368" max="15370" width="5.42578125" style="13" customWidth="1"/>
    <col min="15371" max="15372" width="10.7109375" style="13" customWidth="1"/>
    <col min="15373" max="15373" width="9.7109375" style="13" customWidth="1"/>
    <col min="15374" max="15374" width="12.140625" style="13" customWidth="1"/>
    <col min="15375" max="15375" width="9.7109375" style="13" bestFit="1" customWidth="1"/>
    <col min="15376" max="15376" width="12.140625" style="13" customWidth="1"/>
    <col min="15377" max="15377" width="10.140625" style="13" customWidth="1"/>
    <col min="15378" max="15378" width="11.140625" style="13" customWidth="1"/>
    <col min="15379" max="15379" width="10.140625" style="13" customWidth="1"/>
    <col min="15380" max="15380" width="11.28515625" style="13" customWidth="1"/>
    <col min="15381" max="15381" width="11.7109375" style="13" customWidth="1"/>
    <col min="15382" max="15384" width="7.7109375" style="13" customWidth="1"/>
    <col min="15385" max="15385" width="10.7109375" style="13" customWidth="1"/>
    <col min="15386" max="15386" width="11.42578125" style="13" customWidth="1"/>
    <col min="15387" max="15406" width="12.7109375" style="13" customWidth="1"/>
    <col min="15407" max="15616" width="11.42578125" style="13" customWidth="1"/>
    <col min="15617" max="15617" width="5.28515625" style="13" customWidth="1"/>
    <col min="15618" max="15618" width="21.42578125" style="13" customWidth="1"/>
    <col min="15619" max="15619" width="13" style="13" customWidth="1"/>
    <col min="15620" max="15620" width="14" style="13" customWidth="1"/>
    <col min="15621" max="15622" width="7.7109375" style="13" customWidth="1"/>
    <col min="15623" max="15623" width="4.42578125" style="13" customWidth="1"/>
    <col min="15624" max="15626" width="5.42578125" style="13" customWidth="1"/>
    <col min="15627" max="15628" width="10.7109375" style="13" customWidth="1"/>
    <col min="15629" max="15629" width="9.7109375" style="13" customWidth="1"/>
    <col min="15630" max="15630" width="12.140625" style="13" customWidth="1"/>
    <col min="15631" max="15631" width="9.7109375" style="13" bestFit="1" customWidth="1"/>
    <col min="15632" max="15632" width="12.140625" style="13" customWidth="1"/>
    <col min="15633" max="15633" width="10.140625" style="13" customWidth="1"/>
    <col min="15634" max="15634" width="11.140625" style="13" customWidth="1"/>
    <col min="15635" max="15635" width="10.140625" style="13" customWidth="1"/>
    <col min="15636" max="15636" width="11.28515625" style="13" customWidth="1"/>
    <col min="15637" max="15637" width="11.7109375" style="13" customWidth="1"/>
    <col min="15638" max="15640" width="7.7109375" style="13" customWidth="1"/>
    <col min="15641" max="15641" width="10.7109375" style="13" customWidth="1"/>
    <col min="15642" max="15642" width="11.42578125" style="13" customWidth="1"/>
    <col min="15643" max="15662" width="12.7109375" style="13" customWidth="1"/>
    <col min="15663" max="15872" width="11.42578125" style="13" customWidth="1"/>
    <col min="15873" max="15873" width="5.28515625" style="13" customWidth="1"/>
    <col min="15874" max="15874" width="21.42578125" style="13" customWidth="1"/>
    <col min="15875" max="15875" width="13" style="13" customWidth="1"/>
    <col min="15876" max="15876" width="14" style="13" customWidth="1"/>
    <col min="15877" max="15878" width="7.7109375" style="13" customWidth="1"/>
    <col min="15879" max="15879" width="4.42578125" style="13" customWidth="1"/>
    <col min="15880" max="15882" width="5.42578125" style="13" customWidth="1"/>
    <col min="15883" max="15884" width="10.7109375" style="13" customWidth="1"/>
    <col min="15885" max="15885" width="9.7109375" style="13" customWidth="1"/>
    <col min="15886" max="15886" width="12.140625" style="13" customWidth="1"/>
    <col min="15887" max="15887" width="9.7109375" style="13" bestFit="1" customWidth="1"/>
    <col min="15888" max="15888" width="12.140625" style="13" customWidth="1"/>
    <col min="15889" max="15889" width="10.140625" style="13" customWidth="1"/>
    <col min="15890" max="15890" width="11.140625" style="13" customWidth="1"/>
    <col min="15891" max="15891" width="10.140625" style="13" customWidth="1"/>
    <col min="15892" max="15892" width="11.28515625" style="13" customWidth="1"/>
    <col min="15893" max="15893" width="11.7109375" style="13" customWidth="1"/>
    <col min="15894" max="15896" width="7.7109375" style="13" customWidth="1"/>
    <col min="15897" max="15897" width="10.7109375" style="13" customWidth="1"/>
    <col min="15898" max="15898" width="11.42578125" style="13" customWidth="1"/>
    <col min="15899" max="15918" width="12.7109375" style="13" customWidth="1"/>
    <col min="15919" max="16128" width="11.42578125" style="13" customWidth="1"/>
    <col min="16129" max="16129" width="5.28515625" style="13" customWidth="1"/>
    <col min="16130" max="16130" width="21.42578125" style="13" customWidth="1"/>
    <col min="16131" max="16131" width="13" style="13" customWidth="1"/>
    <col min="16132" max="16132" width="14" style="13" customWidth="1"/>
    <col min="16133" max="16134" width="7.7109375" style="13" customWidth="1"/>
    <col min="16135" max="16135" width="4.42578125" style="13" customWidth="1"/>
    <col min="16136" max="16138" width="5.42578125" style="13" customWidth="1"/>
    <col min="16139" max="16140" width="10.7109375" style="13" customWidth="1"/>
    <col min="16141" max="16141" width="9.7109375" style="13" customWidth="1"/>
    <col min="16142" max="16142" width="12.140625" style="13" customWidth="1"/>
    <col min="16143" max="16143" width="9.7109375" style="13" bestFit="1" customWidth="1"/>
    <col min="16144" max="16144" width="12.140625" style="13" customWidth="1"/>
    <col min="16145" max="16145" width="10.140625" style="13" customWidth="1"/>
    <col min="16146" max="16146" width="11.140625" style="13" customWidth="1"/>
    <col min="16147" max="16147" width="10.140625" style="13" customWidth="1"/>
    <col min="16148" max="16148" width="11.28515625" style="13" customWidth="1"/>
    <col min="16149" max="16149" width="11.7109375" style="13" customWidth="1"/>
    <col min="16150" max="16152" width="7.7109375" style="13" customWidth="1"/>
    <col min="16153" max="16153" width="10.7109375" style="13" customWidth="1"/>
    <col min="16154" max="16154" width="11.42578125" style="13" customWidth="1"/>
    <col min="16155" max="16174" width="12.7109375" style="13" customWidth="1"/>
    <col min="16175" max="16384" width="11.42578125" style="13" customWidth="1"/>
  </cols>
  <sheetData>
    <row r="1" spans="1:39" ht="24.75" customHeight="1" x14ac:dyDescent="0.3">
      <c r="D1" s="14"/>
      <c r="E1" s="14"/>
      <c r="F1" s="14"/>
      <c r="G1" s="14"/>
      <c r="H1" s="15"/>
      <c r="I1" s="15"/>
      <c r="J1" s="15"/>
      <c r="K1" s="16"/>
    </row>
    <row r="2" spans="1:39" ht="17.25" customHeight="1" x14ac:dyDescent="0.2">
      <c r="D2" s="18"/>
      <c r="E2" s="18"/>
      <c r="F2" s="18"/>
      <c r="G2" s="18"/>
      <c r="H2" s="19"/>
      <c r="I2" s="19"/>
      <c r="J2" s="19"/>
      <c r="K2" s="20"/>
    </row>
    <row r="3" spans="1:39" x14ac:dyDescent="0.2">
      <c r="D3" s="18"/>
      <c r="E3" s="18"/>
      <c r="F3" s="18"/>
      <c r="G3" s="18"/>
      <c r="H3" s="19"/>
      <c r="I3" s="19"/>
      <c r="J3" s="19"/>
      <c r="K3" s="20"/>
    </row>
    <row r="4" spans="1:39" x14ac:dyDescent="0.2">
      <c r="D4" s="18"/>
      <c r="E4" s="18"/>
      <c r="F4" s="18"/>
      <c r="G4" s="18"/>
    </row>
    <row r="5" spans="1:39" ht="18" x14ac:dyDescent="0.25">
      <c r="A5" s="22" t="s">
        <v>5</v>
      </c>
      <c r="B5" s="22"/>
      <c r="C5" s="22"/>
      <c r="L5" s="22"/>
      <c r="M5" s="23"/>
      <c r="N5" s="22"/>
      <c r="Q5" s="22"/>
      <c r="R5" s="22"/>
      <c r="S5" s="22"/>
      <c r="T5" s="22"/>
      <c r="U5" s="22"/>
      <c r="Z5" s="22"/>
    </row>
    <row r="7" spans="1:39" ht="18" x14ac:dyDescent="0.25">
      <c r="B7" s="22"/>
      <c r="C7" s="22"/>
      <c r="D7" s="22"/>
      <c r="E7" s="22"/>
      <c r="F7" s="22"/>
      <c r="G7" s="22"/>
      <c r="H7" s="24"/>
      <c r="I7" s="24"/>
      <c r="J7" s="24"/>
      <c r="K7" s="22"/>
      <c r="AL7" s="18"/>
      <c r="AM7" s="25"/>
    </row>
    <row r="8" spans="1:39" ht="33.75" customHeight="1" thickBot="1" x14ac:dyDescent="0.3">
      <c r="A8" s="26" t="s">
        <v>6</v>
      </c>
      <c r="B8" s="22"/>
      <c r="C8" s="22"/>
      <c r="D8" s="22"/>
      <c r="E8" s="22"/>
      <c r="F8" s="22"/>
      <c r="G8" s="22"/>
      <c r="H8" s="24"/>
      <c r="I8" s="24"/>
      <c r="J8" s="24"/>
      <c r="K8" s="22"/>
      <c r="N8" s="27">
        <v>0.8</v>
      </c>
      <c r="Z8" s="27">
        <v>0.8</v>
      </c>
      <c r="AL8" s="18"/>
      <c r="AM8" s="25"/>
    </row>
    <row r="9" spans="1:39" ht="12.75" customHeight="1" x14ac:dyDescent="0.2">
      <c r="A9" s="216" t="s">
        <v>2</v>
      </c>
      <c r="B9" s="210" t="s">
        <v>7</v>
      </c>
      <c r="C9" s="215" t="s">
        <v>8</v>
      </c>
      <c r="D9" s="216"/>
      <c r="E9" s="215" t="s">
        <v>9</v>
      </c>
      <c r="F9" s="216"/>
      <c r="G9" s="215" t="s">
        <v>1</v>
      </c>
      <c r="H9" s="219"/>
      <c r="I9" s="219"/>
      <c r="J9" s="216"/>
      <c r="K9" s="215" t="s">
        <v>10</v>
      </c>
      <c r="L9" s="216"/>
      <c r="M9" s="206" t="s">
        <v>11</v>
      </c>
      <c r="N9" s="196" t="s">
        <v>12</v>
      </c>
      <c r="O9" s="206" t="s">
        <v>13</v>
      </c>
      <c r="P9" s="210" t="s">
        <v>14</v>
      </c>
      <c r="Q9" s="28"/>
      <c r="R9" s="28"/>
      <c r="S9" s="28"/>
      <c r="T9" s="28"/>
      <c r="U9" s="196" t="s">
        <v>15</v>
      </c>
      <c r="V9" s="211" t="s">
        <v>16</v>
      </c>
      <c r="W9" s="212"/>
      <c r="X9" s="196" t="s">
        <v>17</v>
      </c>
      <c r="Y9" s="199" t="s">
        <v>18</v>
      </c>
      <c r="Z9" s="196" t="s">
        <v>19</v>
      </c>
      <c r="AL9" s="203"/>
      <c r="AM9" s="203"/>
    </row>
    <row r="10" spans="1:39" ht="12.75" customHeight="1" x14ac:dyDescent="0.2">
      <c r="A10" s="217"/>
      <c r="B10" s="197"/>
      <c r="C10" s="200"/>
      <c r="D10" s="217"/>
      <c r="E10" s="200"/>
      <c r="F10" s="217"/>
      <c r="G10" s="204" t="s">
        <v>20</v>
      </c>
      <c r="H10" s="205"/>
      <c r="I10" s="29" t="s">
        <v>3</v>
      </c>
      <c r="J10" s="30" t="s">
        <v>4</v>
      </c>
      <c r="K10" s="200"/>
      <c r="L10" s="217"/>
      <c r="M10" s="207"/>
      <c r="N10" s="202"/>
      <c r="O10" s="209"/>
      <c r="P10" s="197"/>
      <c r="Q10" s="31"/>
      <c r="R10" s="31"/>
      <c r="S10" s="31"/>
      <c r="T10" s="31"/>
      <c r="U10" s="202"/>
      <c r="V10" s="213"/>
      <c r="W10" s="214"/>
      <c r="X10" s="197"/>
      <c r="Y10" s="200"/>
      <c r="Z10" s="202"/>
      <c r="AL10" s="18"/>
      <c r="AM10" s="18"/>
    </row>
    <row r="11" spans="1:39" ht="13.5" thickBot="1" x14ac:dyDescent="0.25">
      <c r="A11" s="218"/>
      <c r="B11" s="198"/>
      <c r="C11" s="201"/>
      <c r="D11" s="218"/>
      <c r="E11" s="32" t="s">
        <v>21</v>
      </c>
      <c r="F11" s="33" t="s">
        <v>22</v>
      </c>
      <c r="G11" s="34" t="s">
        <v>23</v>
      </c>
      <c r="H11" s="35" t="s">
        <v>24</v>
      </c>
      <c r="I11" s="36" t="s">
        <v>24</v>
      </c>
      <c r="J11" s="35" t="s">
        <v>24</v>
      </c>
      <c r="K11" s="37" t="s">
        <v>1</v>
      </c>
      <c r="L11" s="38" t="s">
        <v>25</v>
      </c>
      <c r="M11" s="208"/>
      <c r="N11" s="198" t="s">
        <v>26</v>
      </c>
      <c r="O11" s="208"/>
      <c r="P11" s="198"/>
      <c r="Q11" s="39" t="s">
        <v>27</v>
      </c>
      <c r="R11" s="39" t="s">
        <v>28</v>
      </c>
      <c r="S11" s="39" t="s">
        <v>27</v>
      </c>
      <c r="T11" s="39" t="s">
        <v>29</v>
      </c>
      <c r="U11" s="198"/>
      <c r="V11" s="32" t="s">
        <v>21</v>
      </c>
      <c r="W11" s="33" t="s">
        <v>22</v>
      </c>
      <c r="X11" s="198"/>
      <c r="Y11" s="201"/>
      <c r="Z11" s="198" t="s">
        <v>26</v>
      </c>
      <c r="AG11" s="40">
        <v>14</v>
      </c>
      <c r="AH11" s="13" t="s">
        <v>0</v>
      </c>
      <c r="AI11" s="13" t="s">
        <v>30</v>
      </c>
    </row>
    <row r="12" spans="1:39" x14ac:dyDescent="0.2">
      <c r="A12" s="41">
        <v>1</v>
      </c>
      <c r="B12" s="42" t="s">
        <v>202</v>
      </c>
      <c r="C12" s="42" t="s">
        <v>203</v>
      </c>
      <c r="D12" s="43"/>
      <c r="E12" s="44">
        <f>F12/SQRT(3)</f>
        <v>277.12812921102039</v>
      </c>
      <c r="F12" s="45">
        <v>480</v>
      </c>
      <c r="G12" s="46">
        <v>1</v>
      </c>
      <c r="H12" s="47">
        <v>6</v>
      </c>
      <c r="I12" s="48" t="s">
        <v>31</v>
      </c>
      <c r="J12" s="47">
        <v>6</v>
      </c>
      <c r="K12" s="49" t="s">
        <v>32</v>
      </c>
      <c r="L12" s="50" t="s">
        <v>33</v>
      </c>
      <c r="M12" s="51">
        <v>30</v>
      </c>
      <c r="N12" s="52">
        <f>M12*1000/F12/1.732</f>
        <v>36.085450346420323</v>
      </c>
      <c r="O12" s="53">
        <v>37.74</v>
      </c>
      <c r="P12" s="54">
        <f t="shared" ref="P12:P78" si="0">O12*3.28</f>
        <v>123.7872</v>
      </c>
      <c r="Q12" s="55">
        <f>1+IF(OR(L12="PVC",L12="Aluminio"),1,2)</f>
        <v>3</v>
      </c>
      <c r="R12" s="55">
        <f>VLOOKUP(H12,'Base de Datos'!$A$11:$I$31,Q12)</f>
        <v>6.4000000000000001E-2</v>
      </c>
      <c r="S12" s="55">
        <f>IF(K12="Cobre",3,6)+IF(L12="PVC",1,IF(L12="Aluminio",2,3))</f>
        <v>6</v>
      </c>
      <c r="T12" s="55">
        <f>VLOOKUP(H12,'Base de Datos'!$A$11:$I$31,S12)</f>
        <v>0.49</v>
      </c>
      <c r="U12" s="56">
        <f t="shared" ref="U12:U38" si="1">T12*PF+R12*SIN(ACOS(PF))</f>
        <v>0.4304</v>
      </c>
      <c r="V12" s="57">
        <f>U12*(P12/1000)*(N12/G12)</f>
        <v>1.9225610161662818</v>
      </c>
      <c r="W12" s="58">
        <f t="shared" ref="W12:W78" si="2">V12*SQRT(3)</f>
        <v>3.3299733606512496</v>
      </c>
      <c r="X12" s="59">
        <f t="shared" ref="X12:X78" si="3">W12/F12</f>
        <v>6.9374445013567704E-3</v>
      </c>
      <c r="Y12" s="60">
        <f t="shared" ref="Y12:Y78" si="4">F12-W12</f>
        <v>476.67002663934875</v>
      </c>
      <c r="Z12" s="52">
        <f t="shared" ref="Z12:Z78" si="5">N12*1.25</f>
        <v>45.106812933025402</v>
      </c>
      <c r="AG12" s="40">
        <v>12</v>
      </c>
      <c r="AH12" s="13" t="s">
        <v>30</v>
      </c>
      <c r="AI12" s="13" t="s">
        <v>32</v>
      </c>
    </row>
    <row r="13" spans="1:39" x14ac:dyDescent="0.2">
      <c r="A13" s="91"/>
      <c r="B13" s="92"/>
      <c r="C13" s="92"/>
      <c r="D13" s="93"/>
      <c r="E13" s="94"/>
      <c r="F13" s="95"/>
      <c r="G13" s="96"/>
      <c r="H13" s="97"/>
      <c r="I13" s="98"/>
      <c r="J13" s="97"/>
      <c r="K13" s="99"/>
      <c r="L13" s="100"/>
      <c r="M13" s="101"/>
      <c r="N13" s="102"/>
      <c r="O13" s="103"/>
      <c r="P13" s="104"/>
      <c r="Q13" s="105"/>
      <c r="R13" s="105"/>
      <c r="S13" s="105"/>
      <c r="T13" s="105"/>
      <c r="U13" s="106"/>
      <c r="V13" s="107"/>
      <c r="W13" s="108"/>
      <c r="X13" s="109"/>
      <c r="Y13" s="110"/>
      <c r="Z13" s="102"/>
      <c r="AG13" s="40">
        <v>6</v>
      </c>
    </row>
    <row r="14" spans="1:39" x14ac:dyDescent="0.2">
      <c r="A14" s="91"/>
      <c r="B14" s="92"/>
      <c r="C14" s="92"/>
      <c r="D14" s="93"/>
      <c r="E14" s="94"/>
      <c r="F14" s="95"/>
      <c r="G14" s="96"/>
      <c r="H14" s="97"/>
      <c r="I14" s="98"/>
      <c r="J14" s="97"/>
      <c r="K14" s="99"/>
      <c r="L14" s="100"/>
      <c r="M14" s="101"/>
      <c r="N14" s="102"/>
      <c r="O14" s="103"/>
      <c r="P14" s="104"/>
      <c r="Q14" s="105"/>
      <c r="R14" s="105"/>
      <c r="S14" s="105"/>
      <c r="T14" s="105"/>
      <c r="U14" s="106"/>
      <c r="V14" s="107"/>
      <c r="W14" s="108"/>
      <c r="X14" s="109"/>
      <c r="Y14" s="110"/>
      <c r="Z14" s="102"/>
      <c r="AG14" s="40">
        <v>5</v>
      </c>
    </row>
    <row r="15" spans="1:39" x14ac:dyDescent="0.2">
      <c r="A15" s="91"/>
      <c r="B15" s="92"/>
      <c r="C15" s="92"/>
      <c r="D15" s="93"/>
      <c r="E15" s="94"/>
      <c r="F15" s="95"/>
      <c r="G15" s="96"/>
      <c r="H15" s="97"/>
      <c r="I15" s="98"/>
      <c r="J15" s="97"/>
      <c r="K15" s="99"/>
      <c r="L15" s="100"/>
      <c r="M15" s="101"/>
      <c r="N15" s="102"/>
      <c r="O15" s="103"/>
      <c r="P15" s="104"/>
      <c r="Q15" s="105"/>
      <c r="R15" s="105"/>
      <c r="S15" s="105"/>
      <c r="T15" s="105"/>
      <c r="U15" s="106"/>
      <c r="V15" s="107"/>
      <c r="W15" s="108"/>
      <c r="X15" s="109"/>
      <c r="Y15" s="110"/>
      <c r="Z15" s="102"/>
      <c r="AG15" s="40">
        <v>4</v>
      </c>
    </row>
    <row r="16" spans="1:39" x14ac:dyDescent="0.2">
      <c r="A16" s="61">
        <f>A12+1</f>
        <v>2</v>
      </c>
      <c r="B16" s="62"/>
      <c r="C16" s="62"/>
      <c r="D16" s="62"/>
      <c r="E16" s="63">
        <f>F16/SQRT(3)</f>
        <v>277.12812921102039</v>
      </c>
      <c r="F16" s="64">
        <v>480</v>
      </c>
      <c r="G16" s="65">
        <v>1</v>
      </c>
      <c r="H16" s="66" t="s">
        <v>34</v>
      </c>
      <c r="I16" s="67" t="s">
        <v>34</v>
      </c>
      <c r="J16" s="66">
        <v>8</v>
      </c>
      <c r="K16" s="68" t="s">
        <v>32</v>
      </c>
      <c r="L16" s="69" t="s">
        <v>33</v>
      </c>
      <c r="M16" s="70"/>
      <c r="N16" s="71">
        <f>M16*1000/F16/1.732</f>
        <v>0</v>
      </c>
      <c r="O16" s="72"/>
      <c r="P16" s="73">
        <f t="shared" si="0"/>
        <v>0</v>
      </c>
      <c r="Q16" s="74">
        <f>1+IF(OR(L16="PVC",L16="Aluminio"),1,2)</f>
        <v>3</v>
      </c>
      <c r="R16" s="74">
        <f>VLOOKUP(H16,'Base de Datos'!$A$11:$I$31,Q16)</f>
        <v>5.1999999999999998E-2</v>
      </c>
      <c r="S16" s="74">
        <f>IF(K16="Cobre",3,6)+IF(L16="PVC",1,IF(L16="Aluminio",2,3))</f>
        <v>6</v>
      </c>
      <c r="T16" s="74">
        <f>VLOOKUP(H16,'Base de Datos'!$A$11:$I$31,S16)</f>
        <v>7.9000000000000001E-2</v>
      </c>
      <c r="U16" s="75">
        <f>T16*PF+R16*SIN(ACOS(PF))</f>
        <v>9.4399999999999998E-2</v>
      </c>
      <c r="V16" s="76">
        <f t="shared" ref="V16:V79" si="6">U16*(P16/1000)*(N16/G16)</f>
        <v>0</v>
      </c>
      <c r="W16" s="77">
        <f t="shared" si="2"/>
        <v>0</v>
      </c>
      <c r="X16" s="78">
        <f t="shared" si="3"/>
        <v>0</v>
      </c>
      <c r="Y16" s="79">
        <f t="shared" si="4"/>
        <v>480</v>
      </c>
      <c r="Z16" s="71">
        <f t="shared" si="5"/>
        <v>0</v>
      </c>
      <c r="AG16" s="40">
        <v>3</v>
      </c>
    </row>
    <row r="17" spans="1:33" x14ac:dyDescent="0.2">
      <c r="A17" s="61">
        <f>A16+1</f>
        <v>3</v>
      </c>
      <c r="B17" s="62"/>
      <c r="C17" s="62"/>
      <c r="D17" s="62"/>
      <c r="E17" s="63">
        <f>F17/SQRT(3)</f>
        <v>277.12812921102039</v>
      </c>
      <c r="F17" s="64">
        <v>480</v>
      </c>
      <c r="G17" s="65">
        <v>1</v>
      </c>
      <c r="H17" s="66" t="s">
        <v>34</v>
      </c>
      <c r="I17" s="67" t="s">
        <v>34</v>
      </c>
      <c r="J17" s="66">
        <v>10</v>
      </c>
      <c r="K17" s="68" t="s">
        <v>32</v>
      </c>
      <c r="L17" s="69" t="s">
        <v>33</v>
      </c>
      <c r="M17" s="70"/>
      <c r="N17" s="71">
        <f>M17*1000/F17/1.732</f>
        <v>0</v>
      </c>
      <c r="O17" s="72"/>
      <c r="P17" s="73">
        <f t="shared" si="0"/>
        <v>0</v>
      </c>
      <c r="Q17" s="74">
        <f>1+IF(OR(L17="PVC",L17="Aluminio"),1,2)</f>
        <v>3</v>
      </c>
      <c r="R17" s="74">
        <f>VLOOKUP(H17,'Base de Datos'!$A$11:$I$31,Q17)</f>
        <v>5.1999999999999998E-2</v>
      </c>
      <c r="S17" s="74">
        <f>IF(K17="Cobre",3,6)+IF(L17="PVC",1,IF(L17="Aluminio",2,3))</f>
        <v>6</v>
      </c>
      <c r="T17" s="74">
        <f>VLOOKUP(H17,'Base de Datos'!$A$11:$I$31,S17)</f>
        <v>7.9000000000000001E-2</v>
      </c>
      <c r="U17" s="75">
        <f>T17*PF+R17*SIN(ACOS(PF))</f>
        <v>9.4399999999999998E-2</v>
      </c>
      <c r="V17" s="76">
        <f t="shared" si="6"/>
        <v>0</v>
      </c>
      <c r="W17" s="77">
        <f t="shared" si="2"/>
        <v>0</v>
      </c>
      <c r="X17" s="78">
        <f t="shared" si="3"/>
        <v>0</v>
      </c>
      <c r="Y17" s="79">
        <f t="shared" si="4"/>
        <v>480</v>
      </c>
      <c r="Z17" s="71">
        <f t="shared" si="5"/>
        <v>0</v>
      </c>
      <c r="AG17" s="40">
        <v>2</v>
      </c>
    </row>
    <row r="18" spans="1:33" x14ac:dyDescent="0.2">
      <c r="A18" s="61">
        <f>A17+1</f>
        <v>4</v>
      </c>
      <c r="B18" s="62"/>
      <c r="C18" s="62"/>
      <c r="D18" s="62"/>
      <c r="E18" s="63">
        <f>F18/SQRT(3)</f>
        <v>277.12812921102039</v>
      </c>
      <c r="F18" s="64">
        <v>480</v>
      </c>
      <c r="G18" s="65">
        <v>1</v>
      </c>
      <c r="H18" s="66" t="s">
        <v>34</v>
      </c>
      <c r="I18" s="67" t="s">
        <v>34</v>
      </c>
      <c r="J18" s="66">
        <v>8</v>
      </c>
      <c r="K18" s="68" t="s">
        <v>32</v>
      </c>
      <c r="L18" s="69" t="s">
        <v>33</v>
      </c>
      <c r="M18" s="70"/>
      <c r="N18" s="71">
        <f>M18*1000/F18/1.732</f>
        <v>0</v>
      </c>
      <c r="O18" s="72"/>
      <c r="P18" s="73">
        <f t="shared" si="0"/>
        <v>0</v>
      </c>
      <c r="Q18" s="74">
        <f>1+IF(OR(L18="PVC",L18="Aluminio"),1,2)</f>
        <v>3</v>
      </c>
      <c r="R18" s="74">
        <f>VLOOKUP(H18,'Base de Datos'!$A$11:$I$31,Q18)</f>
        <v>5.1999999999999998E-2</v>
      </c>
      <c r="S18" s="74">
        <f>IF(K18="Cobre",3,6)+IF(L18="PVC",1,IF(L18="Aluminio",2,3))</f>
        <v>6</v>
      </c>
      <c r="T18" s="74">
        <f>VLOOKUP(H18,'Base de Datos'!$A$11:$I$31,S18)</f>
        <v>7.9000000000000001E-2</v>
      </c>
      <c r="U18" s="75">
        <f>T18*PF+R18*SIN(ACOS(PF))</f>
        <v>9.4399999999999998E-2</v>
      </c>
      <c r="V18" s="76">
        <f t="shared" si="6"/>
        <v>0</v>
      </c>
      <c r="W18" s="77">
        <f t="shared" si="2"/>
        <v>0</v>
      </c>
      <c r="X18" s="78">
        <f t="shared" si="3"/>
        <v>0</v>
      </c>
      <c r="Y18" s="79">
        <f t="shared" si="4"/>
        <v>480</v>
      </c>
      <c r="Z18" s="71">
        <f t="shared" si="5"/>
        <v>0</v>
      </c>
      <c r="AG18" s="40">
        <v>1</v>
      </c>
    </row>
    <row r="19" spans="1:33" x14ac:dyDescent="0.2">
      <c r="A19" s="61">
        <f>A18+1</f>
        <v>5</v>
      </c>
      <c r="B19" s="62" t="s">
        <v>35</v>
      </c>
      <c r="C19" s="62" t="s">
        <v>36</v>
      </c>
      <c r="D19" s="62" t="s">
        <v>37</v>
      </c>
      <c r="E19" s="63">
        <f>F19/SQRT(3)</f>
        <v>120.08885599144216</v>
      </c>
      <c r="F19" s="64">
        <v>208</v>
      </c>
      <c r="G19" s="65">
        <v>1</v>
      </c>
      <c r="H19" s="66">
        <v>4</v>
      </c>
      <c r="I19" s="67">
        <v>4</v>
      </c>
      <c r="J19" s="66">
        <v>12</v>
      </c>
      <c r="K19" s="68" t="s">
        <v>32</v>
      </c>
      <c r="L19" s="69" t="s">
        <v>33</v>
      </c>
      <c r="M19" s="80"/>
      <c r="N19" s="71">
        <f>M19*1000/F19</f>
        <v>0</v>
      </c>
      <c r="O19" s="72"/>
      <c r="P19" s="73">
        <f t="shared" si="0"/>
        <v>0</v>
      </c>
      <c r="Q19" s="74">
        <f t="shared" ref="Q19:Q82" si="7">1+IF(OR(L19="PVC",L19="Aluminio"),1,2)</f>
        <v>3</v>
      </c>
      <c r="R19" s="74">
        <f>VLOOKUP(H19,'Base de Datos'!$A$11:$I$31,Q19)</f>
        <v>0.06</v>
      </c>
      <c r="S19" s="74">
        <f t="shared" ref="S19:S82" si="8">IF(K19="Cobre",3,6)+IF(L19="PVC",1,IF(L19="Aluminio",2,3))</f>
        <v>6</v>
      </c>
      <c r="T19" s="74">
        <f>VLOOKUP(H19,'Base de Datos'!$A$11:$I$31,S19)</f>
        <v>0.31</v>
      </c>
      <c r="U19" s="75">
        <f t="shared" si="1"/>
        <v>0.28399999999999997</v>
      </c>
      <c r="V19" s="76">
        <f t="shared" si="6"/>
        <v>0</v>
      </c>
      <c r="W19" s="77">
        <f t="shared" si="2"/>
        <v>0</v>
      </c>
      <c r="X19" s="78">
        <f t="shared" si="3"/>
        <v>0</v>
      </c>
      <c r="Y19" s="79">
        <f t="shared" si="4"/>
        <v>208</v>
      </c>
      <c r="Z19" s="71">
        <f t="shared" si="5"/>
        <v>0</v>
      </c>
      <c r="AG19" s="40" t="s">
        <v>31</v>
      </c>
    </row>
    <row r="20" spans="1:33" x14ac:dyDescent="0.2">
      <c r="A20" s="61">
        <f>A19+1</f>
        <v>6</v>
      </c>
      <c r="B20" s="62" t="s">
        <v>35</v>
      </c>
      <c r="C20" s="62" t="s">
        <v>36</v>
      </c>
      <c r="D20" s="62" t="s">
        <v>38</v>
      </c>
      <c r="E20" s="63">
        <f t="shared" ref="E20:E83" si="9">F20/SQRT(3)</f>
        <v>120.08885599144216</v>
      </c>
      <c r="F20" s="64">
        <v>208</v>
      </c>
      <c r="G20" s="65">
        <v>1</v>
      </c>
      <c r="H20" s="66">
        <v>2</v>
      </c>
      <c r="I20" s="67">
        <v>2</v>
      </c>
      <c r="J20" s="66">
        <v>12</v>
      </c>
      <c r="K20" s="68" t="s">
        <v>32</v>
      </c>
      <c r="L20" s="69" t="s">
        <v>33</v>
      </c>
      <c r="M20" s="70"/>
      <c r="N20" s="71">
        <f t="shared" ref="N20:N83" si="10">M20*1000/F20</f>
        <v>0</v>
      </c>
      <c r="O20" s="72"/>
      <c r="P20" s="73">
        <f t="shared" si="0"/>
        <v>0</v>
      </c>
      <c r="Q20" s="74">
        <f t="shared" si="7"/>
        <v>3</v>
      </c>
      <c r="R20" s="74">
        <f>VLOOKUP(H20,'Base de Datos'!$A$11:$I$31,Q20)</f>
        <v>5.7000000000000002E-2</v>
      </c>
      <c r="S20" s="74">
        <f t="shared" si="8"/>
        <v>6</v>
      </c>
      <c r="T20" s="74">
        <f>VLOOKUP(H20,'Base de Datos'!$A$11:$I$31,S20)</f>
        <v>0.2</v>
      </c>
      <c r="U20" s="75">
        <f t="shared" si="1"/>
        <v>0.19420000000000004</v>
      </c>
      <c r="V20" s="76">
        <f t="shared" si="6"/>
        <v>0</v>
      </c>
      <c r="W20" s="77">
        <f t="shared" si="2"/>
        <v>0</v>
      </c>
      <c r="X20" s="78">
        <f t="shared" si="3"/>
        <v>0</v>
      </c>
      <c r="Y20" s="79">
        <f t="shared" si="4"/>
        <v>208</v>
      </c>
      <c r="Z20" s="71">
        <f t="shared" si="5"/>
        <v>0</v>
      </c>
      <c r="AG20" s="40" t="s">
        <v>39</v>
      </c>
    </row>
    <row r="21" spans="1:33" x14ac:dyDescent="0.2">
      <c r="A21" s="61">
        <f t="shared" ref="A21:A84" si="11">A20+1</f>
        <v>7</v>
      </c>
      <c r="B21" s="62" t="s">
        <v>35</v>
      </c>
      <c r="C21" s="62" t="s">
        <v>36</v>
      </c>
      <c r="D21" s="62" t="s">
        <v>40</v>
      </c>
      <c r="E21" s="63">
        <f t="shared" si="9"/>
        <v>120.08885599144216</v>
      </c>
      <c r="F21" s="64">
        <v>208</v>
      </c>
      <c r="G21" s="65">
        <v>1</v>
      </c>
      <c r="H21" s="66">
        <v>2</v>
      </c>
      <c r="I21" s="67">
        <v>2</v>
      </c>
      <c r="J21" s="66">
        <v>12</v>
      </c>
      <c r="K21" s="68" t="s">
        <v>32</v>
      </c>
      <c r="L21" s="69" t="s">
        <v>33</v>
      </c>
      <c r="M21" s="70"/>
      <c r="N21" s="71">
        <f t="shared" si="10"/>
        <v>0</v>
      </c>
      <c r="O21" s="72"/>
      <c r="P21" s="73">
        <f t="shared" si="0"/>
        <v>0</v>
      </c>
      <c r="Q21" s="74">
        <f t="shared" si="7"/>
        <v>3</v>
      </c>
      <c r="R21" s="74">
        <f>VLOOKUP(H21,'Base de Datos'!$A$11:$I$31,Q21)</f>
        <v>5.7000000000000002E-2</v>
      </c>
      <c r="S21" s="74">
        <f t="shared" si="8"/>
        <v>6</v>
      </c>
      <c r="T21" s="74">
        <f>VLOOKUP(H21,'Base de Datos'!$A$11:$I$31,S21)</f>
        <v>0.2</v>
      </c>
      <c r="U21" s="75">
        <f t="shared" si="1"/>
        <v>0.19420000000000004</v>
      </c>
      <c r="V21" s="76">
        <f t="shared" si="6"/>
        <v>0</v>
      </c>
      <c r="W21" s="77">
        <f t="shared" si="2"/>
        <v>0</v>
      </c>
      <c r="X21" s="78">
        <f t="shared" si="3"/>
        <v>0</v>
      </c>
      <c r="Y21" s="79">
        <f t="shared" si="4"/>
        <v>208</v>
      </c>
      <c r="Z21" s="71">
        <f t="shared" si="5"/>
        <v>0</v>
      </c>
      <c r="AG21" s="40" t="s">
        <v>34</v>
      </c>
    </row>
    <row r="22" spans="1:33" x14ac:dyDescent="0.2">
      <c r="A22" s="61">
        <f t="shared" si="11"/>
        <v>8</v>
      </c>
      <c r="B22" s="62" t="s">
        <v>35</v>
      </c>
      <c r="C22" s="62" t="s">
        <v>36</v>
      </c>
      <c r="D22" s="62" t="s">
        <v>41</v>
      </c>
      <c r="E22" s="63">
        <f t="shared" si="9"/>
        <v>120.08885599144216</v>
      </c>
      <c r="F22" s="64">
        <v>208</v>
      </c>
      <c r="G22" s="65">
        <v>1</v>
      </c>
      <c r="H22" s="66">
        <v>2</v>
      </c>
      <c r="I22" s="67">
        <v>2</v>
      </c>
      <c r="J22" s="66">
        <v>12</v>
      </c>
      <c r="K22" s="68" t="s">
        <v>32</v>
      </c>
      <c r="L22" s="69" t="s">
        <v>33</v>
      </c>
      <c r="M22" s="80"/>
      <c r="N22" s="71">
        <f t="shared" si="10"/>
        <v>0</v>
      </c>
      <c r="O22" s="72"/>
      <c r="P22" s="73">
        <f t="shared" si="0"/>
        <v>0</v>
      </c>
      <c r="Q22" s="74">
        <f t="shared" si="7"/>
        <v>3</v>
      </c>
      <c r="R22" s="74">
        <f>VLOOKUP(H22,'Base de Datos'!$A$11:$I$31,Q22)</f>
        <v>5.7000000000000002E-2</v>
      </c>
      <c r="S22" s="74">
        <f t="shared" si="8"/>
        <v>6</v>
      </c>
      <c r="T22" s="74">
        <f>VLOOKUP(H22,'Base de Datos'!$A$11:$I$31,S22)</f>
        <v>0.2</v>
      </c>
      <c r="U22" s="75">
        <f t="shared" si="1"/>
        <v>0.19420000000000004</v>
      </c>
      <c r="V22" s="76">
        <f t="shared" si="6"/>
        <v>0</v>
      </c>
      <c r="W22" s="77">
        <f t="shared" si="2"/>
        <v>0</v>
      </c>
      <c r="X22" s="78">
        <f t="shared" si="3"/>
        <v>0</v>
      </c>
      <c r="Y22" s="79">
        <f t="shared" si="4"/>
        <v>208</v>
      </c>
      <c r="Z22" s="71">
        <f t="shared" si="5"/>
        <v>0</v>
      </c>
      <c r="AG22" s="40" t="s">
        <v>42</v>
      </c>
    </row>
    <row r="23" spans="1:33" x14ac:dyDescent="0.2">
      <c r="A23" s="61">
        <f t="shared" si="11"/>
        <v>9</v>
      </c>
      <c r="B23" s="62" t="s">
        <v>35</v>
      </c>
      <c r="C23" s="62" t="s">
        <v>36</v>
      </c>
      <c r="D23" s="62" t="s">
        <v>43</v>
      </c>
      <c r="E23" s="63">
        <f t="shared" si="9"/>
        <v>120.08885599144216</v>
      </c>
      <c r="F23" s="64">
        <v>208</v>
      </c>
      <c r="G23" s="65">
        <v>1</v>
      </c>
      <c r="H23" s="66">
        <v>2</v>
      </c>
      <c r="I23" s="67">
        <v>2</v>
      </c>
      <c r="J23" s="66">
        <v>12</v>
      </c>
      <c r="K23" s="68" t="s">
        <v>32</v>
      </c>
      <c r="L23" s="69" t="s">
        <v>33</v>
      </c>
      <c r="M23" s="70"/>
      <c r="N23" s="71">
        <f t="shared" si="10"/>
        <v>0</v>
      </c>
      <c r="O23" s="72"/>
      <c r="P23" s="73">
        <f t="shared" si="0"/>
        <v>0</v>
      </c>
      <c r="Q23" s="74">
        <f t="shared" si="7"/>
        <v>3</v>
      </c>
      <c r="R23" s="74">
        <f>VLOOKUP(H23,'Base de Datos'!$A$11:$I$31,Q23)</f>
        <v>5.7000000000000002E-2</v>
      </c>
      <c r="S23" s="74">
        <f t="shared" si="8"/>
        <v>6</v>
      </c>
      <c r="T23" s="74">
        <f>VLOOKUP(H23,'Base de Datos'!$A$11:$I$31,S23)</f>
        <v>0.2</v>
      </c>
      <c r="U23" s="75">
        <f t="shared" si="1"/>
        <v>0.19420000000000004</v>
      </c>
      <c r="V23" s="76">
        <f t="shared" si="6"/>
        <v>0</v>
      </c>
      <c r="W23" s="77">
        <f t="shared" si="2"/>
        <v>0</v>
      </c>
      <c r="X23" s="78">
        <f t="shared" si="3"/>
        <v>0</v>
      </c>
      <c r="Y23" s="79">
        <f t="shared" si="4"/>
        <v>208</v>
      </c>
      <c r="Z23" s="71">
        <f t="shared" si="5"/>
        <v>0</v>
      </c>
      <c r="AG23" s="40">
        <v>250</v>
      </c>
    </row>
    <row r="24" spans="1:33" x14ac:dyDescent="0.2">
      <c r="A24" s="61">
        <f t="shared" si="11"/>
        <v>10</v>
      </c>
      <c r="B24" s="62" t="s">
        <v>35</v>
      </c>
      <c r="C24" s="62" t="s">
        <v>36</v>
      </c>
      <c r="D24" s="62" t="s">
        <v>44</v>
      </c>
      <c r="E24" s="63">
        <f t="shared" si="9"/>
        <v>120.08885599144216</v>
      </c>
      <c r="F24" s="64">
        <v>208</v>
      </c>
      <c r="G24" s="65">
        <v>1</v>
      </c>
      <c r="H24" s="66">
        <v>2</v>
      </c>
      <c r="I24" s="67">
        <v>2</v>
      </c>
      <c r="J24" s="66">
        <v>12</v>
      </c>
      <c r="K24" s="68" t="s">
        <v>32</v>
      </c>
      <c r="L24" s="69" t="s">
        <v>33</v>
      </c>
      <c r="M24" s="70"/>
      <c r="N24" s="71">
        <f t="shared" si="10"/>
        <v>0</v>
      </c>
      <c r="O24" s="72"/>
      <c r="P24" s="73">
        <f t="shared" si="0"/>
        <v>0</v>
      </c>
      <c r="Q24" s="74">
        <f t="shared" si="7"/>
        <v>3</v>
      </c>
      <c r="R24" s="74">
        <f>VLOOKUP(H24,'Base de Datos'!$A$11:$I$31,Q24)</f>
        <v>5.7000000000000002E-2</v>
      </c>
      <c r="S24" s="74">
        <f t="shared" si="8"/>
        <v>6</v>
      </c>
      <c r="T24" s="74">
        <f>VLOOKUP(H24,'Base de Datos'!$A$11:$I$31,S24)</f>
        <v>0.2</v>
      </c>
      <c r="U24" s="75">
        <f t="shared" si="1"/>
        <v>0.19420000000000004</v>
      </c>
      <c r="V24" s="76">
        <f t="shared" si="6"/>
        <v>0</v>
      </c>
      <c r="W24" s="77">
        <f t="shared" si="2"/>
        <v>0</v>
      </c>
      <c r="X24" s="78">
        <f t="shared" si="3"/>
        <v>0</v>
      </c>
      <c r="Y24" s="79">
        <f t="shared" si="4"/>
        <v>208</v>
      </c>
      <c r="Z24" s="71">
        <f t="shared" si="5"/>
        <v>0</v>
      </c>
      <c r="AG24" s="40">
        <v>300</v>
      </c>
    </row>
    <row r="25" spans="1:33" x14ac:dyDescent="0.2">
      <c r="A25" s="61">
        <f t="shared" si="11"/>
        <v>11</v>
      </c>
      <c r="B25" s="62" t="s">
        <v>35</v>
      </c>
      <c r="C25" s="62" t="s">
        <v>36</v>
      </c>
      <c r="D25" s="62" t="s">
        <v>45</v>
      </c>
      <c r="E25" s="63">
        <f t="shared" si="9"/>
        <v>120.08885599144216</v>
      </c>
      <c r="F25" s="64">
        <v>208</v>
      </c>
      <c r="G25" s="65">
        <v>1</v>
      </c>
      <c r="H25" s="66">
        <v>2</v>
      </c>
      <c r="I25" s="67">
        <v>2</v>
      </c>
      <c r="J25" s="66">
        <v>12</v>
      </c>
      <c r="K25" s="68" t="s">
        <v>32</v>
      </c>
      <c r="L25" s="69" t="s">
        <v>33</v>
      </c>
      <c r="M25" s="80"/>
      <c r="N25" s="71">
        <f t="shared" si="10"/>
        <v>0</v>
      </c>
      <c r="O25" s="72"/>
      <c r="P25" s="73">
        <f t="shared" si="0"/>
        <v>0</v>
      </c>
      <c r="Q25" s="74">
        <f t="shared" si="7"/>
        <v>3</v>
      </c>
      <c r="R25" s="74">
        <f>VLOOKUP(H25,'Base de Datos'!$A$11:$I$31,Q25)</f>
        <v>5.7000000000000002E-2</v>
      </c>
      <c r="S25" s="74">
        <f t="shared" si="8"/>
        <v>6</v>
      </c>
      <c r="T25" s="74">
        <f>VLOOKUP(H25,'Base de Datos'!$A$11:$I$31,S25)</f>
        <v>0.2</v>
      </c>
      <c r="U25" s="75">
        <f t="shared" si="1"/>
        <v>0.19420000000000004</v>
      </c>
      <c r="V25" s="76">
        <f t="shared" si="6"/>
        <v>0</v>
      </c>
      <c r="W25" s="77">
        <f t="shared" si="2"/>
        <v>0</v>
      </c>
      <c r="X25" s="78">
        <f t="shared" si="3"/>
        <v>0</v>
      </c>
      <c r="Y25" s="79">
        <f t="shared" si="4"/>
        <v>208</v>
      </c>
      <c r="Z25" s="71">
        <f t="shared" si="5"/>
        <v>0</v>
      </c>
      <c r="AG25" s="40">
        <v>350</v>
      </c>
    </row>
    <row r="26" spans="1:33" x14ac:dyDescent="0.2">
      <c r="A26" s="61">
        <f t="shared" si="11"/>
        <v>12</v>
      </c>
      <c r="B26" s="62" t="s">
        <v>35</v>
      </c>
      <c r="C26" s="62" t="s">
        <v>36</v>
      </c>
      <c r="D26" s="62" t="s">
        <v>46</v>
      </c>
      <c r="E26" s="63">
        <f t="shared" si="9"/>
        <v>120.08885599144216</v>
      </c>
      <c r="F26" s="64">
        <v>208</v>
      </c>
      <c r="G26" s="65">
        <v>1</v>
      </c>
      <c r="H26" s="66">
        <v>2</v>
      </c>
      <c r="I26" s="67">
        <v>2</v>
      </c>
      <c r="J26" s="66">
        <v>12</v>
      </c>
      <c r="K26" s="68" t="s">
        <v>32</v>
      </c>
      <c r="L26" s="69" t="s">
        <v>33</v>
      </c>
      <c r="M26" s="70"/>
      <c r="N26" s="71">
        <f t="shared" si="10"/>
        <v>0</v>
      </c>
      <c r="O26" s="72"/>
      <c r="P26" s="73">
        <f t="shared" si="0"/>
        <v>0</v>
      </c>
      <c r="Q26" s="74">
        <f t="shared" si="7"/>
        <v>3</v>
      </c>
      <c r="R26" s="74">
        <f>VLOOKUP(H26,'Base de Datos'!$A$11:$I$31,Q26)</f>
        <v>5.7000000000000002E-2</v>
      </c>
      <c r="S26" s="74">
        <f t="shared" si="8"/>
        <v>6</v>
      </c>
      <c r="T26" s="74">
        <f>VLOOKUP(H26,'Base de Datos'!$A$11:$I$31,S26)</f>
        <v>0.2</v>
      </c>
      <c r="U26" s="75">
        <f t="shared" si="1"/>
        <v>0.19420000000000004</v>
      </c>
      <c r="V26" s="76">
        <f t="shared" si="6"/>
        <v>0</v>
      </c>
      <c r="W26" s="77">
        <f t="shared" si="2"/>
        <v>0</v>
      </c>
      <c r="X26" s="78">
        <f t="shared" si="3"/>
        <v>0</v>
      </c>
      <c r="Y26" s="79">
        <f t="shared" si="4"/>
        <v>208</v>
      </c>
      <c r="Z26" s="71">
        <f t="shared" si="5"/>
        <v>0</v>
      </c>
      <c r="AG26" s="40">
        <v>400</v>
      </c>
    </row>
    <row r="27" spans="1:33" x14ac:dyDescent="0.2">
      <c r="A27" s="61">
        <f t="shared" si="11"/>
        <v>13</v>
      </c>
      <c r="B27" s="62" t="s">
        <v>35</v>
      </c>
      <c r="C27" s="62" t="s">
        <v>36</v>
      </c>
      <c r="D27" s="62" t="s">
        <v>47</v>
      </c>
      <c r="E27" s="63">
        <f t="shared" si="9"/>
        <v>120.08885599144216</v>
      </c>
      <c r="F27" s="64">
        <v>208</v>
      </c>
      <c r="G27" s="65">
        <v>1</v>
      </c>
      <c r="H27" s="66">
        <v>2</v>
      </c>
      <c r="I27" s="67">
        <v>2</v>
      </c>
      <c r="J27" s="66">
        <v>12</v>
      </c>
      <c r="K27" s="68" t="s">
        <v>32</v>
      </c>
      <c r="L27" s="69" t="s">
        <v>33</v>
      </c>
      <c r="M27" s="70"/>
      <c r="N27" s="71">
        <f t="shared" si="10"/>
        <v>0</v>
      </c>
      <c r="O27" s="72"/>
      <c r="P27" s="73">
        <f t="shared" si="0"/>
        <v>0</v>
      </c>
      <c r="Q27" s="74">
        <f t="shared" si="7"/>
        <v>3</v>
      </c>
      <c r="R27" s="74">
        <f>VLOOKUP(H27,'Base de Datos'!$A$11:$I$31,Q27)</f>
        <v>5.7000000000000002E-2</v>
      </c>
      <c r="S27" s="74">
        <f t="shared" si="8"/>
        <v>6</v>
      </c>
      <c r="T27" s="74">
        <f>VLOOKUP(H27,'Base de Datos'!$A$11:$I$31,S27)</f>
        <v>0.2</v>
      </c>
      <c r="U27" s="75">
        <f t="shared" si="1"/>
        <v>0.19420000000000004</v>
      </c>
      <c r="V27" s="76">
        <f t="shared" si="6"/>
        <v>0</v>
      </c>
      <c r="W27" s="77">
        <f t="shared" si="2"/>
        <v>0</v>
      </c>
      <c r="X27" s="78">
        <f t="shared" si="3"/>
        <v>0</v>
      </c>
      <c r="Y27" s="79">
        <f t="shared" si="4"/>
        <v>208</v>
      </c>
      <c r="Z27" s="71">
        <f t="shared" si="5"/>
        <v>0</v>
      </c>
      <c r="AG27" s="40">
        <v>500</v>
      </c>
    </row>
    <row r="28" spans="1:33" x14ac:dyDescent="0.2">
      <c r="A28" s="61">
        <f t="shared" si="11"/>
        <v>14</v>
      </c>
      <c r="B28" s="62" t="s">
        <v>35</v>
      </c>
      <c r="C28" s="62" t="s">
        <v>36</v>
      </c>
      <c r="D28" s="62" t="s">
        <v>48</v>
      </c>
      <c r="E28" s="63">
        <f t="shared" si="9"/>
        <v>120.08885599144216</v>
      </c>
      <c r="F28" s="64">
        <v>208</v>
      </c>
      <c r="G28" s="65">
        <v>1</v>
      </c>
      <c r="H28" s="66">
        <v>2</v>
      </c>
      <c r="I28" s="67">
        <v>2</v>
      </c>
      <c r="J28" s="66">
        <v>12</v>
      </c>
      <c r="K28" s="68" t="s">
        <v>32</v>
      </c>
      <c r="L28" s="69" t="s">
        <v>33</v>
      </c>
      <c r="M28" s="80"/>
      <c r="N28" s="71">
        <f t="shared" si="10"/>
        <v>0</v>
      </c>
      <c r="O28" s="72"/>
      <c r="P28" s="73">
        <f t="shared" si="0"/>
        <v>0</v>
      </c>
      <c r="Q28" s="74">
        <f t="shared" si="7"/>
        <v>3</v>
      </c>
      <c r="R28" s="74">
        <f>VLOOKUP(H28,'Base de Datos'!$A$11:$I$31,Q28)</f>
        <v>5.7000000000000002E-2</v>
      </c>
      <c r="S28" s="74">
        <f t="shared" si="8"/>
        <v>6</v>
      </c>
      <c r="T28" s="74">
        <f>VLOOKUP(H28,'Base de Datos'!$A$11:$I$31,S28)</f>
        <v>0.2</v>
      </c>
      <c r="U28" s="75">
        <f t="shared" si="1"/>
        <v>0.19420000000000004</v>
      </c>
      <c r="V28" s="76">
        <f t="shared" si="6"/>
        <v>0</v>
      </c>
      <c r="W28" s="77">
        <f t="shared" si="2"/>
        <v>0</v>
      </c>
      <c r="X28" s="78">
        <f t="shared" si="3"/>
        <v>0</v>
      </c>
      <c r="Y28" s="79">
        <f t="shared" si="4"/>
        <v>208</v>
      </c>
      <c r="Z28" s="71">
        <f t="shared" si="5"/>
        <v>0</v>
      </c>
      <c r="AG28" s="40">
        <v>600</v>
      </c>
    </row>
    <row r="29" spans="1:33" x14ac:dyDescent="0.2">
      <c r="A29" s="61">
        <f t="shared" si="11"/>
        <v>15</v>
      </c>
      <c r="B29" s="62" t="s">
        <v>35</v>
      </c>
      <c r="C29" s="62" t="s">
        <v>36</v>
      </c>
      <c r="D29" s="62" t="s">
        <v>49</v>
      </c>
      <c r="E29" s="63">
        <f t="shared" si="9"/>
        <v>120.08885599144216</v>
      </c>
      <c r="F29" s="64">
        <v>208</v>
      </c>
      <c r="G29" s="65">
        <v>1</v>
      </c>
      <c r="H29" s="66">
        <v>2</v>
      </c>
      <c r="I29" s="67">
        <v>2</v>
      </c>
      <c r="J29" s="66">
        <v>12</v>
      </c>
      <c r="K29" s="68" t="s">
        <v>32</v>
      </c>
      <c r="L29" s="69" t="s">
        <v>33</v>
      </c>
      <c r="M29" s="70"/>
      <c r="N29" s="71">
        <f t="shared" si="10"/>
        <v>0</v>
      </c>
      <c r="O29" s="72"/>
      <c r="P29" s="73">
        <f t="shared" si="0"/>
        <v>0</v>
      </c>
      <c r="Q29" s="74">
        <f t="shared" si="7"/>
        <v>3</v>
      </c>
      <c r="R29" s="74">
        <f>VLOOKUP(H29,'Base de Datos'!$A$11:$I$31,Q29)</f>
        <v>5.7000000000000002E-2</v>
      </c>
      <c r="S29" s="74">
        <f t="shared" si="8"/>
        <v>6</v>
      </c>
      <c r="T29" s="74">
        <f>VLOOKUP(H29,'Base de Datos'!$A$11:$I$31,S29)</f>
        <v>0.2</v>
      </c>
      <c r="U29" s="75">
        <f t="shared" si="1"/>
        <v>0.19420000000000004</v>
      </c>
      <c r="V29" s="76">
        <f t="shared" si="6"/>
        <v>0</v>
      </c>
      <c r="W29" s="77">
        <f t="shared" si="2"/>
        <v>0</v>
      </c>
      <c r="X29" s="78">
        <f t="shared" si="3"/>
        <v>0</v>
      </c>
      <c r="Y29" s="79">
        <f t="shared" si="4"/>
        <v>208</v>
      </c>
      <c r="Z29" s="71">
        <f t="shared" si="5"/>
        <v>0</v>
      </c>
      <c r="AG29" s="40">
        <v>750</v>
      </c>
    </row>
    <row r="30" spans="1:33" x14ac:dyDescent="0.2">
      <c r="A30" s="61">
        <f t="shared" si="11"/>
        <v>16</v>
      </c>
      <c r="B30" s="62" t="s">
        <v>35</v>
      </c>
      <c r="C30" s="62" t="s">
        <v>36</v>
      </c>
      <c r="D30" s="62" t="s">
        <v>50</v>
      </c>
      <c r="E30" s="63">
        <f t="shared" si="9"/>
        <v>120.08885599144216</v>
      </c>
      <c r="F30" s="64">
        <v>208</v>
      </c>
      <c r="G30" s="65">
        <v>1</v>
      </c>
      <c r="H30" s="66">
        <v>2</v>
      </c>
      <c r="I30" s="67">
        <v>2</v>
      </c>
      <c r="J30" s="66">
        <v>12</v>
      </c>
      <c r="K30" s="68" t="s">
        <v>32</v>
      </c>
      <c r="L30" s="69" t="s">
        <v>33</v>
      </c>
      <c r="M30" s="70"/>
      <c r="N30" s="71">
        <f t="shared" si="10"/>
        <v>0</v>
      </c>
      <c r="O30" s="72"/>
      <c r="P30" s="73">
        <f t="shared" si="0"/>
        <v>0</v>
      </c>
      <c r="Q30" s="74">
        <f t="shared" si="7"/>
        <v>3</v>
      </c>
      <c r="R30" s="74">
        <f>VLOOKUP(H30,'Base de Datos'!$A$11:$I$31,Q30)</f>
        <v>5.7000000000000002E-2</v>
      </c>
      <c r="S30" s="74">
        <f t="shared" si="8"/>
        <v>6</v>
      </c>
      <c r="T30" s="74">
        <f>VLOOKUP(H30,'Base de Datos'!$A$11:$I$31,S30)</f>
        <v>0.2</v>
      </c>
      <c r="U30" s="75">
        <f t="shared" si="1"/>
        <v>0.19420000000000004</v>
      </c>
      <c r="V30" s="76">
        <f t="shared" si="6"/>
        <v>0</v>
      </c>
      <c r="W30" s="77">
        <f t="shared" si="2"/>
        <v>0</v>
      </c>
      <c r="X30" s="78">
        <f t="shared" si="3"/>
        <v>0</v>
      </c>
      <c r="Y30" s="79">
        <f t="shared" si="4"/>
        <v>208</v>
      </c>
      <c r="Z30" s="71">
        <f t="shared" si="5"/>
        <v>0</v>
      </c>
      <c r="AG30" s="40">
        <v>1000</v>
      </c>
    </row>
    <row r="31" spans="1:33" x14ac:dyDescent="0.2">
      <c r="A31" s="61">
        <f t="shared" si="11"/>
        <v>17</v>
      </c>
      <c r="B31" s="62" t="s">
        <v>35</v>
      </c>
      <c r="C31" s="62" t="s">
        <v>36</v>
      </c>
      <c r="D31" s="62" t="s">
        <v>51</v>
      </c>
      <c r="E31" s="63">
        <f t="shared" si="9"/>
        <v>120.08885599144216</v>
      </c>
      <c r="F31" s="64">
        <v>208</v>
      </c>
      <c r="G31" s="65">
        <v>1</v>
      </c>
      <c r="H31" s="66">
        <v>2</v>
      </c>
      <c r="I31" s="67">
        <v>2</v>
      </c>
      <c r="J31" s="66">
        <v>12</v>
      </c>
      <c r="K31" s="68" t="s">
        <v>32</v>
      </c>
      <c r="L31" s="69" t="s">
        <v>33</v>
      </c>
      <c r="M31" s="80"/>
      <c r="N31" s="71">
        <f t="shared" si="10"/>
        <v>0</v>
      </c>
      <c r="O31" s="72"/>
      <c r="P31" s="73">
        <f t="shared" si="0"/>
        <v>0</v>
      </c>
      <c r="Q31" s="74">
        <f t="shared" si="7"/>
        <v>3</v>
      </c>
      <c r="R31" s="74">
        <f>VLOOKUP(H31,'Base de Datos'!$A$11:$I$31,Q31)</f>
        <v>5.7000000000000002E-2</v>
      </c>
      <c r="S31" s="74">
        <f t="shared" si="8"/>
        <v>6</v>
      </c>
      <c r="T31" s="74">
        <f>VLOOKUP(H31,'Base de Datos'!$A$11:$I$31,S31)</f>
        <v>0.2</v>
      </c>
      <c r="U31" s="75">
        <f t="shared" si="1"/>
        <v>0.19420000000000004</v>
      </c>
      <c r="V31" s="76">
        <f t="shared" si="6"/>
        <v>0</v>
      </c>
      <c r="W31" s="77">
        <f t="shared" si="2"/>
        <v>0</v>
      </c>
      <c r="X31" s="78">
        <f t="shared" si="3"/>
        <v>0</v>
      </c>
      <c r="Y31" s="79">
        <f t="shared" si="4"/>
        <v>208</v>
      </c>
      <c r="Z31" s="71">
        <f t="shared" si="5"/>
        <v>0</v>
      </c>
    </row>
    <row r="32" spans="1:33" x14ac:dyDescent="0.2">
      <c r="A32" s="61">
        <f t="shared" si="11"/>
        <v>18</v>
      </c>
      <c r="B32" s="62" t="s">
        <v>35</v>
      </c>
      <c r="C32" s="62" t="s">
        <v>36</v>
      </c>
      <c r="D32" s="62" t="s">
        <v>52</v>
      </c>
      <c r="E32" s="63">
        <f t="shared" si="9"/>
        <v>120.08885599144216</v>
      </c>
      <c r="F32" s="64">
        <v>208</v>
      </c>
      <c r="G32" s="65">
        <v>1</v>
      </c>
      <c r="H32" s="66" t="s">
        <v>31</v>
      </c>
      <c r="I32" s="67" t="s">
        <v>31</v>
      </c>
      <c r="J32" s="66">
        <v>12</v>
      </c>
      <c r="K32" s="68" t="s">
        <v>32</v>
      </c>
      <c r="L32" s="69" t="s">
        <v>33</v>
      </c>
      <c r="M32" s="70"/>
      <c r="N32" s="71">
        <f t="shared" si="10"/>
        <v>0</v>
      </c>
      <c r="O32" s="72"/>
      <c r="P32" s="73">
        <f t="shared" si="0"/>
        <v>0</v>
      </c>
      <c r="Q32" s="74">
        <f t="shared" si="7"/>
        <v>3</v>
      </c>
      <c r="R32" s="74">
        <f>VLOOKUP(H32,'Base de Datos'!$A$11:$I$31,Q32)</f>
        <v>5.5E-2</v>
      </c>
      <c r="S32" s="74">
        <f t="shared" si="8"/>
        <v>6</v>
      </c>
      <c r="T32" s="74">
        <f>VLOOKUP(H32,'Base de Datos'!$A$11:$I$31,S32)</f>
        <v>0.12</v>
      </c>
      <c r="U32" s="75">
        <f t="shared" si="1"/>
        <v>0.129</v>
      </c>
      <c r="V32" s="76">
        <f t="shared" si="6"/>
        <v>0</v>
      </c>
      <c r="W32" s="77">
        <f t="shared" si="2"/>
        <v>0</v>
      </c>
      <c r="X32" s="78">
        <f t="shared" si="3"/>
        <v>0</v>
      </c>
      <c r="Y32" s="79">
        <f t="shared" si="4"/>
        <v>208</v>
      </c>
      <c r="Z32" s="71">
        <f t="shared" si="5"/>
        <v>0</v>
      </c>
    </row>
    <row r="33" spans="1:33" x14ac:dyDescent="0.2">
      <c r="A33" s="61">
        <f t="shared" si="11"/>
        <v>19</v>
      </c>
      <c r="B33" s="62" t="s">
        <v>35</v>
      </c>
      <c r="C33" s="62" t="s">
        <v>36</v>
      </c>
      <c r="D33" s="62" t="s">
        <v>53</v>
      </c>
      <c r="E33" s="63">
        <f t="shared" si="9"/>
        <v>120.08885599144216</v>
      </c>
      <c r="F33" s="64">
        <v>208</v>
      </c>
      <c r="G33" s="65">
        <v>1</v>
      </c>
      <c r="H33" s="66" t="s">
        <v>31</v>
      </c>
      <c r="I33" s="67" t="s">
        <v>31</v>
      </c>
      <c r="J33" s="66">
        <v>12</v>
      </c>
      <c r="K33" s="68" t="s">
        <v>32</v>
      </c>
      <c r="L33" s="69" t="s">
        <v>33</v>
      </c>
      <c r="M33" s="70"/>
      <c r="N33" s="71">
        <f t="shared" si="10"/>
        <v>0</v>
      </c>
      <c r="O33" s="72"/>
      <c r="P33" s="73">
        <f t="shared" si="0"/>
        <v>0</v>
      </c>
      <c r="Q33" s="74">
        <f t="shared" si="7"/>
        <v>3</v>
      </c>
      <c r="R33" s="74">
        <f>VLOOKUP(H33,'Base de Datos'!$A$11:$I$31,Q33)</f>
        <v>5.5E-2</v>
      </c>
      <c r="S33" s="74">
        <f t="shared" si="8"/>
        <v>6</v>
      </c>
      <c r="T33" s="74">
        <f>VLOOKUP(H33,'Base de Datos'!$A$11:$I$31,S33)</f>
        <v>0.12</v>
      </c>
      <c r="U33" s="75">
        <f t="shared" si="1"/>
        <v>0.129</v>
      </c>
      <c r="V33" s="76">
        <f t="shared" si="6"/>
        <v>0</v>
      </c>
      <c r="W33" s="77">
        <f t="shared" si="2"/>
        <v>0</v>
      </c>
      <c r="X33" s="78">
        <f t="shared" si="3"/>
        <v>0</v>
      </c>
      <c r="Y33" s="79">
        <f t="shared" si="4"/>
        <v>208</v>
      </c>
      <c r="Z33" s="71">
        <f t="shared" si="5"/>
        <v>0</v>
      </c>
    </row>
    <row r="34" spans="1:33" x14ac:dyDescent="0.2">
      <c r="A34" s="61">
        <f t="shared" si="11"/>
        <v>20</v>
      </c>
      <c r="B34" s="62" t="s">
        <v>35</v>
      </c>
      <c r="C34" s="62" t="s">
        <v>36</v>
      </c>
      <c r="D34" s="62" t="s">
        <v>54</v>
      </c>
      <c r="E34" s="63">
        <f t="shared" si="9"/>
        <v>120.08885599144216</v>
      </c>
      <c r="F34" s="64">
        <v>208</v>
      </c>
      <c r="G34" s="65">
        <v>1</v>
      </c>
      <c r="H34" s="66" t="s">
        <v>31</v>
      </c>
      <c r="I34" s="67" t="s">
        <v>31</v>
      </c>
      <c r="J34" s="66">
        <v>12</v>
      </c>
      <c r="K34" s="68" t="s">
        <v>32</v>
      </c>
      <c r="L34" s="69" t="s">
        <v>33</v>
      </c>
      <c r="M34" s="80"/>
      <c r="N34" s="71">
        <f t="shared" si="10"/>
        <v>0</v>
      </c>
      <c r="O34" s="72"/>
      <c r="P34" s="73">
        <f t="shared" si="0"/>
        <v>0</v>
      </c>
      <c r="Q34" s="74">
        <f t="shared" si="7"/>
        <v>3</v>
      </c>
      <c r="R34" s="74">
        <f>VLOOKUP(H34,'Base de Datos'!$A$11:$I$31,Q34)</f>
        <v>5.5E-2</v>
      </c>
      <c r="S34" s="74">
        <f t="shared" si="8"/>
        <v>6</v>
      </c>
      <c r="T34" s="74">
        <f>VLOOKUP(H34,'Base de Datos'!$A$11:$I$31,S34)</f>
        <v>0.12</v>
      </c>
      <c r="U34" s="75">
        <f t="shared" si="1"/>
        <v>0.129</v>
      </c>
      <c r="V34" s="76">
        <f t="shared" si="6"/>
        <v>0</v>
      </c>
      <c r="W34" s="77">
        <f t="shared" si="2"/>
        <v>0</v>
      </c>
      <c r="X34" s="78">
        <f t="shared" si="3"/>
        <v>0</v>
      </c>
      <c r="Y34" s="79">
        <f t="shared" si="4"/>
        <v>208</v>
      </c>
      <c r="Z34" s="71">
        <f t="shared" si="5"/>
        <v>0</v>
      </c>
    </row>
    <row r="35" spans="1:33" x14ac:dyDescent="0.2">
      <c r="A35" s="61">
        <f t="shared" si="11"/>
        <v>21</v>
      </c>
      <c r="B35" s="62" t="s">
        <v>35</v>
      </c>
      <c r="C35" s="62" t="s">
        <v>36</v>
      </c>
      <c r="D35" s="62" t="s">
        <v>55</v>
      </c>
      <c r="E35" s="63">
        <f t="shared" si="9"/>
        <v>120.08885599144216</v>
      </c>
      <c r="F35" s="64">
        <v>208</v>
      </c>
      <c r="G35" s="65">
        <v>1</v>
      </c>
      <c r="H35" s="66" t="s">
        <v>31</v>
      </c>
      <c r="I35" s="67" t="s">
        <v>31</v>
      </c>
      <c r="J35" s="66">
        <v>12</v>
      </c>
      <c r="K35" s="68" t="s">
        <v>32</v>
      </c>
      <c r="L35" s="69" t="s">
        <v>33</v>
      </c>
      <c r="M35" s="70"/>
      <c r="N35" s="71">
        <f t="shared" si="10"/>
        <v>0</v>
      </c>
      <c r="O35" s="72"/>
      <c r="P35" s="73">
        <f t="shared" si="0"/>
        <v>0</v>
      </c>
      <c r="Q35" s="74">
        <f t="shared" si="7"/>
        <v>3</v>
      </c>
      <c r="R35" s="74">
        <f>VLOOKUP(H35,'Base de Datos'!$A$11:$I$31,Q35)</f>
        <v>5.5E-2</v>
      </c>
      <c r="S35" s="74">
        <f t="shared" si="8"/>
        <v>6</v>
      </c>
      <c r="T35" s="74">
        <f>VLOOKUP(H35,'Base de Datos'!$A$11:$I$31,S35)</f>
        <v>0.12</v>
      </c>
      <c r="U35" s="75">
        <f t="shared" si="1"/>
        <v>0.129</v>
      </c>
      <c r="V35" s="76">
        <f t="shared" si="6"/>
        <v>0</v>
      </c>
      <c r="W35" s="77">
        <f t="shared" si="2"/>
        <v>0</v>
      </c>
      <c r="X35" s="78">
        <f t="shared" si="3"/>
        <v>0</v>
      </c>
      <c r="Y35" s="79">
        <f t="shared" si="4"/>
        <v>208</v>
      </c>
      <c r="Z35" s="71">
        <f t="shared" si="5"/>
        <v>0</v>
      </c>
    </row>
    <row r="36" spans="1:33" x14ac:dyDescent="0.2">
      <c r="A36" s="61">
        <f t="shared" si="11"/>
        <v>22</v>
      </c>
      <c r="B36" s="62" t="s">
        <v>35</v>
      </c>
      <c r="C36" s="62" t="s">
        <v>36</v>
      </c>
      <c r="D36" s="62" t="s">
        <v>56</v>
      </c>
      <c r="E36" s="63">
        <f t="shared" si="9"/>
        <v>120.08885599144216</v>
      </c>
      <c r="F36" s="64">
        <v>208</v>
      </c>
      <c r="G36" s="65">
        <v>1</v>
      </c>
      <c r="H36" s="66" t="s">
        <v>31</v>
      </c>
      <c r="I36" s="67" t="s">
        <v>31</v>
      </c>
      <c r="J36" s="66">
        <v>12</v>
      </c>
      <c r="K36" s="68" t="s">
        <v>32</v>
      </c>
      <c r="L36" s="69" t="s">
        <v>33</v>
      </c>
      <c r="M36" s="70"/>
      <c r="N36" s="71">
        <f t="shared" si="10"/>
        <v>0</v>
      </c>
      <c r="O36" s="72"/>
      <c r="P36" s="73">
        <f t="shared" si="0"/>
        <v>0</v>
      </c>
      <c r="Q36" s="74">
        <f t="shared" si="7"/>
        <v>3</v>
      </c>
      <c r="R36" s="74">
        <f>VLOOKUP(H36,'Base de Datos'!$A$11:$I$31,Q36)</f>
        <v>5.5E-2</v>
      </c>
      <c r="S36" s="74">
        <f t="shared" si="8"/>
        <v>6</v>
      </c>
      <c r="T36" s="74">
        <f>VLOOKUP(H36,'Base de Datos'!$A$11:$I$31,S36)</f>
        <v>0.12</v>
      </c>
      <c r="U36" s="75">
        <f t="shared" si="1"/>
        <v>0.129</v>
      </c>
      <c r="V36" s="76">
        <f t="shared" si="6"/>
        <v>0</v>
      </c>
      <c r="W36" s="77">
        <f t="shared" si="2"/>
        <v>0</v>
      </c>
      <c r="X36" s="78">
        <f t="shared" si="3"/>
        <v>0</v>
      </c>
      <c r="Y36" s="79">
        <f t="shared" si="4"/>
        <v>208</v>
      </c>
      <c r="Z36" s="71">
        <f t="shared" si="5"/>
        <v>0</v>
      </c>
    </row>
    <row r="37" spans="1:33" x14ac:dyDescent="0.2">
      <c r="A37" s="61">
        <f t="shared" si="11"/>
        <v>23</v>
      </c>
      <c r="B37" s="62" t="s">
        <v>35</v>
      </c>
      <c r="C37" s="62" t="s">
        <v>36</v>
      </c>
      <c r="D37" s="62" t="s">
        <v>57</v>
      </c>
      <c r="E37" s="63">
        <f t="shared" si="9"/>
        <v>120.08885599144216</v>
      </c>
      <c r="F37" s="64">
        <v>208</v>
      </c>
      <c r="G37" s="65">
        <v>1</v>
      </c>
      <c r="H37" s="66" t="s">
        <v>31</v>
      </c>
      <c r="I37" s="67" t="s">
        <v>31</v>
      </c>
      <c r="J37" s="66">
        <v>12</v>
      </c>
      <c r="K37" s="68" t="s">
        <v>32</v>
      </c>
      <c r="L37" s="69" t="s">
        <v>33</v>
      </c>
      <c r="M37" s="80"/>
      <c r="N37" s="71">
        <f t="shared" si="10"/>
        <v>0</v>
      </c>
      <c r="O37" s="72"/>
      <c r="P37" s="73">
        <f t="shared" si="0"/>
        <v>0</v>
      </c>
      <c r="Q37" s="74">
        <f t="shared" si="7"/>
        <v>3</v>
      </c>
      <c r="R37" s="74">
        <f>VLOOKUP(H37,'Base de Datos'!$A$11:$I$31,Q37)</f>
        <v>5.5E-2</v>
      </c>
      <c r="S37" s="74">
        <f t="shared" si="8"/>
        <v>6</v>
      </c>
      <c r="T37" s="74">
        <f>VLOOKUP(H37,'Base de Datos'!$A$11:$I$31,S37)</f>
        <v>0.12</v>
      </c>
      <c r="U37" s="75">
        <f t="shared" si="1"/>
        <v>0.129</v>
      </c>
      <c r="V37" s="76">
        <f t="shared" si="6"/>
        <v>0</v>
      </c>
      <c r="W37" s="77">
        <f t="shared" si="2"/>
        <v>0</v>
      </c>
      <c r="X37" s="78">
        <f t="shared" si="3"/>
        <v>0</v>
      </c>
      <c r="Y37" s="79">
        <f t="shared" si="4"/>
        <v>208</v>
      </c>
      <c r="Z37" s="71">
        <f t="shared" si="5"/>
        <v>0</v>
      </c>
    </row>
    <row r="38" spans="1:33" x14ac:dyDescent="0.2">
      <c r="A38" s="61">
        <f t="shared" si="11"/>
        <v>24</v>
      </c>
      <c r="B38" s="62" t="s">
        <v>35</v>
      </c>
      <c r="C38" s="62" t="s">
        <v>36</v>
      </c>
      <c r="D38" s="62" t="s">
        <v>58</v>
      </c>
      <c r="E38" s="63">
        <f t="shared" si="9"/>
        <v>120.08885599144216</v>
      </c>
      <c r="F38" s="64">
        <v>208</v>
      </c>
      <c r="G38" s="65">
        <v>1</v>
      </c>
      <c r="H38" s="66" t="s">
        <v>31</v>
      </c>
      <c r="I38" s="67" t="s">
        <v>31</v>
      </c>
      <c r="J38" s="66">
        <v>12</v>
      </c>
      <c r="K38" s="68" t="s">
        <v>32</v>
      </c>
      <c r="L38" s="69" t="s">
        <v>33</v>
      </c>
      <c r="M38" s="70"/>
      <c r="N38" s="71">
        <f t="shared" si="10"/>
        <v>0</v>
      </c>
      <c r="O38" s="72"/>
      <c r="P38" s="73">
        <f t="shared" si="0"/>
        <v>0</v>
      </c>
      <c r="Q38" s="74">
        <f t="shared" si="7"/>
        <v>3</v>
      </c>
      <c r="R38" s="74">
        <f>VLOOKUP(H38,'Base de Datos'!$A$11:$I$31,Q38)</f>
        <v>5.5E-2</v>
      </c>
      <c r="S38" s="74">
        <f t="shared" si="8"/>
        <v>6</v>
      </c>
      <c r="T38" s="74">
        <f>VLOOKUP(H38,'Base de Datos'!$A$11:$I$31,S38)</f>
        <v>0.12</v>
      </c>
      <c r="U38" s="75">
        <f t="shared" si="1"/>
        <v>0.129</v>
      </c>
      <c r="V38" s="76">
        <f t="shared" si="6"/>
        <v>0</v>
      </c>
      <c r="W38" s="77">
        <f t="shared" si="2"/>
        <v>0</v>
      </c>
      <c r="X38" s="78">
        <f t="shared" si="3"/>
        <v>0</v>
      </c>
      <c r="Y38" s="79">
        <f t="shared" si="4"/>
        <v>208</v>
      </c>
      <c r="Z38" s="71">
        <f t="shared" si="5"/>
        <v>0</v>
      </c>
    </row>
    <row r="39" spans="1:33" x14ac:dyDescent="0.2">
      <c r="A39" s="61">
        <f t="shared" si="11"/>
        <v>25</v>
      </c>
      <c r="B39" s="81" t="s">
        <v>59</v>
      </c>
      <c r="C39" s="62" t="s">
        <v>60</v>
      </c>
      <c r="D39" s="62" t="s">
        <v>61</v>
      </c>
      <c r="E39" s="63">
        <f t="shared" si="9"/>
        <v>120.08885599144216</v>
      </c>
      <c r="F39" s="64">
        <v>208</v>
      </c>
      <c r="G39" s="65">
        <v>1</v>
      </c>
      <c r="H39" s="66" t="s">
        <v>31</v>
      </c>
      <c r="I39" s="67" t="s">
        <v>31</v>
      </c>
      <c r="J39" s="66">
        <v>12</v>
      </c>
      <c r="K39" s="68" t="s">
        <v>32</v>
      </c>
      <c r="L39" s="69" t="s">
        <v>33</v>
      </c>
      <c r="M39" s="70"/>
      <c r="N39" s="71">
        <f t="shared" si="10"/>
        <v>0</v>
      </c>
      <c r="O39" s="72"/>
      <c r="P39" s="73">
        <f t="shared" si="0"/>
        <v>0</v>
      </c>
      <c r="Q39" s="74">
        <f t="shared" si="7"/>
        <v>3</v>
      </c>
      <c r="R39" s="74">
        <f>VLOOKUP(H39,'Base de Datos'!$A$11:$I$31,Q39)</f>
        <v>5.5E-2</v>
      </c>
      <c r="S39" s="74">
        <f t="shared" si="8"/>
        <v>6</v>
      </c>
      <c r="T39" s="74">
        <f>VLOOKUP(H39,'Base de Datos'!$A$11:$I$31,S39)</f>
        <v>0.12</v>
      </c>
      <c r="U39" s="75">
        <f t="shared" ref="U39:U47" si="12">T39*PF+R39*SIN(ACOS(PF))</f>
        <v>0.129</v>
      </c>
      <c r="V39" s="76">
        <f t="shared" si="6"/>
        <v>0</v>
      </c>
      <c r="W39" s="77">
        <f t="shared" si="2"/>
        <v>0</v>
      </c>
      <c r="X39" s="78">
        <f t="shared" si="3"/>
        <v>0</v>
      </c>
      <c r="Y39" s="79">
        <f t="shared" si="4"/>
        <v>208</v>
      </c>
      <c r="Z39" s="71">
        <f t="shared" si="5"/>
        <v>0</v>
      </c>
      <c r="AG39" s="40" t="s">
        <v>31</v>
      </c>
    </row>
    <row r="40" spans="1:33" x14ac:dyDescent="0.2">
      <c r="A40" s="61">
        <f t="shared" si="11"/>
        <v>26</v>
      </c>
      <c r="B40" s="81" t="s">
        <v>59</v>
      </c>
      <c r="C40" s="62" t="s">
        <v>60</v>
      </c>
      <c r="D40" s="62" t="s">
        <v>62</v>
      </c>
      <c r="E40" s="63">
        <f t="shared" si="9"/>
        <v>120.08885599144216</v>
      </c>
      <c r="F40" s="64">
        <v>208</v>
      </c>
      <c r="G40" s="65">
        <v>1</v>
      </c>
      <c r="H40" s="66" t="s">
        <v>31</v>
      </c>
      <c r="I40" s="67" t="s">
        <v>31</v>
      </c>
      <c r="J40" s="66">
        <v>12</v>
      </c>
      <c r="K40" s="68" t="s">
        <v>32</v>
      </c>
      <c r="L40" s="69" t="s">
        <v>33</v>
      </c>
      <c r="M40" s="80"/>
      <c r="N40" s="71">
        <f t="shared" si="10"/>
        <v>0</v>
      </c>
      <c r="O40" s="72"/>
      <c r="P40" s="73">
        <f t="shared" si="0"/>
        <v>0</v>
      </c>
      <c r="Q40" s="74">
        <f t="shared" si="7"/>
        <v>3</v>
      </c>
      <c r="R40" s="74">
        <f>VLOOKUP(H40,'Base de Datos'!$A$11:$I$31,Q40)</f>
        <v>5.5E-2</v>
      </c>
      <c r="S40" s="74">
        <f t="shared" si="8"/>
        <v>6</v>
      </c>
      <c r="T40" s="74">
        <f>VLOOKUP(H40,'Base de Datos'!$A$11:$I$31,S40)</f>
        <v>0.12</v>
      </c>
      <c r="U40" s="75">
        <f t="shared" si="12"/>
        <v>0.129</v>
      </c>
      <c r="V40" s="76">
        <f t="shared" si="6"/>
        <v>0</v>
      </c>
      <c r="W40" s="77">
        <f t="shared" si="2"/>
        <v>0</v>
      </c>
      <c r="X40" s="78">
        <f t="shared" si="3"/>
        <v>0</v>
      </c>
      <c r="Y40" s="79">
        <f t="shared" si="4"/>
        <v>208</v>
      </c>
      <c r="Z40" s="71">
        <f t="shared" si="5"/>
        <v>0</v>
      </c>
      <c r="AG40" s="40" t="s">
        <v>39</v>
      </c>
    </row>
    <row r="41" spans="1:33" x14ac:dyDescent="0.2">
      <c r="A41" s="61">
        <f t="shared" si="11"/>
        <v>27</v>
      </c>
      <c r="B41" s="81" t="s">
        <v>59</v>
      </c>
      <c r="C41" s="62" t="s">
        <v>60</v>
      </c>
      <c r="D41" s="62" t="s">
        <v>63</v>
      </c>
      <c r="E41" s="63">
        <f t="shared" si="9"/>
        <v>120.08885599144216</v>
      </c>
      <c r="F41" s="64">
        <v>208</v>
      </c>
      <c r="G41" s="65">
        <v>1</v>
      </c>
      <c r="H41" s="66" t="s">
        <v>31</v>
      </c>
      <c r="I41" s="67" t="s">
        <v>31</v>
      </c>
      <c r="J41" s="66">
        <v>12</v>
      </c>
      <c r="K41" s="68" t="s">
        <v>32</v>
      </c>
      <c r="L41" s="69" t="s">
        <v>33</v>
      </c>
      <c r="M41" s="70"/>
      <c r="N41" s="71">
        <f t="shared" si="10"/>
        <v>0</v>
      </c>
      <c r="O41" s="72"/>
      <c r="P41" s="73">
        <f t="shared" si="0"/>
        <v>0</v>
      </c>
      <c r="Q41" s="74">
        <f t="shared" si="7"/>
        <v>3</v>
      </c>
      <c r="R41" s="74">
        <f>VLOOKUP(H41,'Base de Datos'!$A$11:$I$31,Q41)</f>
        <v>5.5E-2</v>
      </c>
      <c r="S41" s="74">
        <f t="shared" si="8"/>
        <v>6</v>
      </c>
      <c r="T41" s="74">
        <f>VLOOKUP(H41,'Base de Datos'!$A$11:$I$31,S41)</f>
        <v>0.12</v>
      </c>
      <c r="U41" s="75">
        <f t="shared" si="12"/>
        <v>0.129</v>
      </c>
      <c r="V41" s="76">
        <f t="shared" si="6"/>
        <v>0</v>
      </c>
      <c r="W41" s="77">
        <f t="shared" si="2"/>
        <v>0</v>
      </c>
      <c r="X41" s="78">
        <f t="shared" si="3"/>
        <v>0</v>
      </c>
      <c r="Y41" s="79">
        <f t="shared" si="4"/>
        <v>208</v>
      </c>
      <c r="Z41" s="71">
        <f t="shared" si="5"/>
        <v>0</v>
      </c>
      <c r="AG41" s="40" t="s">
        <v>34</v>
      </c>
    </row>
    <row r="42" spans="1:33" x14ac:dyDescent="0.2">
      <c r="A42" s="61">
        <f t="shared" si="11"/>
        <v>28</v>
      </c>
      <c r="B42" s="81" t="s">
        <v>59</v>
      </c>
      <c r="C42" s="62" t="s">
        <v>60</v>
      </c>
      <c r="D42" s="62" t="s">
        <v>64</v>
      </c>
      <c r="E42" s="63">
        <f t="shared" si="9"/>
        <v>120.08885599144216</v>
      </c>
      <c r="F42" s="64">
        <v>208</v>
      </c>
      <c r="G42" s="65">
        <v>1</v>
      </c>
      <c r="H42" s="66" t="s">
        <v>31</v>
      </c>
      <c r="I42" s="67" t="s">
        <v>31</v>
      </c>
      <c r="J42" s="66">
        <v>12</v>
      </c>
      <c r="K42" s="68" t="s">
        <v>32</v>
      </c>
      <c r="L42" s="69" t="s">
        <v>33</v>
      </c>
      <c r="M42" s="70"/>
      <c r="N42" s="71">
        <f t="shared" si="10"/>
        <v>0</v>
      </c>
      <c r="O42" s="72"/>
      <c r="P42" s="73">
        <f t="shared" si="0"/>
        <v>0</v>
      </c>
      <c r="Q42" s="74">
        <f t="shared" si="7"/>
        <v>3</v>
      </c>
      <c r="R42" s="74">
        <f>VLOOKUP(H42,'Base de Datos'!$A$11:$I$31,Q42)</f>
        <v>5.5E-2</v>
      </c>
      <c r="S42" s="74">
        <f t="shared" si="8"/>
        <v>6</v>
      </c>
      <c r="T42" s="74">
        <f>VLOOKUP(H42,'Base de Datos'!$A$11:$I$31,S42)</f>
        <v>0.12</v>
      </c>
      <c r="U42" s="75">
        <f t="shared" si="12"/>
        <v>0.129</v>
      </c>
      <c r="V42" s="76">
        <f t="shared" si="6"/>
        <v>0</v>
      </c>
      <c r="W42" s="77">
        <f t="shared" si="2"/>
        <v>0</v>
      </c>
      <c r="X42" s="78">
        <f t="shared" si="3"/>
        <v>0</v>
      </c>
      <c r="Y42" s="79">
        <f t="shared" si="4"/>
        <v>208</v>
      </c>
      <c r="Z42" s="71">
        <f t="shared" si="5"/>
        <v>0</v>
      </c>
      <c r="AG42" s="40" t="s">
        <v>42</v>
      </c>
    </row>
    <row r="43" spans="1:33" x14ac:dyDescent="0.2">
      <c r="A43" s="61">
        <f t="shared" si="11"/>
        <v>29</v>
      </c>
      <c r="B43" s="81" t="s">
        <v>59</v>
      </c>
      <c r="C43" s="62" t="s">
        <v>60</v>
      </c>
      <c r="D43" s="62" t="s">
        <v>65</v>
      </c>
      <c r="E43" s="63">
        <f t="shared" si="9"/>
        <v>120.08885599144216</v>
      </c>
      <c r="F43" s="64">
        <v>208</v>
      </c>
      <c r="G43" s="65">
        <v>1</v>
      </c>
      <c r="H43" s="66" t="s">
        <v>31</v>
      </c>
      <c r="I43" s="67" t="s">
        <v>31</v>
      </c>
      <c r="J43" s="66">
        <v>12</v>
      </c>
      <c r="K43" s="68" t="s">
        <v>32</v>
      </c>
      <c r="L43" s="69" t="s">
        <v>33</v>
      </c>
      <c r="M43" s="80"/>
      <c r="N43" s="71">
        <f t="shared" si="10"/>
        <v>0</v>
      </c>
      <c r="O43" s="72"/>
      <c r="P43" s="73">
        <f t="shared" si="0"/>
        <v>0</v>
      </c>
      <c r="Q43" s="74">
        <f t="shared" si="7"/>
        <v>3</v>
      </c>
      <c r="R43" s="74">
        <f>VLOOKUP(H43,'Base de Datos'!$A$11:$I$31,Q43)</f>
        <v>5.5E-2</v>
      </c>
      <c r="S43" s="74">
        <f t="shared" si="8"/>
        <v>6</v>
      </c>
      <c r="T43" s="74">
        <f>VLOOKUP(H43,'Base de Datos'!$A$11:$I$31,S43)</f>
        <v>0.12</v>
      </c>
      <c r="U43" s="75">
        <f t="shared" si="12"/>
        <v>0.129</v>
      </c>
      <c r="V43" s="76">
        <f t="shared" si="6"/>
        <v>0</v>
      </c>
      <c r="W43" s="77">
        <f t="shared" si="2"/>
        <v>0</v>
      </c>
      <c r="X43" s="78">
        <f t="shared" si="3"/>
        <v>0</v>
      </c>
      <c r="Y43" s="79">
        <f t="shared" si="4"/>
        <v>208</v>
      </c>
      <c r="Z43" s="71">
        <f t="shared" si="5"/>
        <v>0</v>
      </c>
      <c r="AG43" s="40">
        <v>250</v>
      </c>
    </row>
    <row r="44" spans="1:33" x14ac:dyDescent="0.2">
      <c r="A44" s="61">
        <f t="shared" si="11"/>
        <v>30</v>
      </c>
      <c r="B44" s="81" t="s">
        <v>59</v>
      </c>
      <c r="C44" s="62" t="s">
        <v>60</v>
      </c>
      <c r="D44" s="62" t="s">
        <v>66</v>
      </c>
      <c r="E44" s="63">
        <f t="shared" si="9"/>
        <v>120.08885599144216</v>
      </c>
      <c r="F44" s="64">
        <v>208</v>
      </c>
      <c r="G44" s="65">
        <v>1</v>
      </c>
      <c r="H44" s="66" t="s">
        <v>31</v>
      </c>
      <c r="I44" s="67" t="s">
        <v>31</v>
      </c>
      <c r="J44" s="66">
        <v>12</v>
      </c>
      <c r="K44" s="68" t="s">
        <v>32</v>
      </c>
      <c r="L44" s="69" t="s">
        <v>33</v>
      </c>
      <c r="M44" s="70"/>
      <c r="N44" s="71">
        <f t="shared" si="10"/>
        <v>0</v>
      </c>
      <c r="O44" s="72"/>
      <c r="P44" s="73">
        <f t="shared" si="0"/>
        <v>0</v>
      </c>
      <c r="Q44" s="74">
        <f t="shared" si="7"/>
        <v>3</v>
      </c>
      <c r="R44" s="74">
        <f>VLOOKUP(H44,'Base de Datos'!$A$11:$I$31,Q44)</f>
        <v>5.5E-2</v>
      </c>
      <c r="S44" s="74">
        <f t="shared" si="8"/>
        <v>6</v>
      </c>
      <c r="T44" s="74">
        <f>VLOOKUP(H44,'Base de Datos'!$A$11:$I$31,S44)</f>
        <v>0.12</v>
      </c>
      <c r="U44" s="75">
        <f t="shared" si="12"/>
        <v>0.129</v>
      </c>
      <c r="V44" s="76">
        <f t="shared" si="6"/>
        <v>0</v>
      </c>
      <c r="W44" s="77">
        <f t="shared" si="2"/>
        <v>0</v>
      </c>
      <c r="X44" s="78">
        <f t="shared" si="3"/>
        <v>0</v>
      </c>
      <c r="Y44" s="79">
        <f t="shared" si="4"/>
        <v>208</v>
      </c>
      <c r="Z44" s="71">
        <f t="shared" si="5"/>
        <v>0</v>
      </c>
      <c r="AG44" s="40">
        <v>300</v>
      </c>
    </row>
    <row r="45" spans="1:33" x14ac:dyDescent="0.2">
      <c r="A45" s="61">
        <f t="shared" si="11"/>
        <v>31</v>
      </c>
      <c r="B45" s="81" t="s">
        <v>59</v>
      </c>
      <c r="C45" s="62" t="s">
        <v>60</v>
      </c>
      <c r="D45" s="62" t="s">
        <v>67</v>
      </c>
      <c r="E45" s="63">
        <f t="shared" si="9"/>
        <v>120.08885599144216</v>
      </c>
      <c r="F45" s="64">
        <v>208</v>
      </c>
      <c r="G45" s="65">
        <v>1</v>
      </c>
      <c r="H45" s="66" t="s">
        <v>31</v>
      </c>
      <c r="I45" s="67" t="s">
        <v>31</v>
      </c>
      <c r="J45" s="66">
        <v>12</v>
      </c>
      <c r="K45" s="68" t="s">
        <v>32</v>
      </c>
      <c r="L45" s="69" t="s">
        <v>33</v>
      </c>
      <c r="M45" s="70"/>
      <c r="N45" s="71">
        <f t="shared" si="10"/>
        <v>0</v>
      </c>
      <c r="O45" s="72"/>
      <c r="P45" s="73">
        <f t="shared" si="0"/>
        <v>0</v>
      </c>
      <c r="Q45" s="74">
        <f t="shared" si="7"/>
        <v>3</v>
      </c>
      <c r="R45" s="74">
        <f>VLOOKUP(H45,'Base de Datos'!$A$11:$I$31,Q45)</f>
        <v>5.5E-2</v>
      </c>
      <c r="S45" s="74">
        <f t="shared" si="8"/>
        <v>6</v>
      </c>
      <c r="T45" s="74">
        <f>VLOOKUP(H45,'Base de Datos'!$A$11:$I$31,S45)</f>
        <v>0.12</v>
      </c>
      <c r="U45" s="75">
        <f t="shared" si="12"/>
        <v>0.129</v>
      </c>
      <c r="V45" s="76">
        <f t="shared" si="6"/>
        <v>0</v>
      </c>
      <c r="W45" s="77">
        <f t="shared" si="2"/>
        <v>0</v>
      </c>
      <c r="X45" s="78">
        <f t="shared" si="3"/>
        <v>0</v>
      </c>
      <c r="Y45" s="79">
        <f t="shared" si="4"/>
        <v>208</v>
      </c>
      <c r="Z45" s="71">
        <f t="shared" si="5"/>
        <v>0</v>
      </c>
      <c r="AG45" s="40">
        <v>350</v>
      </c>
    </row>
    <row r="46" spans="1:33" x14ac:dyDescent="0.2">
      <c r="A46" s="61">
        <f t="shared" si="11"/>
        <v>32</v>
      </c>
      <c r="B46" s="81" t="s">
        <v>59</v>
      </c>
      <c r="C46" s="62" t="s">
        <v>60</v>
      </c>
      <c r="D46" s="62" t="s">
        <v>68</v>
      </c>
      <c r="E46" s="63">
        <f t="shared" si="9"/>
        <v>120.08885599144216</v>
      </c>
      <c r="F46" s="64">
        <v>208</v>
      </c>
      <c r="G46" s="65">
        <v>1</v>
      </c>
      <c r="H46" s="66" t="s">
        <v>31</v>
      </c>
      <c r="I46" s="67" t="s">
        <v>31</v>
      </c>
      <c r="J46" s="66">
        <v>12</v>
      </c>
      <c r="K46" s="68" t="s">
        <v>32</v>
      </c>
      <c r="L46" s="69" t="s">
        <v>33</v>
      </c>
      <c r="M46" s="80"/>
      <c r="N46" s="71">
        <f t="shared" si="10"/>
        <v>0</v>
      </c>
      <c r="O46" s="72"/>
      <c r="P46" s="73">
        <f t="shared" si="0"/>
        <v>0</v>
      </c>
      <c r="Q46" s="74">
        <f t="shared" si="7"/>
        <v>3</v>
      </c>
      <c r="R46" s="74">
        <f>VLOOKUP(H46,'Base de Datos'!$A$11:$I$31,Q46)</f>
        <v>5.5E-2</v>
      </c>
      <c r="S46" s="74">
        <f t="shared" si="8"/>
        <v>6</v>
      </c>
      <c r="T46" s="74">
        <f>VLOOKUP(H46,'Base de Datos'!$A$11:$I$31,S46)</f>
        <v>0.12</v>
      </c>
      <c r="U46" s="75">
        <f t="shared" si="12"/>
        <v>0.129</v>
      </c>
      <c r="V46" s="76">
        <f t="shared" si="6"/>
        <v>0</v>
      </c>
      <c r="W46" s="77">
        <f t="shared" si="2"/>
        <v>0</v>
      </c>
      <c r="X46" s="78">
        <f t="shared" si="3"/>
        <v>0</v>
      </c>
      <c r="Y46" s="79">
        <f t="shared" si="4"/>
        <v>208</v>
      </c>
      <c r="Z46" s="71">
        <f t="shared" si="5"/>
        <v>0</v>
      </c>
      <c r="AG46" s="40">
        <v>400</v>
      </c>
    </row>
    <row r="47" spans="1:33" x14ac:dyDescent="0.2">
      <c r="A47" s="61">
        <f t="shared" si="11"/>
        <v>33</v>
      </c>
      <c r="B47" s="81" t="s">
        <v>59</v>
      </c>
      <c r="C47" s="62" t="s">
        <v>60</v>
      </c>
      <c r="D47" s="62" t="s">
        <v>69</v>
      </c>
      <c r="E47" s="63">
        <f t="shared" si="9"/>
        <v>120.08885599144216</v>
      </c>
      <c r="F47" s="64">
        <v>208</v>
      </c>
      <c r="G47" s="65">
        <v>1</v>
      </c>
      <c r="H47" s="66" t="s">
        <v>34</v>
      </c>
      <c r="I47" s="67" t="s">
        <v>34</v>
      </c>
      <c r="J47" s="66">
        <v>2</v>
      </c>
      <c r="K47" s="68" t="s">
        <v>32</v>
      </c>
      <c r="L47" s="69" t="s">
        <v>33</v>
      </c>
      <c r="M47" s="80"/>
      <c r="N47" s="71">
        <f t="shared" si="10"/>
        <v>0</v>
      </c>
      <c r="O47" s="72"/>
      <c r="P47" s="73">
        <f t="shared" si="0"/>
        <v>0</v>
      </c>
      <c r="Q47" s="74">
        <f t="shared" si="7"/>
        <v>3</v>
      </c>
      <c r="R47" s="74">
        <f>VLOOKUP(H47,'Base de Datos'!$A$11:$I$31,Q47)</f>
        <v>5.1999999999999998E-2</v>
      </c>
      <c r="S47" s="74">
        <f t="shared" si="8"/>
        <v>6</v>
      </c>
      <c r="T47" s="74">
        <f>VLOOKUP(H47,'Base de Datos'!$A$11:$I$31,S47)</f>
        <v>7.9000000000000001E-2</v>
      </c>
      <c r="U47" s="75">
        <f t="shared" si="12"/>
        <v>9.4399999999999998E-2</v>
      </c>
      <c r="V47" s="76">
        <f t="shared" si="6"/>
        <v>0</v>
      </c>
      <c r="W47" s="77">
        <f t="shared" si="2"/>
        <v>0</v>
      </c>
      <c r="X47" s="78">
        <f t="shared" si="3"/>
        <v>0</v>
      </c>
      <c r="Y47" s="79">
        <f t="shared" si="4"/>
        <v>208</v>
      </c>
      <c r="Z47" s="71">
        <f t="shared" si="5"/>
        <v>0</v>
      </c>
      <c r="AG47" s="40">
        <v>500</v>
      </c>
    </row>
    <row r="48" spans="1:33" x14ac:dyDescent="0.2">
      <c r="A48" s="61">
        <f t="shared" si="11"/>
        <v>34</v>
      </c>
      <c r="B48" s="81" t="s">
        <v>59</v>
      </c>
      <c r="C48" s="62" t="s">
        <v>60</v>
      </c>
      <c r="D48" s="62" t="s">
        <v>70</v>
      </c>
      <c r="E48" s="63">
        <f t="shared" si="9"/>
        <v>120.08885599144216</v>
      </c>
      <c r="F48" s="64">
        <v>208</v>
      </c>
      <c r="G48" s="65">
        <v>1</v>
      </c>
      <c r="H48" s="66" t="s">
        <v>34</v>
      </c>
      <c r="I48" s="67" t="s">
        <v>34</v>
      </c>
      <c r="J48" s="66">
        <v>2</v>
      </c>
      <c r="K48" s="68" t="s">
        <v>32</v>
      </c>
      <c r="L48" s="69" t="s">
        <v>33</v>
      </c>
      <c r="M48" s="80"/>
      <c r="N48" s="71">
        <f t="shared" si="10"/>
        <v>0</v>
      </c>
      <c r="O48" s="72"/>
      <c r="P48" s="73">
        <f t="shared" si="0"/>
        <v>0</v>
      </c>
      <c r="Q48" s="74">
        <f t="shared" si="7"/>
        <v>3</v>
      </c>
      <c r="R48" s="74">
        <f>VLOOKUP(H48,'Base de Datos'!$A$11:$I$31,Q48)</f>
        <v>5.1999999999999998E-2</v>
      </c>
      <c r="S48" s="74">
        <f t="shared" si="8"/>
        <v>6</v>
      </c>
      <c r="T48" s="74">
        <f>VLOOKUP(H48,'Base de Datos'!$A$11:$I$31,S48)</f>
        <v>7.9000000000000001E-2</v>
      </c>
      <c r="U48" s="75">
        <f t="shared" ref="U48:U56" si="13">T48*PF+R48*SIN(ACOS(PF))</f>
        <v>9.4399999999999998E-2</v>
      </c>
      <c r="V48" s="76">
        <f t="shared" si="6"/>
        <v>0</v>
      </c>
      <c r="W48" s="77">
        <f t="shared" si="2"/>
        <v>0</v>
      </c>
      <c r="X48" s="78">
        <f t="shared" si="3"/>
        <v>0</v>
      </c>
      <c r="Y48" s="79">
        <f t="shared" si="4"/>
        <v>208</v>
      </c>
      <c r="Z48" s="71">
        <f t="shared" si="5"/>
        <v>0</v>
      </c>
      <c r="AG48" s="40" t="s">
        <v>31</v>
      </c>
    </row>
    <row r="49" spans="1:33" x14ac:dyDescent="0.2">
      <c r="A49" s="61">
        <f t="shared" si="11"/>
        <v>35</v>
      </c>
      <c r="B49" s="81" t="s">
        <v>59</v>
      </c>
      <c r="C49" s="62" t="s">
        <v>60</v>
      </c>
      <c r="D49" s="62" t="s">
        <v>71</v>
      </c>
      <c r="E49" s="63">
        <f t="shared" si="9"/>
        <v>120.08885599144216</v>
      </c>
      <c r="F49" s="64">
        <v>208</v>
      </c>
      <c r="G49" s="65">
        <v>1</v>
      </c>
      <c r="H49" s="66" t="s">
        <v>42</v>
      </c>
      <c r="I49" s="67" t="s">
        <v>42</v>
      </c>
      <c r="J49" s="66">
        <v>2</v>
      </c>
      <c r="K49" s="68" t="s">
        <v>32</v>
      </c>
      <c r="L49" s="69" t="s">
        <v>33</v>
      </c>
      <c r="M49" s="80"/>
      <c r="N49" s="71">
        <f t="shared" si="10"/>
        <v>0</v>
      </c>
      <c r="O49" s="72"/>
      <c r="P49" s="73">
        <f t="shared" si="0"/>
        <v>0</v>
      </c>
      <c r="Q49" s="74">
        <f t="shared" si="7"/>
        <v>3</v>
      </c>
      <c r="R49" s="74">
        <f>VLOOKUP(H49,'Base de Datos'!$A$11:$I$31,Q49)</f>
        <v>5.0999999999999997E-2</v>
      </c>
      <c r="S49" s="74">
        <f t="shared" si="8"/>
        <v>6</v>
      </c>
      <c r="T49" s="74">
        <f>VLOOKUP(H49,'Base de Datos'!$A$11:$I$31,S49)</f>
        <v>6.3E-2</v>
      </c>
      <c r="U49" s="75">
        <f t="shared" si="13"/>
        <v>8.0999999999999989E-2</v>
      </c>
      <c r="V49" s="76">
        <f t="shared" si="6"/>
        <v>0</v>
      </c>
      <c r="W49" s="77">
        <f t="shared" si="2"/>
        <v>0</v>
      </c>
      <c r="X49" s="78">
        <f t="shared" si="3"/>
        <v>0</v>
      </c>
      <c r="Y49" s="79">
        <f t="shared" si="4"/>
        <v>208</v>
      </c>
      <c r="Z49" s="71">
        <f t="shared" si="5"/>
        <v>0</v>
      </c>
      <c r="AG49" s="40" t="s">
        <v>39</v>
      </c>
    </row>
    <row r="50" spans="1:33" x14ac:dyDescent="0.2">
      <c r="A50" s="61">
        <f t="shared" si="11"/>
        <v>36</v>
      </c>
      <c r="B50" s="81" t="s">
        <v>59</v>
      </c>
      <c r="C50" s="62" t="s">
        <v>60</v>
      </c>
      <c r="D50" s="62" t="s">
        <v>72</v>
      </c>
      <c r="E50" s="63">
        <f t="shared" si="9"/>
        <v>120.08885599144216</v>
      </c>
      <c r="F50" s="64">
        <v>208</v>
      </c>
      <c r="G50" s="65">
        <v>1</v>
      </c>
      <c r="H50" s="66">
        <v>2</v>
      </c>
      <c r="I50" s="67">
        <v>2</v>
      </c>
      <c r="J50" s="66">
        <v>12</v>
      </c>
      <c r="K50" s="68" t="s">
        <v>32</v>
      </c>
      <c r="L50" s="69" t="s">
        <v>33</v>
      </c>
      <c r="M50" s="80"/>
      <c r="N50" s="71">
        <f t="shared" si="10"/>
        <v>0</v>
      </c>
      <c r="O50" s="72"/>
      <c r="P50" s="73">
        <f t="shared" si="0"/>
        <v>0</v>
      </c>
      <c r="Q50" s="74">
        <f t="shared" si="7"/>
        <v>3</v>
      </c>
      <c r="R50" s="74">
        <f>VLOOKUP(H50,'Base de Datos'!$A$11:$I$31,Q50)</f>
        <v>5.7000000000000002E-2</v>
      </c>
      <c r="S50" s="74">
        <f t="shared" si="8"/>
        <v>6</v>
      </c>
      <c r="T50" s="74">
        <f>VLOOKUP(H50,'Base de Datos'!$A$11:$I$31,S50)</f>
        <v>0.2</v>
      </c>
      <c r="U50" s="75">
        <f t="shared" si="13"/>
        <v>0.19420000000000004</v>
      </c>
      <c r="V50" s="76">
        <f t="shared" si="6"/>
        <v>0</v>
      </c>
      <c r="W50" s="77">
        <f t="shared" si="2"/>
        <v>0</v>
      </c>
      <c r="X50" s="78">
        <f t="shared" si="3"/>
        <v>0</v>
      </c>
      <c r="Y50" s="79">
        <f t="shared" si="4"/>
        <v>208</v>
      </c>
      <c r="Z50" s="71">
        <f t="shared" si="5"/>
        <v>0</v>
      </c>
      <c r="AG50" s="40" t="s">
        <v>34</v>
      </c>
    </row>
    <row r="51" spans="1:33" x14ac:dyDescent="0.2">
      <c r="A51" s="61">
        <f t="shared" si="11"/>
        <v>37</v>
      </c>
      <c r="B51" s="81" t="s">
        <v>59</v>
      </c>
      <c r="C51" s="62" t="s">
        <v>60</v>
      </c>
      <c r="D51" s="62" t="s">
        <v>73</v>
      </c>
      <c r="E51" s="63">
        <f t="shared" si="9"/>
        <v>120.08885599144216</v>
      </c>
      <c r="F51" s="64">
        <v>208</v>
      </c>
      <c r="G51" s="65">
        <v>1</v>
      </c>
      <c r="H51" s="66">
        <v>2</v>
      </c>
      <c r="I51" s="67">
        <v>2</v>
      </c>
      <c r="J51" s="66">
        <v>12</v>
      </c>
      <c r="K51" s="68" t="s">
        <v>32</v>
      </c>
      <c r="L51" s="69" t="s">
        <v>33</v>
      </c>
      <c r="M51" s="80"/>
      <c r="N51" s="71">
        <f t="shared" si="10"/>
        <v>0</v>
      </c>
      <c r="O51" s="72"/>
      <c r="P51" s="73">
        <f t="shared" si="0"/>
        <v>0</v>
      </c>
      <c r="Q51" s="74">
        <f t="shared" si="7"/>
        <v>3</v>
      </c>
      <c r="R51" s="74">
        <f>VLOOKUP(H51,'Base de Datos'!$A$11:$I$31,Q51)</f>
        <v>5.7000000000000002E-2</v>
      </c>
      <c r="S51" s="74">
        <f t="shared" si="8"/>
        <v>6</v>
      </c>
      <c r="T51" s="74">
        <f>VLOOKUP(H51,'Base de Datos'!$A$11:$I$31,S51)</f>
        <v>0.2</v>
      </c>
      <c r="U51" s="75">
        <f t="shared" si="13"/>
        <v>0.19420000000000004</v>
      </c>
      <c r="V51" s="76">
        <f t="shared" si="6"/>
        <v>0</v>
      </c>
      <c r="W51" s="77">
        <f t="shared" si="2"/>
        <v>0</v>
      </c>
      <c r="X51" s="78">
        <f t="shared" si="3"/>
        <v>0</v>
      </c>
      <c r="Y51" s="79">
        <f t="shared" si="4"/>
        <v>208</v>
      </c>
      <c r="Z51" s="71">
        <f t="shared" si="5"/>
        <v>0</v>
      </c>
      <c r="AG51" s="40" t="s">
        <v>42</v>
      </c>
    </row>
    <row r="52" spans="1:33" x14ac:dyDescent="0.2">
      <c r="A52" s="61">
        <f t="shared" si="11"/>
        <v>38</v>
      </c>
      <c r="B52" s="81" t="s">
        <v>59</v>
      </c>
      <c r="C52" s="62" t="s">
        <v>60</v>
      </c>
      <c r="D52" s="62" t="s">
        <v>74</v>
      </c>
      <c r="E52" s="63">
        <f t="shared" si="9"/>
        <v>120.08885599144216</v>
      </c>
      <c r="F52" s="64">
        <v>208</v>
      </c>
      <c r="G52" s="65">
        <v>1</v>
      </c>
      <c r="H52" s="66">
        <v>2</v>
      </c>
      <c r="I52" s="67">
        <v>2</v>
      </c>
      <c r="J52" s="66">
        <v>12</v>
      </c>
      <c r="K52" s="68" t="s">
        <v>32</v>
      </c>
      <c r="L52" s="69" t="s">
        <v>33</v>
      </c>
      <c r="M52" s="80"/>
      <c r="N52" s="71">
        <f t="shared" si="10"/>
        <v>0</v>
      </c>
      <c r="O52" s="72"/>
      <c r="P52" s="73">
        <f t="shared" si="0"/>
        <v>0</v>
      </c>
      <c r="Q52" s="74">
        <f t="shared" si="7"/>
        <v>3</v>
      </c>
      <c r="R52" s="74">
        <f>VLOOKUP(H52,'Base de Datos'!$A$11:$I$31,Q52)</f>
        <v>5.7000000000000002E-2</v>
      </c>
      <c r="S52" s="74">
        <f t="shared" si="8"/>
        <v>6</v>
      </c>
      <c r="T52" s="74">
        <f>VLOOKUP(H52,'Base de Datos'!$A$11:$I$31,S52)</f>
        <v>0.2</v>
      </c>
      <c r="U52" s="75">
        <f t="shared" si="13"/>
        <v>0.19420000000000004</v>
      </c>
      <c r="V52" s="76">
        <f t="shared" si="6"/>
        <v>0</v>
      </c>
      <c r="W52" s="77">
        <f t="shared" si="2"/>
        <v>0</v>
      </c>
      <c r="X52" s="78">
        <f t="shared" si="3"/>
        <v>0</v>
      </c>
      <c r="Y52" s="79">
        <f t="shared" si="4"/>
        <v>208</v>
      </c>
      <c r="Z52" s="71">
        <f t="shared" si="5"/>
        <v>0</v>
      </c>
      <c r="AG52" s="40">
        <v>250</v>
      </c>
    </row>
    <row r="53" spans="1:33" x14ac:dyDescent="0.2">
      <c r="A53" s="61">
        <f t="shared" si="11"/>
        <v>39</v>
      </c>
      <c r="B53" s="81" t="s">
        <v>59</v>
      </c>
      <c r="C53" s="62" t="s">
        <v>60</v>
      </c>
      <c r="D53" s="62" t="s">
        <v>75</v>
      </c>
      <c r="E53" s="63">
        <f t="shared" si="9"/>
        <v>120.08885599144216</v>
      </c>
      <c r="F53" s="64">
        <v>208</v>
      </c>
      <c r="G53" s="65">
        <v>1</v>
      </c>
      <c r="H53" s="66">
        <v>2</v>
      </c>
      <c r="I53" s="67">
        <v>2</v>
      </c>
      <c r="J53" s="66">
        <v>12</v>
      </c>
      <c r="K53" s="68" t="s">
        <v>32</v>
      </c>
      <c r="L53" s="69" t="s">
        <v>33</v>
      </c>
      <c r="M53" s="80"/>
      <c r="N53" s="71">
        <f t="shared" si="10"/>
        <v>0</v>
      </c>
      <c r="O53" s="72"/>
      <c r="P53" s="73">
        <f t="shared" si="0"/>
        <v>0</v>
      </c>
      <c r="Q53" s="74">
        <f t="shared" si="7"/>
        <v>3</v>
      </c>
      <c r="R53" s="74">
        <f>VLOOKUP(H53,'Base de Datos'!$A$11:$I$31,Q53)</f>
        <v>5.7000000000000002E-2</v>
      </c>
      <c r="S53" s="74">
        <f t="shared" si="8"/>
        <v>6</v>
      </c>
      <c r="T53" s="74">
        <f>VLOOKUP(H53,'Base de Datos'!$A$11:$I$31,S53)</f>
        <v>0.2</v>
      </c>
      <c r="U53" s="75">
        <f t="shared" si="13"/>
        <v>0.19420000000000004</v>
      </c>
      <c r="V53" s="76">
        <f t="shared" si="6"/>
        <v>0</v>
      </c>
      <c r="W53" s="77">
        <f t="shared" si="2"/>
        <v>0</v>
      </c>
      <c r="X53" s="78">
        <f t="shared" si="3"/>
        <v>0</v>
      </c>
      <c r="Y53" s="79">
        <f t="shared" si="4"/>
        <v>208</v>
      </c>
      <c r="Z53" s="71">
        <f t="shared" si="5"/>
        <v>0</v>
      </c>
      <c r="AG53" s="40">
        <v>300</v>
      </c>
    </row>
    <row r="54" spans="1:33" x14ac:dyDescent="0.2">
      <c r="A54" s="61">
        <f t="shared" si="11"/>
        <v>40</v>
      </c>
      <c r="B54" s="81" t="s">
        <v>59</v>
      </c>
      <c r="C54" s="62" t="s">
        <v>60</v>
      </c>
      <c r="D54" s="62" t="s">
        <v>76</v>
      </c>
      <c r="E54" s="63">
        <f t="shared" si="9"/>
        <v>120.08885599144216</v>
      </c>
      <c r="F54" s="64">
        <v>208</v>
      </c>
      <c r="G54" s="65">
        <v>1</v>
      </c>
      <c r="H54" s="66">
        <v>2</v>
      </c>
      <c r="I54" s="67">
        <v>2</v>
      </c>
      <c r="J54" s="66">
        <v>12</v>
      </c>
      <c r="K54" s="68" t="s">
        <v>32</v>
      </c>
      <c r="L54" s="69" t="s">
        <v>33</v>
      </c>
      <c r="M54" s="80"/>
      <c r="N54" s="71">
        <f t="shared" si="10"/>
        <v>0</v>
      </c>
      <c r="O54" s="72"/>
      <c r="P54" s="73">
        <f t="shared" si="0"/>
        <v>0</v>
      </c>
      <c r="Q54" s="74">
        <f t="shared" si="7"/>
        <v>3</v>
      </c>
      <c r="R54" s="74">
        <f>VLOOKUP(H54,'Base de Datos'!$A$11:$I$31,Q54)</f>
        <v>5.7000000000000002E-2</v>
      </c>
      <c r="S54" s="74">
        <f t="shared" si="8"/>
        <v>6</v>
      </c>
      <c r="T54" s="74">
        <f>VLOOKUP(H54,'Base de Datos'!$A$11:$I$31,S54)</f>
        <v>0.2</v>
      </c>
      <c r="U54" s="75">
        <f t="shared" si="13"/>
        <v>0.19420000000000004</v>
      </c>
      <c r="V54" s="76">
        <f t="shared" si="6"/>
        <v>0</v>
      </c>
      <c r="W54" s="77">
        <f t="shared" si="2"/>
        <v>0</v>
      </c>
      <c r="X54" s="78">
        <f t="shared" si="3"/>
        <v>0</v>
      </c>
      <c r="Y54" s="79">
        <f t="shared" si="4"/>
        <v>208</v>
      </c>
      <c r="Z54" s="71">
        <f t="shared" si="5"/>
        <v>0</v>
      </c>
      <c r="AG54" s="40">
        <v>350</v>
      </c>
    </row>
    <row r="55" spans="1:33" x14ac:dyDescent="0.2">
      <c r="A55" s="61">
        <f t="shared" si="11"/>
        <v>41</v>
      </c>
      <c r="B55" s="81" t="s">
        <v>59</v>
      </c>
      <c r="C55" s="62" t="s">
        <v>60</v>
      </c>
      <c r="D55" s="62" t="s">
        <v>63</v>
      </c>
      <c r="E55" s="63">
        <f t="shared" si="9"/>
        <v>120.08885599144216</v>
      </c>
      <c r="F55" s="64">
        <v>208</v>
      </c>
      <c r="G55" s="65">
        <v>1</v>
      </c>
      <c r="H55" s="66">
        <v>2</v>
      </c>
      <c r="I55" s="67">
        <v>2</v>
      </c>
      <c r="J55" s="66">
        <v>12</v>
      </c>
      <c r="K55" s="68" t="s">
        <v>32</v>
      </c>
      <c r="L55" s="69" t="s">
        <v>33</v>
      </c>
      <c r="M55" s="80"/>
      <c r="N55" s="71">
        <f t="shared" si="10"/>
        <v>0</v>
      </c>
      <c r="O55" s="72"/>
      <c r="P55" s="73">
        <f t="shared" si="0"/>
        <v>0</v>
      </c>
      <c r="Q55" s="74">
        <f t="shared" si="7"/>
        <v>3</v>
      </c>
      <c r="R55" s="74">
        <f>VLOOKUP(H55,'Base de Datos'!$A$11:$I$31,Q55)</f>
        <v>5.7000000000000002E-2</v>
      </c>
      <c r="S55" s="74">
        <f t="shared" si="8"/>
        <v>6</v>
      </c>
      <c r="T55" s="74">
        <f>VLOOKUP(H55,'Base de Datos'!$A$11:$I$31,S55)</f>
        <v>0.2</v>
      </c>
      <c r="U55" s="75">
        <f t="shared" si="13"/>
        <v>0.19420000000000004</v>
      </c>
      <c r="V55" s="76">
        <f t="shared" si="6"/>
        <v>0</v>
      </c>
      <c r="W55" s="77">
        <f t="shared" si="2"/>
        <v>0</v>
      </c>
      <c r="X55" s="78">
        <f t="shared" si="3"/>
        <v>0</v>
      </c>
      <c r="Y55" s="79">
        <f t="shared" si="4"/>
        <v>208</v>
      </c>
      <c r="Z55" s="71">
        <f t="shared" si="5"/>
        <v>0</v>
      </c>
      <c r="AG55" s="40">
        <v>400</v>
      </c>
    </row>
    <row r="56" spans="1:33" x14ac:dyDescent="0.2">
      <c r="A56" s="61">
        <f t="shared" si="11"/>
        <v>42</v>
      </c>
      <c r="B56" s="81" t="s">
        <v>59</v>
      </c>
      <c r="C56" s="62" t="s">
        <v>60</v>
      </c>
      <c r="D56" s="62" t="s">
        <v>64</v>
      </c>
      <c r="E56" s="63">
        <f t="shared" si="9"/>
        <v>120.08885599144216</v>
      </c>
      <c r="F56" s="64">
        <v>208</v>
      </c>
      <c r="G56" s="65">
        <v>1</v>
      </c>
      <c r="H56" s="66">
        <v>2</v>
      </c>
      <c r="I56" s="67">
        <v>2</v>
      </c>
      <c r="J56" s="66">
        <v>12</v>
      </c>
      <c r="K56" s="68" t="s">
        <v>32</v>
      </c>
      <c r="L56" s="69" t="s">
        <v>33</v>
      </c>
      <c r="M56" s="80"/>
      <c r="N56" s="71">
        <f t="shared" si="10"/>
        <v>0</v>
      </c>
      <c r="O56" s="72"/>
      <c r="P56" s="73">
        <f t="shared" si="0"/>
        <v>0</v>
      </c>
      <c r="Q56" s="74">
        <f t="shared" si="7"/>
        <v>3</v>
      </c>
      <c r="R56" s="74">
        <f>VLOOKUP(H56,'Base de Datos'!$A$11:$I$31,Q56)</f>
        <v>5.7000000000000002E-2</v>
      </c>
      <c r="S56" s="74">
        <f t="shared" si="8"/>
        <v>6</v>
      </c>
      <c r="T56" s="74">
        <f>VLOOKUP(H56,'Base de Datos'!$A$11:$I$31,S56)</f>
        <v>0.2</v>
      </c>
      <c r="U56" s="75">
        <f t="shared" si="13"/>
        <v>0.19420000000000004</v>
      </c>
      <c r="V56" s="76">
        <f t="shared" si="6"/>
        <v>0</v>
      </c>
      <c r="W56" s="77">
        <f t="shared" si="2"/>
        <v>0</v>
      </c>
      <c r="X56" s="78">
        <f t="shared" si="3"/>
        <v>0</v>
      </c>
      <c r="Y56" s="79">
        <f t="shared" si="4"/>
        <v>208</v>
      </c>
      <c r="Z56" s="71">
        <f t="shared" si="5"/>
        <v>0</v>
      </c>
      <c r="AG56" s="40">
        <v>500</v>
      </c>
    </row>
    <row r="57" spans="1:33" x14ac:dyDescent="0.2">
      <c r="A57" s="61">
        <f t="shared" si="11"/>
        <v>43</v>
      </c>
      <c r="B57" s="81" t="s">
        <v>59</v>
      </c>
      <c r="C57" s="62" t="s">
        <v>60</v>
      </c>
      <c r="D57" s="62" t="s">
        <v>65</v>
      </c>
      <c r="E57" s="63">
        <f t="shared" si="9"/>
        <v>120.08885599144216</v>
      </c>
      <c r="F57" s="64">
        <v>208</v>
      </c>
      <c r="G57" s="65">
        <v>1</v>
      </c>
      <c r="H57" s="66">
        <v>2</v>
      </c>
      <c r="I57" s="67">
        <v>2</v>
      </c>
      <c r="J57" s="66">
        <v>12</v>
      </c>
      <c r="K57" s="68" t="s">
        <v>32</v>
      </c>
      <c r="L57" s="69" t="s">
        <v>33</v>
      </c>
      <c r="M57" s="80"/>
      <c r="N57" s="71">
        <f t="shared" si="10"/>
        <v>0</v>
      </c>
      <c r="O57" s="72"/>
      <c r="P57" s="73">
        <f t="shared" si="0"/>
        <v>0</v>
      </c>
      <c r="Q57" s="74">
        <f t="shared" si="7"/>
        <v>3</v>
      </c>
      <c r="R57" s="74">
        <f>VLOOKUP(H57,'Base de Datos'!$A$11:$I$31,Q57)</f>
        <v>5.7000000000000002E-2</v>
      </c>
      <c r="S57" s="74">
        <f t="shared" si="8"/>
        <v>6</v>
      </c>
      <c r="T57" s="74">
        <f>VLOOKUP(H57,'Base de Datos'!$A$11:$I$31,S57)</f>
        <v>0.2</v>
      </c>
      <c r="U57" s="75">
        <f t="shared" ref="U57:U76" si="14">T57*PF+R57*SIN(ACOS(PF))</f>
        <v>0.19420000000000004</v>
      </c>
      <c r="V57" s="76">
        <f t="shared" si="6"/>
        <v>0</v>
      </c>
      <c r="W57" s="77">
        <f t="shared" si="2"/>
        <v>0</v>
      </c>
      <c r="X57" s="78">
        <f t="shared" si="3"/>
        <v>0</v>
      </c>
      <c r="Y57" s="79">
        <f t="shared" si="4"/>
        <v>208</v>
      </c>
      <c r="Z57" s="71">
        <f t="shared" si="5"/>
        <v>0</v>
      </c>
      <c r="AG57" s="40">
        <v>400</v>
      </c>
    </row>
    <row r="58" spans="1:33" x14ac:dyDescent="0.2">
      <c r="A58" s="61">
        <f t="shared" si="11"/>
        <v>44</v>
      </c>
      <c r="B58" s="81" t="s">
        <v>59</v>
      </c>
      <c r="C58" s="62" t="s">
        <v>60</v>
      </c>
      <c r="D58" s="62" t="s">
        <v>77</v>
      </c>
      <c r="E58" s="63">
        <f t="shared" si="9"/>
        <v>120.08885599144216</v>
      </c>
      <c r="F58" s="64">
        <v>208</v>
      </c>
      <c r="G58" s="65">
        <v>1</v>
      </c>
      <c r="H58" s="66">
        <v>2</v>
      </c>
      <c r="I58" s="67">
        <v>2</v>
      </c>
      <c r="J58" s="66">
        <v>12</v>
      </c>
      <c r="K58" s="68" t="s">
        <v>32</v>
      </c>
      <c r="L58" s="69" t="s">
        <v>33</v>
      </c>
      <c r="M58" s="80"/>
      <c r="N58" s="71">
        <f t="shared" si="10"/>
        <v>0</v>
      </c>
      <c r="O58" s="72"/>
      <c r="P58" s="73">
        <f t="shared" si="0"/>
        <v>0</v>
      </c>
      <c r="Q58" s="74">
        <f t="shared" si="7"/>
        <v>3</v>
      </c>
      <c r="R58" s="74">
        <f>VLOOKUP(H58,'Base de Datos'!$A$11:$I$31,Q58)</f>
        <v>5.7000000000000002E-2</v>
      </c>
      <c r="S58" s="74">
        <f t="shared" si="8"/>
        <v>6</v>
      </c>
      <c r="T58" s="74">
        <f>VLOOKUP(H58,'Base de Datos'!$A$11:$I$31,S58)</f>
        <v>0.2</v>
      </c>
      <c r="U58" s="75">
        <f t="shared" si="14"/>
        <v>0.19420000000000004</v>
      </c>
      <c r="V58" s="76">
        <f t="shared" si="6"/>
        <v>0</v>
      </c>
      <c r="W58" s="77">
        <f t="shared" si="2"/>
        <v>0</v>
      </c>
      <c r="X58" s="78">
        <f t="shared" si="3"/>
        <v>0</v>
      </c>
      <c r="Y58" s="79">
        <f t="shared" si="4"/>
        <v>208</v>
      </c>
      <c r="Z58" s="71">
        <f t="shared" si="5"/>
        <v>0</v>
      </c>
      <c r="AG58" s="40">
        <v>500</v>
      </c>
    </row>
    <row r="59" spans="1:33" x14ac:dyDescent="0.2">
      <c r="A59" s="61">
        <f t="shared" si="11"/>
        <v>45</v>
      </c>
      <c r="B59" s="62" t="s">
        <v>78</v>
      </c>
      <c r="C59" s="62" t="s">
        <v>79</v>
      </c>
      <c r="D59" s="62" t="s">
        <v>80</v>
      </c>
      <c r="E59" s="63">
        <f t="shared" si="9"/>
        <v>120.08885599144216</v>
      </c>
      <c r="F59" s="64">
        <v>208</v>
      </c>
      <c r="G59" s="65">
        <v>1</v>
      </c>
      <c r="H59" s="66">
        <v>2</v>
      </c>
      <c r="I59" s="67">
        <v>2</v>
      </c>
      <c r="J59" s="66">
        <v>12</v>
      </c>
      <c r="K59" s="68" t="s">
        <v>32</v>
      </c>
      <c r="L59" s="69" t="s">
        <v>33</v>
      </c>
      <c r="M59" s="80"/>
      <c r="N59" s="71">
        <f t="shared" si="10"/>
        <v>0</v>
      </c>
      <c r="O59" s="72"/>
      <c r="P59" s="73">
        <f t="shared" si="0"/>
        <v>0</v>
      </c>
      <c r="Q59" s="74">
        <f t="shared" si="7"/>
        <v>3</v>
      </c>
      <c r="R59" s="74">
        <f>VLOOKUP(H59,'Base de Datos'!$A$11:$I$31,Q59)</f>
        <v>5.7000000000000002E-2</v>
      </c>
      <c r="S59" s="74">
        <f t="shared" si="8"/>
        <v>6</v>
      </c>
      <c r="T59" s="74">
        <f>VLOOKUP(H59,'Base de Datos'!$A$11:$I$31,S59)</f>
        <v>0.2</v>
      </c>
      <c r="U59" s="75">
        <f t="shared" si="14"/>
        <v>0.19420000000000004</v>
      </c>
      <c r="V59" s="76">
        <f t="shared" si="6"/>
        <v>0</v>
      </c>
      <c r="W59" s="77">
        <f t="shared" si="2"/>
        <v>0</v>
      </c>
      <c r="X59" s="78">
        <f t="shared" si="3"/>
        <v>0</v>
      </c>
      <c r="Y59" s="79">
        <f t="shared" si="4"/>
        <v>208</v>
      </c>
      <c r="Z59" s="71">
        <f t="shared" si="5"/>
        <v>0</v>
      </c>
      <c r="AG59" s="40" t="s">
        <v>31</v>
      </c>
    </row>
    <row r="60" spans="1:33" x14ac:dyDescent="0.2">
      <c r="A60" s="61">
        <f t="shared" si="11"/>
        <v>46</v>
      </c>
      <c r="B60" s="62" t="s">
        <v>78</v>
      </c>
      <c r="C60" s="62" t="s">
        <v>79</v>
      </c>
      <c r="D60" s="62" t="s">
        <v>81</v>
      </c>
      <c r="E60" s="63">
        <f t="shared" si="9"/>
        <v>120.08885599144216</v>
      </c>
      <c r="F60" s="64">
        <v>208</v>
      </c>
      <c r="G60" s="65">
        <v>1</v>
      </c>
      <c r="H60" s="66">
        <v>2</v>
      </c>
      <c r="I60" s="67">
        <v>2</v>
      </c>
      <c r="J60" s="66">
        <v>12</v>
      </c>
      <c r="K60" s="68" t="s">
        <v>32</v>
      </c>
      <c r="L60" s="69" t="s">
        <v>33</v>
      </c>
      <c r="M60" s="80"/>
      <c r="N60" s="71">
        <f t="shared" si="10"/>
        <v>0</v>
      </c>
      <c r="O60" s="72"/>
      <c r="P60" s="73">
        <f t="shared" si="0"/>
        <v>0</v>
      </c>
      <c r="Q60" s="74">
        <f t="shared" si="7"/>
        <v>3</v>
      </c>
      <c r="R60" s="74">
        <f>VLOOKUP(H60,'Base de Datos'!$A$11:$I$31,Q60)</f>
        <v>5.7000000000000002E-2</v>
      </c>
      <c r="S60" s="74">
        <f t="shared" si="8"/>
        <v>6</v>
      </c>
      <c r="T60" s="74">
        <f>VLOOKUP(H60,'Base de Datos'!$A$11:$I$31,S60)</f>
        <v>0.2</v>
      </c>
      <c r="U60" s="75">
        <f t="shared" si="14"/>
        <v>0.19420000000000004</v>
      </c>
      <c r="V60" s="76">
        <f t="shared" si="6"/>
        <v>0</v>
      </c>
      <c r="W60" s="77">
        <f t="shared" si="2"/>
        <v>0</v>
      </c>
      <c r="X60" s="78">
        <f t="shared" si="3"/>
        <v>0</v>
      </c>
      <c r="Y60" s="79">
        <f t="shared" si="4"/>
        <v>208</v>
      </c>
      <c r="Z60" s="71">
        <f t="shared" si="5"/>
        <v>0</v>
      </c>
      <c r="AG60" s="40" t="s">
        <v>39</v>
      </c>
    </row>
    <row r="61" spans="1:33" x14ac:dyDescent="0.2">
      <c r="A61" s="61">
        <f t="shared" si="11"/>
        <v>47</v>
      </c>
      <c r="B61" s="62" t="s">
        <v>78</v>
      </c>
      <c r="C61" s="62" t="s">
        <v>79</v>
      </c>
      <c r="D61" s="62" t="s">
        <v>82</v>
      </c>
      <c r="E61" s="63">
        <f t="shared" si="9"/>
        <v>120.08885599144216</v>
      </c>
      <c r="F61" s="64">
        <v>208</v>
      </c>
      <c r="G61" s="65">
        <v>1</v>
      </c>
      <c r="H61" s="66">
        <v>2</v>
      </c>
      <c r="I61" s="67">
        <v>2</v>
      </c>
      <c r="J61" s="66">
        <v>12</v>
      </c>
      <c r="K61" s="68" t="s">
        <v>32</v>
      </c>
      <c r="L61" s="69" t="s">
        <v>33</v>
      </c>
      <c r="M61" s="80"/>
      <c r="N61" s="71">
        <f t="shared" si="10"/>
        <v>0</v>
      </c>
      <c r="O61" s="72"/>
      <c r="P61" s="73">
        <f t="shared" si="0"/>
        <v>0</v>
      </c>
      <c r="Q61" s="74">
        <f t="shared" si="7"/>
        <v>3</v>
      </c>
      <c r="R61" s="74">
        <f>VLOOKUP(H61,'Base de Datos'!$A$11:$I$31,Q61)</f>
        <v>5.7000000000000002E-2</v>
      </c>
      <c r="S61" s="74">
        <f t="shared" si="8"/>
        <v>6</v>
      </c>
      <c r="T61" s="74">
        <f>VLOOKUP(H61,'Base de Datos'!$A$11:$I$31,S61)</f>
        <v>0.2</v>
      </c>
      <c r="U61" s="75">
        <f t="shared" si="14"/>
        <v>0.19420000000000004</v>
      </c>
      <c r="V61" s="76">
        <f t="shared" si="6"/>
        <v>0</v>
      </c>
      <c r="W61" s="77">
        <f t="shared" si="2"/>
        <v>0</v>
      </c>
      <c r="X61" s="78">
        <f t="shared" si="3"/>
        <v>0</v>
      </c>
      <c r="Y61" s="79">
        <f t="shared" si="4"/>
        <v>208</v>
      </c>
      <c r="Z61" s="71">
        <f t="shared" si="5"/>
        <v>0</v>
      </c>
      <c r="AG61" s="40" t="s">
        <v>34</v>
      </c>
    </row>
    <row r="62" spans="1:33" x14ac:dyDescent="0.2">
      <c r="A62" s="61">
        <f t="shared" si="11"/>
        <v>48</v>
      </c>
      <c r="B62" s="62" t="s">
        <v>78</v>
      </c>
      <c r="C62" s="62" t="s">
        <v>79</v>
      </c>
      <c r="D62" s="62" t="s">
        <v>83</v>
      </c>
      <c r="E62" s="63">
        <f t="shared" si="9"/>
        <v>120.08885599144216</v>
      </c>
      <c r="F62" s="64">
        <v>208</v>
      </c>
      <c r="G62" s="65">
        <v>1</v>
      </c>
      <c r="H62" s="66">
        <v>2</v>
      </c>
      <c r="I62" s="67">
        <v>2</v>
      </c>
      <c r="J62" s="66">
        <v>12</v>
      </c>
      <c r="K62" s="68" t="s">
        <v>32</v>
      </c>
      <c r="L62" s="69" t="s">
        <v>33</v>
      </c>
      <c r="M62" s="80"/>
      <c r="N62" s="71">
        <f t="shared" si="10"/>
        <v>0</v>
      </c>
      <c r="O62" s="72"/>
      <c r="P62" s="73">
        <f t="shared" si="0"/>
        <v>0</v>
      </c>
      <c r="Q62" s="74">
        <f t="shared" si="7"/>
        <v>3</v>
      </c>
      <c r="R62" s="74">
        <f>VLOOKUP(H62,'Base de Datos'!$A$11:$I$31,Q62)</f>
        <v>5.7000000000000002E-2</v>
      </c>
      <c r="S62" s="74">
        <f t="shared" si="8"/>
        <v>6</v>
      </c>
      <c r="T62" s="74">
        <f>VLOOKUP(H62,'Base de Datos'!$A$11:$I$31,S62)</f>
        <v>0.2</v>
      </c>
      <c r="U62" s="75">
        <f t="shared" si="14"/>
        <v>0.19420000000000004</v>
      </c>
      <c r="V62" s="76">
        <f t="shared" si="6"/>
        <v>0</v>
      </c>
      <c r="W62" s="77">
        <f t="shared" si="2"/>
        <v>0</v>
      </c>
      <c r="X62" s="78">
        <f t="shared" si="3"/>
        <v>0</v>
      </c>
      <c r="Y62" s="79">
        <f t="shared" si="4"/>
        <v>208</v>
      </c>
      <c r="Z62" s="71">
        <f t="shared" si="5"/>
        <v>0</v>
      </c>
      <c r="AG62" s="40" t="s">
        <v>42</v>
      </c>
    </row>
    <row r="63" spans="1:33" x14ac:dyDescent="0.2">
      <c r="A63" s="61">
        <f t="shared" si="11"/>
        <v>49</v>
      </c>
      <c r="B63" s="62" t="s">
        <v>78</v>
      </c>
      <c r="C63" s="62" t="s">
        <v>79</v>
      </c>
      <c r="D63" s="62" t="s">
        <v>84</v>
      </c>
      <c r="E63" s="63">
        <f t="shared" si="9"/>
        <v>120.08885599144216</v>
      </c>
      <c r="F63" s="64">
        <v>208</v>
      </c>
      <c r="G63" s="65">
        <v>1</v>
      </c>
      <c r="H63" s="66">
        <v>2</v>
      </c>
      <c r="I63" s="67">
        <v>2</v>
      </c>
      <c r="J63" s="66">
        <v>12</v>
      </c>
      <c r="K63" s="68" t="s">
        <v>32</v>
      </c>
      <c r="L63" s="69" t="s">
        <v>33</v>
      </c>
      <c r="M63" s="80"/>
      <c r="N63" s="71">
        <f t="shared" si="10"/>
        <v>0</v>
      </c>
      <c r="O63" s="72"/>
      <c r="P63" s="73">
        <f t="shared" si="0"/>
        <v>0</v>
      </c>
      <c r="Q63" s="74">
        <f t="shared" si="7"/>
        <v>3</v>
      </c>
      <c r="R63" s="74">
        <f>VLOOKUP(H63,'Base de Datos'!$A$11:$I$31,Q63)</f>
        <v>5.7000000000000002E-2</v>
      </c>
      <c r="S63" s="74">
        <f t="shared" si="8"/>
        <v>6</v>
      </c>
      <c r="T63" s="74">
        <f>VLOOKUP(H63,'Base de Datos'!$A$11:$I$31,S63)</f>
        <v>0.2</v>
      </c>
      <c r="U63" s="75">
        <f t="shared" si="14"/>
        <v>0.19420000000000004</v>
      </c>
      <c r="V63" s="76">
        <f t="shared" si="6"/>
        <v>0</v>
      </c>
      <c r="W63" s="77">
        <f t="shared" si="2"/>
        <v>0</v>
      </c>
      <c r="X63" s="78">
        <f t="shared" si="3"/>
        <v>0</v>
      </c>
      <c r="Y63" s="79">
        <f t="shared" si="4"/>
        <v>208</v>
      </c>
      <c r="Z63" s="71">
        <f t="shared" si="5"/>
        <v>0</v>
      </c>
      <c r="AG63" s="40">
        <v>250</v>
      </c>
    </row>
    <row r="64" spans="1:33" x14ac:dyDescent="0.2">
      <c r="A64" s="61">
        <f t="shared" si="11"/>
        <v>50</v>
      </c>
      <c r="B64" s="62" t="s">
        <v>78</v>
      </c>
      <c r="C64" s="62" t="s">
        <v>79</v>
      </c>
      <c r="D64" s="62" t="s">
        <v>66</v>
      </c>
      <c r="E64" s="63">
        <f t="shared" si="9"/>
        <v>120.08885599144216</v>
      </c>
      <c r="F64" s="64">
        <v>208</v>
      </c>
      <c r="G64" s="65">
        <v>1</v>
      </c>
      <c r="H64" s="66">
        <v>2</v>
      </c>
      <c r="I64" s="67">
        <v>2</v>
      </c>
      <c r="J64" s="66">
        <v>12</v>
      </c>
      <c r="K64" s="68" t="s">
        <v>32</v>
      </c>
      <c r="L64" s="69" t="s">
        <v>33</v>
      </c>
      <c r="M64" s="80"/>
      <c r="N64" s="71">
        <f t="shared" si="10"/>
        <v>0</v>
      </c>
      <c r="O64" s="72"/>
      <c r="P64" s="73">
        <f t="shared" si="0"/>
        <v>0</v>
      </c>
      <c r="Q64" s="74">
        <f t="shared" si="7"/>
        <v>3</v>
      </c>
      <c r="R64" s="74">
        <f>VLOOKUP(H64,'Base de Datos'!$A$11:$I$31,Q64)</f>
        <v>5.7000000000000002E-2</v>
      </c>
      <c r="S64" s="74">
        <f t="shared" si="8"/>
        <v>6</v>
      </c>
      <c r="T64" s="74">
        <f>VLOOKUP(H64,'Base de Datos'!$A$11:$I$31,S64)</f>
        <v>0.2</v>
      </c>
      <c r="U64" s="75">
        <f t="shared" si="14"/>
        <v>0.19420000000000004</v>
      </c>
      <c r="V64" s="76">
        <f t="shared" si="6"/>
        <v>0</v>
      </c>
      <c r="W64" s="77">
        <f t="shared" si="2"/>
        <v>0</v>
      </c>
      <c r="X64" s="78">
        <f t="shared" si="3"/>
        <v>0</v>
      </c>
      <c r="Y64" s="79">
        <f t="shared" si="4"/>
        <v>208</v>
      </c>
      <c r="Z64" s="71">
        <f t="shared" si="5"/>
        <v>0</v>
      </c>
      <c r="AG64" s="40">
        <v>300</v>
      </c>
    </row>
    <row r="65" spans="1:33" x14ac:dyDescent="0.2">
      <c r="A65" s="61">
        <f t="shared" si="11"/>
        <v>51</v>
      </c>
      <c r="B65" s="62" t="s">
        <v>78</v>
      </c>
      <c r="C65" s="62" t="s">
        <v>79</v>
      </c>
      <c r="D65" s="62" t="s">
        <v>67</v>
      </c>
      <c r="E65" s="63">
        <f t="shared" si="9"/>
        <v>120.08885599144216</v>
      </c>
      <c r="F65" s="64">
        <v>208</v>
      </c>
      <c r="G65" s="65">
        <v>1</v>
      </c>
      <c r="H65" s="66">
        <v>2</v>
      </c>
      <c r="I65" s="67">
        <v>2</v>
      </c>
      <c r="J65" s="66">
        <v>12</v>
      </c>
      <c r="K65" s="68" t="s">
        <v>32</v>
      </c>
      <c r="L65" s="69" t="s">
        <v>33</v>
      </c>
      <c r="M65" s="80"/>
      <c r="N65" s="71">
        <f t="shared" si="10"/>
        <v>0</v>
      </c>
      <c r="O65" s="72"/>
      <c r="P65" s="73">
        <f t="shared" si="0"/>
        <v>0</v>
      </c>
      <c r="Q65" s="74">
        <f t="shared" si="7"/>
        <v>3</v>
      </c>
      <c r="R65" s="74">
        <f>VLOOKUP(H65,'Base de Datos'!$A$11:$I$31,Q65)</f>
        <v>5.7000000000000002E-2</v>
      </c>
      <c r="S65" s="74">
        <f t="shared" si="8"/>
        <v>6</v>
      </c>
      <c r="T65" s="74">
        <f>VLOOKUP(H65,'Base de Datos'!$A$11:$I$31,S65)</f>
        <v>0.2</v>
      </c>
      <c r="U65" s="75">
        <f t="shared" si="14"/>
        <v>0.19420000000000004</v>
      </c>
      <c r="V65" s="76">
        <f t="shared" si="6"/>
        <v>0</v>
      </c>
      <c r="W65" s="77">
        <f t="shared" si="2"/>
        <v>0</v>
      </c>
      <c r="X65" s="78">
        <f t="shared" si="3"/>
        <v>0</v>
      </c>
      <c r="Y65" s="79">
        <f t="shared" si="4"/>
        <v>208</v>
      </c>
      <c r="Z65" s="71">
        <f t="shared" si="5"/>
        <v>0</v>
      </c>
      <c r="AG65" s="40">
        <v>350</v>
      </c>
    </row>
    <row r="66" spans="1:33" x14ac:dyDescent="0.2">
      <c r="A66" s="61">
        <f t="shared" si="11"/>
        <v>52</v>
      </c>
      <c r="B66" s="62" t="s">
        <v>78</v>
      </c>
      <c r="C66" s="62" t="s">
        <v>79</v>
      </c>
      <c r="D66" s="62" t="s">
        <v>68</v>
      </c>
      <c r="E66" s="63">
        <f t="shared" si="9"/>
        <v>120.08885599144216</v>
      </c>
      <c r="F66" s="64">
        <v>208</v>
      </c>
      <c r="G66" s="65">
        <v>1</v>
      </c>
      <c r="H66" s="66">
        <v>2</v>
      </c>
      <c r="I66" s="67">
        <v>2</v>
      </c>
      <c r="J66" s="66">
        <v>12</v>
      </c>
      <c r="K66" s="68" t="s">
        <v>32</v>
      </c>
      <c r="L66" s="69" t="s">
        <v>33</v>
      </c>
      <c r="M66" s="80"/>
      <c r="N66" s="71">
        <f t="shared" si="10"/>
        <v>0</v>
      </c>
      <c r="O66" s="72"/>
      <c r="P66" s="73">
        <f t="shared" si="0"/>
        <v>0</v>
      </c>
      <c r="Q66" s="74">
        <f t="shared" si="7"/>
        <v>3</v>
      </c>
      <c r="R66" s="74">
        <f>VLOOKUP(H66,'Base de Datos'!$A$11:$I$31,Q66)</f>
        <v>5.7000000000000002E-2</v>
      </c>
      <c r="S66" s="74">
        <f t="shared" si="8"/>
        <v>6</v>
      </c>
      <c r="T66" s="74">
        <f>VLOOKUP(H66,'Base de Datos'!$A$11:$I$31,S66)</f>
        <v>0.2</v>
      </c>
      <c r="U66" s="75">
        <f t="shared" si="14"/>
        <v>0.19420000000000004</v>
      </c>
      <c r="V66" s="76">
        <f t="shared" si="6"/>
        <v>0</v>
      </c>
      <c r="W66" s="77">
        <f t="shared" si="2"/>
        <v>0</v>
      </c>
      <c r="X66" s="78">
        <f t="shared" si="3"/>
        <v>0</v>
      </c>
      <c r="Y66" s="79">
        <f t="shared" si="4"/>
        <v>208</v>
      </c>
      <c r="Z66" s="71">
        <f t="shared" si="5"/>
        <v>0</v>
      </c>
      <c r="AG66" s="40">
        <v>400</v>
      </c>
    </row>
    <row r="67" spans="1:33" x14ac:dyDescent="0.2">
      <c r="A67" s="61">
        <f t="shared" si="11"/>
        <v>53</v>
      </c>
      <c r="B67" s="62" t="s">
        <v>78</v>
      </c>
      <c r="C67" s="62" t="s">
        <v>79</v>
      </c>
      <c r="D67" s="62" t="s">
        <v>85</v>
      </c>
      <c r="E67" s="63">
        <f t="shared" si="9"/>
        <v>120.08885599144216</v>
      </c>
      <c r="F67" s="64">
        <v>208</v>
      </c>
      <c r="G67" s="65">
        <v>1</v>
      </c>
      <c r="H67" s="66">
        <v>2</v>
      </c>
      <c r="I67" s="67">
        <v>2</v>
      </c>
      <c r="J67" s="66">
        <v>12</v>
      </c>
      <c r="K67" s="68" t="s">
        <v>32</v>
      </c>
      <c r="L67" s="69" t="s">
        <v>33</v>
      </c>
      <c r="M67" s="80"/>
      <c r="N67" s="71">
        <f t="shared" si="10"/>
        <v>0</v>
      </c>
      <c r="O67" s="72"/>
      <c r="P67" s="73">
        <f t="shared" si="0"/>
        <v>0</v>
      </c>
      <c r="Q67" s="74">
        <f t="shared" si="7"/>
        <v>3</v>
      </c>
      <c r="R67" s="74">
        <f>VLOOKUP(H67,'Base de Datos'!$A$11:$I$31,Q67)</f>
        <v>5.7000000000000002E-2</v>
      </c>
      <c r="S67" s="74">
        <f t="shared" si="8"/>
        <v>6</v>
      </c>
      <c r="T67" s="74">
        <f>VLOOKUP(H67,'Base de Datos'!$A$11:$I$31,S67)</f>
        <v>0.2</v>
      </c>
      <c r="U67" s="75">
        <f t="shared" si="14"/>
        <v>0.19420000000000004</v>
      </c>
      <c r="V67" s="76">
        <f t="shared" si="6"/>
        <v>0</v>
      </c>
      <c r="W67" s="77">
        <f t="shared" si="2"/>
        <v>0</v>
      </c>
      <c r="X67" s="78">
        <f t="shared" si="3"/>
        <v>0</v>
      </c>
      <c r="Y67" s="79">
        <f t="shared" si="4"/>
        <v>208</v>
      </c>
      <c r="Z67" s="71">
        <f t="shared" si="5"/>
        <v>0</v>
      </c>
      <c r="AG67" s="40">
        <v>500</v>
      </c>
    </row>
    <row r="68" spans="1:33" x14ac:dyDescent="0.2">
      <c r="A68" s="61">
        <f t="shared" si="11"/>
        <v>54</v>
      </c>
      <c r="B68" s="62" t="s">
        <v>78</v>
      </c>
      <c r="C68" s="62" t="s">
        <v>79</v>
      </c>
      <c r="D68" s="62" t="s">
        <v>86</v>
      </c>
      <c r="E68" s="63">
        <f t="shared" si="9"/>
        <v>120.08885599144216</v>
      </c>
      <c r="F68" s="64">
        <v>208</v>
      </c>
      <c r="G68" s="65">
        <v>1</v>
      </c>
      <c r="H68" s="66">
        <v>2</v>
      </c>
      <c r="I68" s="67">
        <v>2</v>
      </c>
      <c r="J68" s="66">
        <v>12</v>
      </c>
      <c r="K68" s="68" t="s">
        <v>32</v>
      </c>
      <c r="L68" s="69" t="s">
        <v>33</v>
      </c>
      <c r="M68" s="80"/>
      <c r="N68" s="71">
        <f t="shared" si="10"/>
        <v>0</v>
      </c>
      <c r="O68" s="72"/>
      <c r="P68" s="73">
        <f t="shared" si="0"/>
        <v>0</v>
      </c>
      <c r="Q68" s="74">
        <f t="shared" si="7"/>
        <v>3</v>
      </c>
      <c r="R68" s="74">
        <f>VLOOKUP(H68,'Base de Datos'!$A$11:$I$31,Q68)</f>
        <v>5.7000000000000002E-2</v>
      </c>
      <c r="S68" s="74">
        <f t="shared" si="8"/>
        <v>6</v>
      </c>
      <c r="T68" s="74">
        <f>VLOOKUP(H68,'Base de Datos'!$A$11:$I$31,S68)</f>
        <v>0.2</v>
      </c>
      <c r="U68" s="75">
        <f t="shared" si="14"/>
        <v>0.19420000000000004</v>
      </c>
      <c r="V68" s="76">
        <f t="shared" si="6"/>
        <v>0</v>
      </c>
      <c r="W68" s="77">
        <f t="shared" si="2"/>
        <v>0</v>
      </c>
      <c r="X68" s="78">
        <f t="shared" si="3"/>
        <v>0</v>
      </c>
      <c r="Y68" s="79">
        <f t="shared" si="4"/>
        <v>208</v>
      </c>
      <c r="Z68" s="71">
        <f t="shared" si="5"/>
        <v>0</v>
      </c>
      <c r="AG68" s="40" t="s">
        <v>31</v>
      </c>
    </row>
    <row r="69" spans="1:33" x14ac:dyDescent="0.2">
      <c r="A69" s="61">
        <f t="shared" si="11"/>
        <v>55</v>
      </c>
      <c r="B69" s="62" t="s">
        <v>78</v>
      </c>
      <c r="C69" s="62" t="s">
        <v>79</v>
      </c>
      <c r="D69" s="62" t="s">
        <v>87</v>
      </c>
      <c r="E69" s="63">
        <f t="shared" si="9"/>
        <v>120.08885599144216</v>
      </c>
      <c r="F69" s="64">
        <v>208</v>
      </c>
      <c r="G69" s="65">
        <v>1</v>
      </c>
      <c r="H69" s="66">
        <v>2</v>
      </c>
      <c r="I69" s="67">
        <v>2</v>
      </c>
      <c r="J69" s="66">
        <v>12</v>
      </c>
      <c r="K69" s="68" t="s">
        <v>32</v>
      </c>
      <c r="L69" s="69" t="s">
        <v>33</v>
      </c>
      <c r="M69" s="80"/>
      <c r="N69" s="71">
        <f t="shared" si="10"/>
        <v>0</v>
      </c>
      <c r="O69" s="72"/>
      <c r="P69" s="73">
        <f t="shared" si="0"/>
        <v>0</v>
      </c>
      <c r="Q69" s="74">
        <f t="shared" si="7"/>
        <v>3</v>
      </c>
      <c r="R69" s="74">
        <f>VLOOKUP(H69,'Base de Datos'!$A$11:$I$31,Q69)</f>
        <v>5.7000000000000002E-2</v>
      </c>
      <c r="S69" s="74">
        <f t="shared" si="8"/>
        <v>6</v>
      </c>
      <c r="T69" s="74">
        <f>VLOOKUP(H69,'Base de Datos'!$A$11:$I$31,S69)</f>
        <v>0.2</v>
      </c>
      <c r="U69" s="75">
        <f t="shared" si="14"/>
        <v>0.19420000000000004</v>
      </c>
      <c r="V69" s="76">
        <f t="shared" si="6"/>
        <v>0</v>
      </c>
      <c r="W69" s="77">
        <f t="shared" si="2"/>
        <v>0</v>
      </c>
      <c r="X69" s="78">
        <f t="shared" si="3"/>
        <v>0</v>
      </c>
      <c r="Y69" s="79">
        <f t="shared" si="4"/>
        <v>208</v>
      </c>
      <c r="Z69" s="71">
        <f t="shared" si="5"/>
        <v>0</v>
      </c>
      <c r="AG69" s="40" t="s">
        <v>39</v>
      </c>
    </row>
    <row r="70" spans="1:33" x14ac:dyDescent="0.2">
      <c r="A70" s="61">
        <f t="shared" si="11"/>
        <v>56</v>
      </c>
      <c r="B70" s="62" t="s">
        <v>78</v>
      </c>
      <c r="C70" s="62" t="s">
        <v>79</v>
      </c>
      <c r="D70" s="62" t="s">
        <v>88</v>
      </c>
      <c r="E70" s="63">
        <f t="shared" si="9"/>
        <v>120.08885599144216</v>
      </c>
      <c r="F70" s="64">
        <v>208</v>
      </c>
      <c r="G70" s="65">
        <v>1</v>
      </c>
      <c r="H70" s="66">
        <v>2</v>
      </c>
      <c r="I70" s="67">
        <v>2</v>
      </c>
      <c r="J70" s="66">
        <v>12</v>
      </c>
      <c r="K70" s="68" t="s">
        <v>32</v>
      </c>
      <c r="L70" s="69" t="s">
        <v>33</v>
      </c>
      <c r="M70" s="80"/>
      <c r="N70" s="71">
        <f t="shared" si="10"/>
        <v>0</v>
      </c>
      <c r="O70" s="72"/>
      <c r="P70" s="73">
        <f t="shared" si="0"/>
        <v>0</v>
      </c>
      <c r="Q70" s="74">
        <f t="shared" si="7"/>
        <v>3</v>
      </c>
      <c r="R70" s="74">
        <f>VLOOKUP(H70,'Base de Datos'!$A$11:$I$31,Q70)</f>
        <v>5.7000000000000002E-2</v>
      </c>
      <c r="S70" s="74">
        <f t="shared" si="8"/>
        <v>6</v>
      </c>
      <c r="T70" s="74">
        <f>VLOOKUP(H70,'Base de Datos'!$A$11:$I$31,S70)</f>
        <v>0.2</v>
      </c>
      <c r="U70" s="75">
        <f t="shared" si="14"/>
        <v>0.19420000000000004</v>
      </c>
      <c r="V70" s="76">
        <f t="shared" si="6"/>
        <v>0</v>
      </c>
      <c r="W70" s="77">
        <f t="shared" si="2"/>
        <v>0</v>
      </c>
      <c r="X70" s="78">
        <f t="shared" si="3"/>
        <v>0</v>
      </c>
      <c r="Y70" s="79">
        <f t="shared" si="4"/>
        <v>208</v>
      </c>
      <c r="Z70" s="71">
        <f t="shared" si="5"/>
        <v>0</v>
      </c>
      <c r="AG70" s="40" t="s">
        <v>34</v>
      </c>
    </row>
    <row r="71" spans="1:33" x14ac:dyDescent="0.2">
      <c r="A71" s="61">
        <f t="shared" si="11"/>
        <v>57</v>
      </c>
      <c r="B71" s="62" t="s">
        <v>78</v>
      </c>
      <c r="C71" s="62" t="s">
        <v>79</v>
      </c>
      <c r="D71" s="62" t="s">
        <v>89</v>
      </c>
      <c r="E71" s="63">
        <f t="shared" si="9"/>
        <v>120.08885599144216</v>
      </c>
      <c r="F71" s="64">
        <v>208</v>
      </c>
      <c r="G71" s="65">
        <v>1</v>
      </c>
      <c r="H71" s="66">
        <v>2</v>
      </c>
      <c r="I71" s="67">
        <v>2</v>
      </c>
      <c r="J71" s="66">
        <v>12</v>
      </c>
      <c r="K71" s="68" t="s">
        <v>32</v>
      </c>
      <c r="L71" s="69" t="s">
        <v>33</v>
      </c>
      <c r="M71" s="80"/>
      <c r="N71" s="71">
        <f t="shared" si="10"/>
        <v>0</v>
      </c>
      <c r="O71" s="72"/>
      <c r="P71" s="73">
        <f t="shared" si="0"/>
        <v>0</v>
      </c>
      <c r="Q71" s="74">
        <f t="shared" si="7"/>
        <v>3</v>
      </c>
      <c r="R71" s="74">
        <f>VLOOKUP(H71,'Base de Datos'!$A$11:$I$31,Q71)</f>
        <v>5.7000000000000002E-2</v>
      </c>
      <c r="S71" s="74">
        <f t="shared" si="8"/>
        <v>6</v>
      </c>
      <c r="T71" s="74">
        <f>VLOOKUP(H71,'Base de Datos'!$A$11:$I$31,S71)</f>
        <v>0.2</v>
      </c>
      <c r="U71" s="75">
        <f t="shared" si="14"/>
        <v>0.19420000000000004</v>
      </c>
      <c r="V71" s="76">
        <f t="shared" si="6"/>
        <v>0</v>
      </c>
      <c r="W71" s="77">
        <f t="shared" si="2"/>
        <v>0</v>
      </c>
      <c r="X71" s="78">
        <f t="shared" si="3"/>
        <v>0</v>
      </c>
      <c r="Y71" s="79">
        <f t="shared" si="4"/>
        <v>208</v>
      </c>
      <c r="Z71" s="71">
        <f t="shared" si="5"/>
        <v>0</v>
      </c>
      <c r="AG71" s="40" t="s">
        <v>42</v>
      </c>
    </row>
    <row r="72" spans="1:33" x14ac:dyDescent="0.2">
      <c r="A72" s="61">
        <f t="shared" si="11"/>
        <v>58</v>
      </c>
      <c r="B72" s="62" t="s">
        <v>78</v>
      </c>
      <c r="C72" s="62" t="s">
        <v>79</v>
      </c>
      <c r="D72" s="62" t="s">
        <v>90</v>
      </c>
      <c r="E72" s="63">
        <f t="shared" si="9"/>
        <v>120.08885599144216</v>
      </c>
      <c r="F72" s="64">
        <v>208</v>
      </c>
      <c r="G72" s="65">
        <v>1</v>
      </c>
      <c r="H72" s="66">
        <v>2</v>
      </c>
      <c r="I72" s="67">
        <v>2</v>
      </c>
      <c r="J72" s="66">
        <v>12</v>
      </c>
      <c r="K72" s="68" t="s">
        <v>32</v>
      </c>
      <c r="L72" s="69" t="s">
        <v>33</v>
      </c>
      <c r="M72" s="80"/>
      <c r="N72" s="71">
        <f t="shared" si="10"/>
        <v>0</v>
      </c>
      <c r="O72" s="72"/>
      <c r="P72" s="73">
        <f t="shared" si="0"/>
        <v>0</v>
      </c>
      <c r="Q72" s="74">
        <f t="shared" si="7"/>
        <v>3</v>
      </c>
      <c r="R72" s="74">
        <f>VLOOKUP(H72,'Base de Datos'!$A$11:$I$31,Q72)</f>
        <v>5.7000000000000002E-2</v>
      </c>
      <c r="S72" s="74">
        <f t="shared" si="8"/>
        <v>6</v>
      </c>
      <c r="T72" s="74">
        <f>VLOOKUP(H72,'Base de Datos'!$A$11:$I$31,S72)</f>
        <v>0.2</v>
      </c>
      <c r="U72" s="75">
        <f t="shared" si="14"/>
        <v>0.19420000000000004</v>
      </c>
      <c r="V72" s="76">
        <f t="shared" si="6"/>
        <v>0</v>
      </c>
      <c r="W72" s="77">
        <f t="shared" si="2"/>
        <v>0</v>
      </c>
      <c r="X72" s="78">
        <f t="shared" si="3"/>
        <v>0</v>
      </c>
      <c r="Y72" s="79">
        <f t="shared" si="4"/>
        <v>208</v>
      </c>
      <c r="Z72" s="71">
        <f t="shared" si="5"/>
        <v>0</v>
      </c>
      <c r="AG72" s="40">
        <v>250</v>
      </c>
    </row>
    <row r="73" spans="1:33" x14ac:dyDescent="0.2">
      <c r="A73" s="61">
        <f t="shared" si="11"/>
        <v>59</v>
      </c>
      <c r="B73" s="62" t="s">
        <v>78</v>
      </c>
      <c r="C73" s="62" t="s">
        <v>79</v>
      </c>
      <c r="D73" s="62" t="s">
        <v>91</v>
      </c>
      <c r="E73" s="63">
        <f t="shared" si="9"/>
        <v>120.08885599144216</v>
      </c>
      <c r="F73" s="64">
        <v>208</v>
      </c>
      <c r="G73" s="65">
        <v>1</v>
      </c>
      <c r="H73" s="66">
        <v>2</v>
      </c>
      <c r="I73" s="67">
        <v>2</v>
      </c>
      <c r="J73" s="66">
        <v>12</v>
      </c>
      <c r="K73" s="68" t="s">
        <v>32</v>
      </c>
      <c r="L73" s="69" t="s">
        <v>33</v>
      </c>
      <c r="M73" s="80"/>
      <c r="N73" s="71">
        <f t="shared" si="10"/>
        <v>0</v>
      </c>
      <c r="O73" s="72"/>
      <c r="P73" s="73">
        <f t="shared" si="0"/>
        <v>0</v>
      </c>
      <c r="Q73" s="74">
        <f t="shared" si="7"/>
        <v>3</v>
      </c>
      <c r="R73" s="74">
        <f>VLOOKUP(H73,'Base de Datos'!$A$11:$I$31,Q73)</f>
        <v>5.7000000000000002E-2</v>
      </c>
      <c r="S73" s="74">
        <f t="shared" si="8"/>
        <v>6</v>
      </c>
      <c r="T73" s="74">
        <f>VLOOKUP(H73,'Base de Datos'!$A$11:$I$31,S73)</f>
        <v>0.2</v>
      </c>
      <c r="U73" s="75">
        <f t="shared" si="14"/>
        <v>0.19420000000000004</v>
      </c>
      <c r="V73" s="76">
        <f t="shared" si="6"/>
        <v>0</v>
      </c>
      <c r="W73" s="77">
        <f t="shared" si="2"/>
        <v>0</v>
      </c>
      <c r="X73" s="78">
        <f t="shared" si="3"/>
        <v>0</v>
      </c>
      <c r="Y73" s="79">
        <f t="shared" si="4"/>
        <v>208</v>
      </c>
      <c r="Z73" s="71">
        <f t="shared" si="5"/>
        <v>0</v>
      </c>
      <c r="AG73" s="40">
        <v>300</v>
      </c>
    </row>
    <row r="74" spans="1:33" x14ac:dyDescent="0.2">
      <c r="A74" s="61">
        <f t="shared" si="11"/>
        <v>60</v>
      </c>
      <c r="B74" s="62" t="s">
        <v>78</v>
      </c>
      <c r="C74" s="62" t="s">
        <v>79</v>
      </c>
      <c r="D74" s="62" t="s">
        <v>92</v>
      </c>
      <c r="E74" s="63">
        <f t="shared" si="9"/>
        <v>120.08885599144216</v>
      </c>
      <c r="F74" s="64">
        <v>208</v>
      </c>
      <c r="G74" s="65">
        <v>1</v>
      </c>
      <c r="H74" s="66">
        <v>2</v>
      </c>
      <c r="I74" s="67">
        <v>2</v>
      </c>
      <c r="J74" s="66">
        <v>12</v>
      </c>
      <c r="K74" s="68" t="s">
        <v>32</v>
      </c>
      <c r="L74" s="69" t="s">
        <v>33</v>
      </c>
      <c r="M74" s="80"/>
      <c r="N74" s="71">
        <f t="shared" si="10"/>
        <v>0</v>
      </c>
      <c r="O74" s="72"/>
      <c r="P74" s="73">
        <f t="shared" si="0"/>
        <v>0</v>
      </c>
      <c r="Q74" s="74">
        <f t="shared" si="7"/>
        <v>3</v>
      </c>
      <c r="R74" s="74">
        <f>VLOOKUP(H74,'Base de Datos'!$A$11:$I$31,Q74)</f>
        <v>5.7000000000000002E-2</v>
      </c>
      <c r="S74" s="74">
        <f t="shared" si="8"/>
        <v>6</v>
      </c>
      <c r="T74" s="74">
        <f>VLOOKUP(H74,'Base de Datos'!$A$11:$I$31,S74)</f>
        <v>0.2</v>
      </c>
      <c r="U74" s="75">
        <f t="shared" si="14"/>
        <v>0.19420000000000004</v>
      </c>
      <c r="V74" s="76">
        <f t="shared" si="6"/>
        <v>0</v>
      </c>
      <c r="W74" s="77">
        <f t="shared" si="2"/>
        <v>0</v>
      </c>
      <c r="X74" s="78">
        <f t="shared" si="3"/>
        <v>0</v>
      </c>
      <c r="Y74" s="79">
        <f t="shared" si="4"/>
        <v>208</v>
      </c>
      <c r="Z74" s="71">
        <f t="shared" si="5"/>
        <v>0</v>
      </c>
      <c r="AG74" s="40">
        <v>350</v>
      </c>
    </row>
    <row r="75" spans="1:33" x14ac:dyDescent="0.2">
      <c r="A75" s="61">
        <f t="shared" si="11"/>
        <v>61</v>
      </c>
      <c r="B75" s="62" t="s">
        <v>78</v>
      </c>
      <c r="C75" s="62" t="s">
        <v>79</v>
      </c>
      <c r="D75" s="62" t="s">
        <v>93</v>
      </c>
      <c r="E75" s="63">
        <f t="shared" si="9"/>
        <v>120.08885599144216</v>
      </c>
      <c r="F75" s="64">
        <v>208</v>
      </c>
      <c r="G75" s="65">
        <v>1</v>
      </c>
      <c r="H75" s="66">
        <v>2</v>
      </c>
      <c r="I75" s="67">
        <v>2</v>
      </c>
      <c r="J75" s="66">
        <v>12</v>
      </c>
      <c r="K75" s="68" t="s">
        <v>32</v>
      </c>
      <c r="L75" s="69" t="s">
        <v>33</v>
      </c>
      <c r="M75" s="80"/>
      <c r="N75" s="71">
        <f t="shared" si="10"/>
        <v>0</v>
      </c>
      <c r="O75" s="72"/>
      <c r="P75" s="73">
        <f t="shared" si="0"/>
        <v>0</v>
      </c>
      <c r="Q75" s="74">
        <f t="shared" si="7"/>
        <v>3</v>
      </c>
      <c r="R75" s="74">
        <f>VLOOKUP(H75,'Base de Datos'!$A$11:$I$31,Q75)</f>
        <v>5.7000000000000002E-2</v>
      </c>
      <c r="S75" s="74">
        <f t="shared" si="8"/>
        <v>6</v>
      </c>
      <c r="T75" s="74">
        <f>VLOOKUP(H75,'Base de Datos'!$A$11:$I$31,S75)</f>
        <v>0.2</v>
      </c>
      <c r="U75" s="75">
        <f t="shared" si="14"/>
        <v>0.19420000000000004</v>
      </c>
      <c r="V75" s="76">
        <f t="shared" si="6"/>
        <v>0</v>
      </c>
      <c r="W75" s="77">
        <f t="shared" si="2"/>
        <v>0</v>
      </c>
      <c r="X75" s="78">
        <f t="shared" si="3"/>
        <v>0</v>
      </c>
      <c r="Y75" s="79">
        <f t="shared" si="4"/>
        <v>208</v>
      </c>
      <c r="Z75" s="71">
        <f t="shared" si="5"/>
        <v>0</v>
      </c>
      <c r="AG75" s="40">
        <v>400</v>
      </c>
    </row>
    <row r="76" spans="1:33" x14ac:dyDescent="0.2">
      <c r="A76" s="61">
        <f t="shared" si="11"/>
        <v>62</v>
      </c>
      <c r="B76" s="62" t="s">
        <v>78</v>
      </c>
      <c r="C76" s="62" t="s">
        <v>79</v>
      </c>
      <c r="D76" s="62" t="s">
        <v>94</v>
      </c>
      <c r="E76" s="63">
        <f t="shared" si="9"/>
        <v>120.08885599144216</v>
      </c>
      <c r="F76" s="64">
        <v>208</v>
      </c>
      <c r="G76" s="65">
        <v>1</v>
      </c>
      <c r="H76" s="66">
        <v>2</v>
      </c>
      <c r="I76" s="67">
        <v>2</v>
      </c>
      <c r="J76" s="66">
        <v>12</v>
      </c>
      <c r="K76" s="68" t="s">
        <v>32</v>
      </c>
      <c r="L76" s="69" t="s">
        <v>33</v>
      </c>
      <c r="M76" s="80"/>
      <c r="N76" s="71">
        <f t="shared" si="10"/>
        <v>0</v>
      </c>
      <c r="O76" s="72"/>
      <c r="P76" s="73">
        <f t="shared" si="0"/>
        <v>0</v>
      </c>
      <c r="Q76" s="74">
        <f t="shared" si="7"/>
        <v>3</v>
      </c>
      <c r="R76" s="74">
        <f>VLOOKUP(H76,'Base de Datos'!$A$11:$I$31,Q76)</f>
        <v>5.7000000000000002E-2</v>
      </c>
      <c r="S76" s="74">
        <f t="shared" si="8"/>
        <v>6</v>
      </c>
      <c r="T76" s="74">
        <f>VLOOKUP(H76,'Base de Datos'!$A$11:$I$31,S76)</f>
        <v>0.2</v>
      </c>
      <c r="U76" s="75">
        <f t="shared" si="14"/>
        <v>0.19420000000000004</v>
      </c>
      <c r="V76" s="76">
        <f t="shared" si="6"/>
        <v>0</v>
      </c>
      <c r="W76" s="77">
        <f t="shared" si="2"/>
        <v>0</v>
      </c>
      <c r="X76" s="78">
        <f t="shared" si="3"/>
        <v>0</v>
      </c>
      <c r="Y76" s="79">
        <f t="shared" si="4"/>
        <v>208</v>
      </c>
      <c r="Z76" s="71">
        <f t="shared" si="5"/>
        <v>0</v>
      </c>
      <c r="AG76" s="40">
        <v>500</v>
      </c>
    </row>
    <row r="77" spans="1:33" x14ac:dyDescent="0.2">
      <c r="A77" s="61">
        <f t="shared" si="11"/>
        <v>63</v>
      </c>
      <c r="B77" s="62" t="s">
        <v>78</v>
      </c>
      <c r="C77" s="62" t="s">
        <v>79</v>
      </c>
      <c r="D77" s="62" t="s">
        <v>95</v>
      </c>
      <c r="E77" s="63">
        <f t="shared" si="9"/>
        <v>120.08885599144216</v>
      </c>
      <c r="F77" s="64">
        <v>208</v>
      </c>
      <c r="G77" s="65">
        <v>1</v>
      </c>
      <c r="H77" s="66">
        <v>2</v>
      </c>
      <c r="I77" s="67">
        <v>2</v>
      </c>
      <c r="J77" s="66">
        <v>12</v>
      </c>
      <c r="K77" s="68" t="s">
        <v>32</v>
      </c>
      <c r="L77" s="69" t="s">
        <v>33</v>
      </c>
      <c r="M77" s="80"/>
      <c r="N77" s="71">
        <f t="shared" si="10"/>
        <v>0</v>
      </c>
      <c r="O77" s="72"/>
      <c r="P77" s="73">
        <f t="shared" si="0"/>
        <v>0</v>
      </c>
      <c r="Q77" s="74">
        <f t="shared" si="7"/>
        <v>3</v>
      </c>
      <c r="R77" s="74">
        <f>VLOOKUP(H77,'Base de Datos'!$A$11:$I$31,Q77)</f>
        <v>5.7000000000000002E-2</v>
      </c>
      <c r="S77" s="74">
        <f t="shared" si="8"/>
        <v>6</v>
      </c>
      <c r="T77" s="74">
        <f>VLOOKUP(H77,'Base de Datos'!$A$11:$I$31,S77)</f>
        <v>0.2</v>
      </c>
      <c r="U77" s="75">
        <f t="shared" ref="U77:U96" si="15">T77*PF+R77*SIN(ACOS(PF))</f>
        <v>0.19420000000000004</v>
      </c>
      <c r="V77" s="76">
        <f t="shared" si="6"/>
        <v>0</v>
      </c>
      <c r="W77" s="77">
        <f t="shared" si="2"/>
        <v>0</v>
      </c>
      <c r="X77" s="78">
        <f t="shared" si="3"/>
        <v>0</v>
      </c>
      <c r="Y77" s="79">
        <f t="shared" si="4"/>
        <v>208</v>
      </c>
      <c r="Z77" s="71">
        <f t="shared" si="5"/>
        <v>0</v>
      </c>
      <c r="AG77" s="40">
        <v>400</v>
      </c>
    </row>
    <row r="78" spans="1:33" x14ac:dyDescent="0.2">
      <c r="A78" s="61">
        <f t="shared" si="11"/>
        <v>64</v>
      </c>
      <c r="B78" s="62" t="s">
        <v>78</v>
      </c>
      <c r="C78" s="62" t="s">
        <v>79</v>
      </c>
      <c r="D78" s="62" t="s">
        <v>96</v>
      </c>
      <c r="E78" s="63">
        <f t="shared" si="9"/>
        <v>120.08885599144216</v>
      </c>
      <c r="F78" s="64">
        <v>208</v>
      </c>
      <c r="G78" s="65">
        <v>1</v>
      </c>
      <c r="H78" s="66">
        <v>2</v>
      </c>
      <c r="I78" s="67">
        <v>2</v>
      </c>
      <c r="J78" s="66">
        <v>12</v>
      </c>
      <c r="K78" s="68" t="s">
        <v>32</v>
      </c>
      <c r="L78" s="69" t="s">
        <v>33</v>
      </c>
      <c r="M78" s="80"/>
      <c r="N78" s="71">
        <f t="shared" si="10"/>
        <v>0</v>
      </c>
      <c r="O78" s="72"/>
      <c r="P78" s="73">
        <f t="shared" si="0"/>
        <v>0</v>
      </c>
      <c r="Q78" s="74">
        <f t="shared" si="7"/>
        <v>3</v>
      </c>
      <c r="R78" s="74">
        <f>VLOOKUP(H78,'Base de Datos'!$A$11:$I$31,Q78)</f>
        <v>5.7000000000000002E-2</v>
      </c>
      <c r="S78" s="74">
        <f t="shared" si="8"/>
        <v>6</v>
      </c>
      <c r="T78" s="74">
        <f>VLOOKUP(H78,'Base de Datos'!$A$11:$I$31,S78)</f>
        <v>0.2</v>
      </c>
      <c r="U78" s="75">
        <f t="shared" si="15"/>
        <v>0.19420000000000004</v>
      </c>
      <c r="V78" s="76">
        <f t="shared" si="6"/>
        <v>0</v>
      </c>
      <c r="W78" s="77">
        <f t="shared" si="2"/>
        <v>0</v>
      </c>
      <c r="X78" s="78">
        <f t="shared" si="3"/>
        <v>0</v>
      </c>
      <c r="Y78" s="79">
        <f t="shared" si="4"/>
        <v>208</v>
      </c>
      <c r="Z78" s="71">
        <f t="shared" si="5"/>
        <v>0</v>
      </c>
      <c r="AG78" s="40">
        <v>500</v>
      </c>
    </row>
    <row r="79" spans="1:33" x14ac:dyDescent="0.2">
      <c r="A79" s="61">
        <f t="shared" si="11"/>
        <v>65</v>
      </c>
      <c r="B79" s="81" t="s">
        <v>97</v>
      </c>
      <c r="C79" s="62" t="s">
        <v>98</v>
      </c>
      <c r="D79" s="62" t="s">
        <v>99</v>
      </c>
      <c r="E79" s="63">
        <f t="shared" si="9"/>
        <v>120.08885599144216</v>
      </c>
      <c r="F79" s="64">
        <v>208</v>
      </c>
      <c r="G79" s="65">
        <v>1</v>
      </c>
      <c r="H79" s="66">
        <v>2</v>
      </c>
      <c r="I79" s="67">
        <v>2</v>
      </c>
      <c r="J79" s="66">
        <v>12</v>
      </c>
      <c r="K79" s="68" t="s">
        <v>32</v>
      </c>
      <c r="L79" s="69" t="s">
        <v>33</v>
      </c>
      <c r="M79" s="80"/>
      <c r="N79" s="71">
        <f t="shared" si="10"/>
        <v>0</v>
      </c>
      <c r="O79" s="72"/>
      <c r="P79" s="73">
        <f t="shared" ref="P79:P142" si="16">O79*3.28</f>
        <v>0</v>
      </c>
      <c r="Q79" s="74">
        <f t="shared" si="7"/>
        <v>3</v>
      </c>
      <c r="R79" s="74">
        <f>VLOOKUP(H79,'Base de Datos'!$A$11:$I$31,Q79)</f>
        <v>5.7000000000000002E-2</v>
      </c>
      <c r="S79" s="74">
        <f t="shared" si="8"/>
        <v>6</v>
      </c>
      <c r="T79" s="74">
        <f>VLOOKUP(H79,'Base de Datos'!$A$11:$I$31,S79)</f>
        <v>0.2</v>
      </c>
      <c r="U79" s="75">
        <f t="shared" si="15"/>
        <v>0.19420000000000004</v>
      </c>
      <c r="V79" s="76">
        <f t="shared" si="6"/>
        <v>0</v>
      </c>
      <c r="W79" s="77">
        <f t="shared" ref="W79:W142" si="17">V79*SQRT(3)</f>
        <v>0</v>
      </c>
      <c r="X79" s="78">
        <f t="shared" ref="X79:X142" si="18">W79/F79</f>
        <v>0</v>
      </c>
      <c r="Y79" s="79">
        <f t="shared" ref="Y79:Y142" si="19">F79-W79</f>
        <v>208</v>
      </c>
      <c r="Z79" s="71">
        <f t="shared" ref="Z79:Z142" si="20">N79*1.25</f>
        <v>0</v>
      </c>
      <c r="AG79" s="40" t="s">
        <v>31</v>
      </c>
    </row>
    <row r="80" spans="1:33" x14ac:dyDescent="0.2">
      <c r="A80" s="61">
        <f t="shared" si="11"/>
        <v>66</v>
      </c>
      <c r="B80" s="81" t="s">
        <v>97</v>
      </c>
      <c r="C80" s="62" t="s">
        <v>98</v>
      </c>
      <c r="D80" s="62" t="s">
        <v>100</v>
      </c>
      <c r="E80" s="63">
        <f t="shared" si="9"/>
        <v>120.08885599144216</v>
      </c>
      <c r="F80" s="64">
        <v>208</v>
      </c>
      <c r="G80" s="65">
        <v>1</v>
      </c>
      <c r="H80" s="66">
        <v>2</v>
      </c>
      <c r="I80" s="67">
        <v>2</v>
      </c>
      <c r="J80" s="66">
        <v>12</v>
      </c>
      <c r="K80" s="68" t="s">
        <v>32</v>
      </c>
      <c r="L80" s="69" t="s">
        <v>33</v>
      </c>
      <c r="M80" s="80"/>
      <c r="N80" s="71">
        <f t="shared" si="10"/>
        <v>0</v>
      </c>
      <c r="O80" s="72"/>
      <c r="P80" s="73">
        <f t="shared" si="16"/>
        <v>0</v>
      </c>
      <c r="Q80" s="74">
        <f t="shared" si="7"/>
        <v>3</v>
      </c>
      <c r="R80" s="74">
        <f>VLOOKUP(H80,'Base de Datos'!$A$11:$I$31,Q80)</f>
        <v>5.7000000000000002E-2</v>
      </c>
      <c r="S80" s="74">
        <f t="shared" si="8"/>
        <v>6</v>
      </c>
      <c r="T80" s="74">
        <f>VLOOKUP(H80,'Base de Datos'!$A$11:$I$31,S80)</f>
        <v>0.2</v>
      </c>
      <c r="U80" s="75">
        <f t="shared" si="15"/>
        <v>0.19420000000000004</v>
      </c>
      <c r="V80" s="76">
        <f t="shared" ref="V80:V143" si="21">U80*(P80/1000)*(N80/G80)</f>
        <v>0</v>
      </c>
      <c r="W80" s="77">
        <f t="shared" si="17"/>
        <v>0</v>
      </c>
      <c r="X80" s="78">
        <f t="shared" si="18"/>
        <v>0</v>
      </c>
      <c r="Y80" s="79">
        <f t="shared" si="19"/>
        <v>208</v>
      </c>
      <c r="Z80" s="71">
        <f t="shared" si="20"/>
        <v>0</v>
      </c>
      <c r="AG80" s="40" t="s">
        <v>39</v>
      </c>
    </row>
    <row r="81" spans="1:33" x14ac:dyDescent="0.2">
      <c r="A81" s="61">
        <f t="shared" si="11"/>
        <v>67</v>
      </c>
      <c r="B81" s="81" t="s">
        <v>97</v>
      </c>
      <c r="C81" s="62" t="s">
        <v>98</v>
      </c>
      <c r="D81" s="62" t="s">
        <v>101</v>
      </c>
      <c r="E81" s="63">
        <f t="shared" si="9"/>
        <v>120.08885599144216</v>
      </c>
      <c r="F81" s="64">
        <v>208</v>
      </c>
      <c r="G81" s="65">
        <v>1</v>
      </c>
      <c r="H81" s="66">
        <v>2</v>
      </c>
      <c r="I81" s="67">
        <v>2</v>
      </c>
      <c r="J81" s="66">
        <v>12</v>
      </c>
      <c r="K81" s="68" t="s">
        <v>32</v>
      </c>
      <c r="L81" s="69" t="s">
        <v>33</v>
      </c>
      <c r="M81" s="80"/>
      <c r="N81" s="71">
        <f t="shared" si="10"/>
        <v>0</v>
      </c>
      <c r="O81" s="72"/>
      <c r="P81" s="73">
        <f t="shared" si="16"/>
        <v>0</v>
      </c>
      <c r="Q81" s="74">
        <f t="shared" si="7"/>
        <v>3</v>
      </c>
      <c r="R81" s="74">
        <f>VLOOKUP(H81,'Base de Datos'!$A$11:$I$31,Q81)</f>
        <v>5.7000000000000002E-2</v>
      </c>
      <c r="S81" s="74">
        <f t="shared" si="8"/>
        <v>6</v>
      </c>
      <c r="T81" s="74">
        <f>VLOOKUP(H81,'Base de Datos'!$A$11:$I$31,S81)</f>
        <v>0.2</v>
      </c>
      <c r="U81" s="75">
        <f t="shared" si="15"/>
        <v>0.19420000000000004</v>
      </c>
      <c r="V81" s="76">
        <f t="shared" si="21"/>
        <v>0</v>
      </c>
      <c r="W81" s="77">
        <f t="shared" si="17"/>
        <v>0</v>
      </c>
      <c r="X81" s="78">
        <f t="shared" si="18"/>
        <v>0</v>
      </c>
      <c r="Y81" s="79">
        <f t="shared" si="19"/>
        <v>208</v>
      </c>
      <c r="Z81" s="71">
        <f t="shared" si="20"/>
        <v>0</v>
      </c>
      <c r="AG81" s="40" t="s">
        <v>34</v>
      </c>
    </row>
    <row r="82" spans="1:33" x14ac:dyDescent="0.2">
      <c r="A82" s="61">
        <f t="shared" si="11"/>
        <v>68</v>
      </c>
      <c r="B82" s="81" t="s">
        <v>97</v>
      </c>
      <c r="C82" s="62" t="s">
        <v>98</v>
      </c>
      <c r="D82" s="62" t="s">
        <v>102</v>
      </c>
      <c r="E82" s="63">
        <f t="shared" si="9"/>
        <v>120.08885599144216</v>
      </c>
      <c r="F82" s="64">
        <v>208</v>
      </c>
      <c r="G82" s="65">
        <v>1</v>
      </c>
      <c r="H82" s="66">
        <v>2</v>
      </c>
      <c r="I82" s="67">
        <v>2</v>
      </c>
      <c r="J82" s="66">
        <v>12</v>
      </c>
      <c r="K82" s="68" t="s">
        <v>32</v>
      </c>
      <c r="L82" s="69" t="s">
        <v>33</v>
      </c>
      <c r="M82" s="80"/>
      <c r="N82" s="71">
        <f t="shared" si="10"/>
        <v>0</v>
      </c>
      <c r="O82" s="72"/>
      <c r="P82" s="73">
        <f t="shared" si="16"/>
        <v>0</v>
      </c>
      <c r="Q82" s="74">
        <f t="shared" si="7"/>
        <v>3</v>
      </c>
      <c r="R82" s="74">
        <f>VLOOKUP(H82,'Base de Datos'!$A$11:$I$31,Q82)</f>
        <v>5.7000000000000002E-2</v>
      </c>
      <c r="S82" s="74">
        <f t="shared" si="8"/>
        <v>6</v>
      </c>
      <c r="T82" s="74">
        <f>VLOOKUP(H82,'Base de Datos'!$A$11:$I$31,S82)</f>
        <v>0.2</v>
      </c>
      <c r="U82" s="75">
        <f t="shared" si="15"/>
        <v>0.19420000000000004</v>
      </c>
      <c r="V82" s="76">
        <f t="shared" si="21"/>
        <v>0</v>
      </c>
      <c r="W82" s="77">
        <f t="shared" si="17"/>
        <v>0</v>
      </c>
      <c r="X82" s="78">
        <f t="shared" si="18"/>
        <v>0</v>
      </c>
      <c r="Y82" s="79">
        <f t="shared" si="19"/>
        <v>208</v>
      </c>
      <c r="Z82" s="71">
        <f t="shared" si="20"/>
        <v>0</v>
      </c>
      <c r="AG82" s="40" t="s">
        <v>42</v>
      </c>
    </row>
    <row r="83" spans="1:33" x14ac:dyDescent="0.2">
      <c r="A83" s="61">
        <f t="shared" si="11"/>
        <v>69</v>
      </c>
      <c r="B83" s="81" t="s">
        <v>97</v>
      </c>
      <c r="C83" s="62" t="s">
        <v>98</v>
      </c>
      <c r="D83" s="62" t="s">
        <v>103</v>
      </c>
      <c r="E83" s="63">
        <f t="shared" si="9"/>
        <v>120.08885599144216</v>
      </c>
      <c r="F83" s="64">
        <v>208</v>
      </c>
      <c r="G83" s="65">
        <v>1</v>
      </c>
      <c r="H83" s="66">
        <v>2</v>
      </c>
      <c r="I83" s="67">
        <v>2</v>
      </c>
      <c r="J83" s="66">
        <v>12</v>
      </c>
      <c r="K83" s="68" t="s">
        <v>32</v>
      </c>
      <c r="L83" s="69" t="s">
        <v>33</v>
      </c>
      <c r="M83" s="80"/>
      <c r="N83" s="71">
        <f t="shared" si="10"/>
        <v>0</v>
      </c>
      <c r="O83" s="72"/>
      <c r="P83" s="73">
        <f t="shared" si="16"/>
        <v>0</v>
      </c>
      <c r="Q83" s="74">
        <f t="shared" ref="Q83:Q146" si="22">1+IF(OR(L83="PVC",L83="Aluminio"),1,2)</f>
        <v>3</v>
      </c>
      <c r="R83" s="74">
        <f>VLOOKUP(H83,'Base de Datos'!$A$11:$I$31,Q83)</f>
        <v>5.7000000000000002E-2</v>
      </c>
      <c r="S83" s="74">
        <f t="shared" ref="S83:S146" si="23">IF(K83="Cobre",3,6)+IF(L83="PVC",1,IF(L83="Aluminio",2,3))</f>
        <v>6</v>
      </c>
      <c r="T83" s="74">
        <f>VLOOKUP(H83,'Base de Datos'!$A$11:$I$31,S83)</f>
        <v>0.2</v>
      </c>
      <c r="U83" s="75">
        <f t="shared" si="15"/>
        <v>0.19420000000000004</v>
      </c>
      <c r="V83" s="76">
        <f t="shared" si="21"/>
        <v>0</v>
      </c>
      <c r="W83" s="77">
        <f t="shared" si="17"/>
        <v>0</v>
      </c>
      <c r="X83" s="78">
        <f t="shared" si="18"/>
        <v>0</v>
      </c>
      <c r="Y83" s="79">
        <f t="shared" si="19"/>
        <v>208</v>
      </c>
      <c r="Z83" s="71">
        <f t="shared" si="20"/>
        <v>0</v>
      </c>
      <c r="AG83" s="40">
        <v>250</v>
      </c>
    </row>
    <row r="84" spans="1:33" x14ac:dyDescent="0.2">
      <c r="A84" s="61">
        <f t="shared" si="11"/>
        <v>70</v>
      </c>
      <c r="B84" s="81" t="s">
        <v>97</v>
      </c>
      <c r="C84" s="62" t="s">
        <v>98</v>
      </c>
      <c r="D84" s="62" t="s">
        <v>104</v>
      </c>
      <c r="E84" s="63">
        <f t="shared" ref="E84:E147" si="24">F84/SQRT(3)</f>
        <v>120.08885599144216</v>
      </c>
      <c r="F84" s="64">
        <v>208</v>
      </c>
      <c r="G84" s="65">
        <v>1</v>
      </c>
      <c r="H84" s="66">
        <v>2</v>
      </c>
      <c r="I84" s="67">
        <v>2</v>
      </c>
      <c r="J84" s="66">
        <v>12</v>
      </c>
      <c r="K84" s="68" t="s">
        <v>32</v>
      </c>
      <c r="L84" s="69" t="s">
        <v>33</v>
      </c>
      <c r="M84" s="80"/>
      <c r="N84" s="71">
        <f t="shared" ref="N84:N147" si="25">M84*1000/F84</f>
        <v>0</v>
      </c>
      <c r="O84" s="72"/>
      <c r="P84" s="73">
        <f t="shared" si="16"/>
        <v>0</v>
      </c>
      <c r="Q84" s="74">
        <f t="shared" si="22"/>
        <v>3</v>
      </c>
      <c r="R84" s="74">
        <f>VLOOKUP(H84,'Base de Datos'!$A$11:$I$31,Q84)</f>
        <v>5.7000000000000002E-2</v>
      </c>
      <c r="S84" s="74">
        <f t="shared" si="23"/>
        <v>6</v>
      </c>
      <c r="T84" s="74">
        <f>VLOOKUP(H84,'Base de Datos'!$A$11:$I$31,S84)</f>
        <v>0.2</v>
      </c>
      <c r="U84" s="75">
        <f t="shared" si="15"/>
        <v>0.19420000000000004</v>
      </c>
      <c r="V84" s="76">
        <f t="shared" si="21"/>
        <v>0</v>
      </c>
      <c r="W84" s="77">
        <f t="shared" si="17"/>
        <v>0</v>
      </c>
      <c r="X84" s="78">
        <f t="shared" si="18"/>
        <v>0</v>
      </c>
      <c r="Y84" s="79">
        <f t="shared" si="19"/>
        <v>208</v>
      </c>
      <c r="Z84" s="71">
        <f t="shared" si="20"/>
        <v>0</v>
      </c>
      <c r="AG84" s="40">
        <v>300</v>
      </c>
    </row>
    <row r="85" spans="1:33" x14ac:dyDescent="0.2">
      <c r="A85" s="61">
        <f t="shared" ref="A85:A148" si="26">A84+1</f>
        <v>71</v>
      </c>
      <c r="B85" s="81" t="s">
        <v>97</v>
      </c>
      <c r="C85" s="62" t="s">
        <v>98</v>
      </c>
      <c r="D85" s="62" t="s">
        <v>105</v>
      </c>
      <c r="E85" s="63">
        <f t="shared" si="24"/>
        <v>120.08885599144216</v>
      </c>
      <c r="F85" s="64">
        <v>208</v>
      </c>
      <c r="G85" s="65">
        <v>1</v>
      </c>
      <c r="H85" s="66">
        <v>2</v>
      </c>
      <c r="I85" s="67">
        <v>2</v>
      </c>
      <c r="J85" s="66">
        <v>12</v>
      </c>
      <c r="K85" s="68" t="s">
        <v>32</v>
      </c>
      <c r="L85" s="69" t="s">
        <v>33</v>
      </c>
      <c r="M85" s="80"/>
      <c r="N85" s="71">
        <f t="shared" si="25"/>
        <v>0</v>
      </c>
      <c r="O85" s="72"/>
      <c r="P85" s="73">
        <f t="shared" si="16"/>
        <v>0</v>
      </c>
      <c r="Q85" s="74">
        <f t="shared" si="22"/>
        <v>3</v>
      </c>
      <c r="R85" s="74">
        <f>VLOOKUP(H85,'Base de Datos'!$A$11:$I$31,Q85)</f>
        <v>5.7000000000000002E-2</v>
      </c>
      <c r="S85" s="74">
        <f t="shared" si="23"/>
        <v>6</v>
      </c>
      <c r="T85" s="74">
        <f>VLOOKUP(H85,'Base de Datos'!$A$11:$I$31,S85)</f>
        <v>0.2</v>
      </c>
      <c r="U85" s="75">
        <f t="shared" si="15"/>
        <v>0.19420000000000004</v>
      </c>
      <c r="V85" s="76">
        <f t="shared" si="21"/>
        <v>0</v>
      </c>
      <c r="W85" s="77">
        <f t="shared" si="17"/>
        <v>0</v>
      </c>
      <c r="X85" s="78">
        <f t="shared" si="18"/>
        <v>0</v>
      </c>
      <c r="Y85" s="79">
        <f t="shared" si="19"/>
        <v>208</v>
      </c>
      <c r="Z85" s="71">
        <f t="shared" si="20"/>
        <v>0</v>
      </c>
      <c r="AG85" s="40">
        <v>350</v>
      </c>
    </row>
    <row r="86" spans="1:33" x14ac:dyDescent="0.2">
      <c r="A86" s="61">
        <f t="shared" si="26"/>
        <v>72</v>
      </c>
      <c r="B86" s="81" t="s">
        <v>97</v>
      </c>
      <c r="C86" s="62" t="s">
        <v>98</v>
      </c>
      <c r="D86" s="62" t="s">
        <v>106</v>
      </c>
      <c r="E86" s="63">
        <f t="shared" si="24"/>
        <v>120.08885599144216</v>
      </c>
      <c r="F86" s="64">
        <v>208</v>
      </c>
      <c r="G86" s="65">
        <v>1</v>
      </c>
      <c r="H86" s="66">
        <v>2</v>
      </c>
      <c r="I86" s="67">
        <v>2</v>
      </c>
      <c r="J86" s="66">
        <v>12</v>
      </c>
      <c r="K86" s="68" t="s">
        <v>32</v>
      </c>
      <c r="L86" s="69" t="s">
        <v>33</v>
      </c>
      <c r="M86" s="80"/>
      <c r="N86" s="71">
        <f t="shared" si="25"/>
        <v>0</v>
      </c>
      <c r="O86" s="72"/>
      <c r="P86" s="73">
        <f t="shared" si="16"/>
        <v>0</v>
      </c>
      <c r="Q86" s="74">
        <f t="shared" si="22"/>
        <v>3</v>
      </c>
      <c r="R86" s="74">
        <f>VLOOKUP(H86,'Base de Datos'!$A$11:$I$31,Q86)</f>
        <v>5.7000000000000002E-2</v>
      </c>
      <c r="S86" s="74">
        <f t="shared" si="23"/>
        <v>6</v>
      </c>
      <c r="T86" s="74">
        <f>VLOOKUP(H86,'Base de Datos'!$A$11:$I$31,S86)</f>
        <v>0.2</v>
      </c>
      <c r="U86" s="75">
        <f t="shared" si="15"/>
        <v>0.19420000000000004</v>
      </c>
      <c r="V86" s="76">
        <f t="shared" si="21"/>
        <v>0</v>
      </c>
      <c r="W86" s="77">
        <f t="shared" si="17"/>
        <v>0</v>
      </c>
      <c r="X86" s="78">
        <f t="shared" si="18"/>
        <v>0</v>
      </c>
      <c r="Y86" s="79">
        <f t="shared" si="19"/>
        <v>208</v>
      </c>
      <c r="Z86" s="71">
        <f t="shared" si="20"/>
        <v>0</v>
      </c>
      <c r="AG86" s="40">
        <v>400</v>
      </c>
    </row>
    <row r="87" spans="1:33" x14ac:dyDescent="0.2">
      <c r="A87" s="61">
        <f t="shared" si="26"/>
        <v>73</v>
      </c>
      <c r="B87" s="81" t="s">
        <v>97</v>
      </c>
      <c r="C87" s="62" t="s">
        <v>98</v>
      </c>
      <c r="D87" s="62" t="s">
        <v>107</v>
      </c>
      <c r="E87" s="63">
        <f t="shared" si="24"/>
        <v>120.08885599144216</v>
      </c>
      <c r="F87" s="64">
        <v>208</v>
      </c>
      <c r="G87" s="65">
        <v>1</v>
      </c>
      <c r="H87" s="66">
        <v>2</v>
      </c>
      <c r="I87" s="67">
        <v>2</v>
      </c>
      <c r="J87" s="66">
        <v>12</v>
      </c>
      <c r="K87" s="68" t="s">
        <v>32</v>
      </c>
      <c r="L87" s="69" t="s">
        <v>33</v>
      </c>
      <c r="M87" s="80"/>
      <c r="N87" s="71">
        <f t="shared" si="25"/>
        <v>0</v>
      </c>
      <c r="O87" s="72"/>
      <c r="P87" s="73">
        <f t="shared" si="16"/>
        <v>0</v>
      </c>
      <c r="Q87" s="74">
        <f t="shared" si="22"/>
        <v>3</v>
      </c>
      <c r="R87" s="74">
        <f>VLOOKUP(H87,'Base de Datos'!$A$11:$I$31,Q87)</f>
        <v>5.7000000000000002E-2</v>
      </c>
      <c r="S87" s="74">
        <f t="shared" si="23"/>
        <v>6</v>
      </c>
      <c r="T87" s="74">
        <f>VLOOKUP(H87,'Base de Datos'!$A$11:$I$31,S87)</f>
        <v>0.2</v>
      </c>
      <c r="U87" s="75">
        <f t="shared" si="15"/>
        <v>0.19420000000000004</v>
      </c>
      <c r="V87" s="76">
        <f t="shared" si="21"/>
        <v>0</v>
      </c>
      <c r="W87" s="77">
        <f t="shared" si="17"/>
        <v>0</v>
      </c>
      <c r="X87" s="78">
        <f t="shared" si="18"/>
        <v>0</v>
      </c>
      <c r="Y87" s="79">
        <f t="shared" si="19"/>
        <v>208</v>
      </c>
      <c r="Z87" s="71">
        <f t="shared" si="20"/>
        <v>0</v>
      </c>
      <c r="AG87" s="40">
        <v>500</v>
      </c>
    </row>
    <row r="88" spans="1:33" x14ac:dyDescent="0.2">
      <c r="A88" s="61">
        <f t="shared" si="26"/>
        <v>74</v>
      </c>
      <c r="B88" s="81" t="s">
        <v>97</v>
      </c>
      <c r="C88" s="62" t="s">
        <v>98</v>
      </c>
      <c r="D88" s="62" t="s">
        <v>108</v>
      </c>
      <c r="E88" s="63">
        <f t="shared" si="24"/>
        <v>120.08885599144216</v>
      </c>
      <c r="F88" s="64">
        <v>208</v>
      </c>
      <c r="G88" s="65">
        <v>1</v>
      </c>
      <c r="H88" s="66">
        <v>2</v>
      </c>
      <c r="I88" s="67">
        <v>2</v>
      </c>
      <c r="J88" s="66">
        <v>12</v>
      </c>
      <c r="K88" s="68" t="s">
        <v>32</v>
      </c>
      <c r="L88" s="69" t="s">
        <v>33</v>
      </c>
      <c r="M88" s="80"/>
      <c r="N88" s="71">
        <f t="shared" si="25"/>
        <v>0</v>
      </c>
      <c r="O88" s="72"/>
      <c r="P88" s="73">
        <f t="shared" si="16"/>
        <v>0</v>
      </c>
      <c r="Q88" s="74">
        <f t="shared" si="22"/>
        <v>3</v>
      </c>
      <c r="R88" s="74">
        <f>VLOOKUP(H88,'Base de Datos'!$A$11:$I$31,Q88)</f>
        <v>5.7000000000000002E-2</v>
      </c>
      <c r="S88" s="74">
        <f t="shared" si="23"/>
        <v>6</v>
      </c>
      <c r="T88" s="74">
        <f>VLOOKUP(H88,'Base de Datos'!$A$11:$I$31,S88)</f>
        <v>0.2</v>
      </c>
      <c r="U88" s="75">
        <f t="shared" si="15"/>
        <v>0.19420000000000004</v>
      </c>
      <c r="V88" s="76">
        <f t="shared" si="21"/>
        <v>0</v>
      </c>
      <c r="W88" s="77">
        <f t="shared" si="17"/>
        <v>0</v>
      </c>
      <c r="X88" s="78">
        <f t="shared" si="18"/>
        <v>0</v>
      </c>
      <c r="Y88" s="79">
        <f t="shared" si="19"/>
        <v>208</v>
      </c>
      <c r="Z88" s="71">
        <f t="shared" si="20"/>
        <v>0</v>
      </c>
      <c r="AG88" s="40" t="s">
        <v>31</v>
      </c>
    </row>
    <row r="89" spans="1:33" x14ac:dyDescent="0.2">
      <c r="A89" s="61">
        <f t="shared" si="26"/>
        <v>75</v>
      </c>
      <c r="B89" s="81" t="s">
        <v>97</v>
      </c>
      <c r="C89" s="62" t="s">
        <v>98</v>
      </c>
      <c r="D89" s="62" t="s">
        <v>109</v>
      </c>
      <c r="E89" s="63">
        <f t="shared" si="24"/>
        <v>120.08885599144216</v>
      </c>
      <c r="F89" s="64">
        <v>208</v>
      </c>
      <c r="G89" s="65">
        <v>1</v>
      </c>
      <c r="H89" s="66">
        <v>2</v>
      </c>
      <c r="I89" s="67">
        <v>2</v>
      </c>
      <c r="J89" s="66">
        <v>12</v>
      </c>
      <c r="K89" s="68" t="s">
        <v>32</v>
      </c>
      <c r="L89" s="69" t="s">
        <v>33</v>
      </c>
      <c r="M89" s="80"/>
      <c r="N89" s="71">
        <f t="shared" si="25"/>
        <v>0</v>
      </c>
      <c r="O89" s="72"/>
      <c r="P89" s="73">
        <f t="shared" si="16"/>
        <v>0</v>
      </c>
      <c r="Q89" s="74">
        <f t="shared" si="22"/>
        <v>3</v>
      </c>
      <c r="R89" s="74">
        <f>VLOOKUP(H89,'Base de Datos'!$A$11:$I$31,Q89)</f>
        <v>5.7000000000000002E-2</v>
      </c>
      <c r="S89" s="74">
        <f t="shared" si="23"/>
        <v>6</v>
      </c>
      <c r="T89" s="74">
        <f>VLOOKUP(H89,'Base de Datos'!$A$11:$I$31,S89)</f>
        <v>0.2</v>
      </c>
      <c r="U89" s="75">
        <f t="shared" si="15"/>
        <v>0.19420000000000004</v>
      </c>
      <c r="V89" s="76">
        <f t="shared" si="21"/>
        <v>0</v>
      </c>
      <c r="W89" s="77">
        <f t="shared" si="17"/>
        <v>0</v>
      </c>
      <c r="X89" s="78">
        <f t="shared" si="18"/>
        <v>0</v>
      </c>
      <c r="Y89" s="79">
        <f t="shared" si="19"/>
        <v>208</v>
      </c>
      <c r="Z89" s="71">
        <f t="shared" si="20"/>
        <v>0</v>
      </c>
      <c r="AG89" s="40" t="s">
        <v>39</v>
      </c>
    </row>
    <row r="90" spans="1:33" x14ac:dyDescent="0.2">
      <c r="A90" s="61">
        <f t="shared" si="26"/>
        <v>76</v>
      </c>
      <c r="B90" s="81" t="s">
        <v>97</v>
      </c>
      <c r="C90" s="62" t="s">
        <v>98</v>
      </c>
      <c r="D90" s="62" t="s">
        <v>110</v>
      </c>
      <c r="E90" s="63">
        <f t="shared" si="24"/>
        <v>120.08885599144216</v>
      </c>
      <c r="F90" s="64">
        <v>208</v>
      </c>
      <c r="G90" s="65">
        <v>1</v>
      </c>
      <c r="H90" s="66">
        <v>2</v>
      </c>
      <c r="I90" s="67">
        <v>2</v>
      </c>
      <c r="J90" s="66">
        <v>12</v>
      </c>
      <c r="K90" s="68" t="s">
        <v>32</v>
      </c>
      <c r="L90" s="69" t="s">
        <v>33</v>
      </c>
      <c r="M90" s="80"/>
      <c r="N90" s="71">
        <f t="shared" si="25"/>
        <v>0</v>
      </c>
      <c r="O90" s="72"/>
      <c r="P90" s="73">
        <f t="shared" si="16"/>
        <v>0</v>
      </c>
      <c r="Q90" s="74">
        <f t="shared" si="22"/>
        <v>3</v>
      </c>
      <c r="R90" s="74">
        <f>VLOOKUP(H90,'Base de Datos'!$A$11:$I$31,Q90)</f>
        <v>5.7000000000000002E-2</v>
      </c>
      <c r="S90" s="74">
        <f t="shared" si="23"/>
        <v>6</v>
      </c>
      <c r="T90" s="74">
        <f>VLOOKUP(H90,'Base de Datos'!$A$11:$I$31,S90)</f>
        <v>0.2</v>
      </c>
      <c r="U90" s="75">
        <f t="shared" si="15"/>
        <v>0.19420000000000004</v>
      </c>
      <c r="V90" s="76">
        <f t="shared" si="21"/>
        <v>0</v>
      </c>
      <c r="W90" s="77">
        <f t="shared" si="17"/>
        <v>0</v>
      </c>
      <c r="X90" s="78">
        <f t="shared" si="18"/>
        <v>0</v>
      </c>
      <c r="Y90" s="79">
        <f t="shared" si="19"/>
        <v>208</v>
      </c>
      <c r="Z90" s="71">
        <f t="shared" si="20"/>
        <v>0</v>
      </c>
      <c r="AG90" s="40" t="s">
        <v>34</v>
      </c>
    </row>
    <row r="91" spans="1:33" x14ac:dyDescent="0.2">
      <c r="A91" s="61">
        <f t="shared" si="26"/>
        <v>77</v>
      </c>
      <c r="B91" s="81" t="s">
        <v>97</v>
      </c>
      <c r="C91" s="62" t="s">
        <v>98</v>
      </c>
      <c r="D91" s="62" t="s">
        <v>111</v>
      </c>
      <c r="E91" s="63">
        <f t="shared" si="24"/>
        <v>120.08885599144216</v>
      </c>
      <c r="F91" s="64">
        <v>208</v>
      </c>
      <c r="G91" s="65">
        <v>1</v>
      </c>
      <c r="H91" s="66" t="s">
        <v>31</v>
      </c>
      <c r="I91" s="67" t="s">
        <v>31</v>
      </c>
      <c r="J91" s="66">
        <v>12</v>
      </c>
      <c r="K91" s="68" t="s">
        <v>32</v>
      </c>
      <c r="L91" s="69" t="s">
        <v>33</v>
      </c>
      <c r="M91" s="80"/>
      <c r="N91" s="71">
        <f t="shared" si="25"/>
        <v>0</v>
      </c>
      <c r="O91" s="72"/>
      <c r="P91" s="73">
        <f t="shared" si="16"/>
        <v>0</v>
      </c>
      <c r="Q91" s="74">
        <f t="shared" si="22"/>
        <v>3</v>
      </c>
      <c r="R91" s="74">
        <f>VLOOKUP(H91,'Base de Datos'!$A$11:$I$31,Q91)</f>
        <v>5.5E-2</v>
      </c>
      <c r="S91" s="74">
        <f t="shared" si="23"/>
        <v>6</v>
      </c>
      <c r="T91" s="74">
        <f>VLOOKUP(H91,'Base de Datos'!$A$11:$I$31,S91)</f>
        <v>0.12</v>
      </c>
      <c r="U91" s="75">
        <f t="shared" si="15"/>
        <v>0.129</v>
      </c>
      <c r="V91" s="76">
        <f t="shared" si="21"/>
        <v>0</v>
      </c>
      <c r="W91" s="77">
        <f t="shared" si="17"/>
        <v>0</v>
      </c>
      <c r="X91" s="78">
        <f t="shared" si="18"/>
        <v>0</v>
      </c>
      <c r="Y91" s="79">
        <f t="shared" si="19"/>
        <v>208</v>
      </c>
      <c r="Z91" s="71">
        <f t="shared" si="20"/>
        <v>0</v>
      </c>
      <c r="AG91" s="40" t="s">
        <v>42</v>
      </c>
    </row>
    <row r="92" spans="1:33" x14ac:dyDescent="0.2">
      <c r="A92" s="61">
        <f t="shared" si="26"/>
        <v>78</v>
      </c>
      <c r="B92" s="81" t="s">
        <v>97</v>
      </c>
      <c r="C92" s="62" t="s">
        <v>98</v>
      </c>
      <c r="D92" s="62" t="s">
        <v>112</v>
      </c>
      <c r="E92" s="63">
        <f t="shared" si="24"/>
        <v>120.08885599144216</v>
      </c>
      <c r="F92" s="64">
        <v>208</v>
      </c>
      <c r="G92" s="65">
        <v>1</v>
      </c>
      <c r="H92" s="66">
        <v>2</v>
      </c>
      <c r="I92" s="67">
        <v>2</v>
      </c>
      <c r="J92" s="66">
        <v>12</v>
      </c>
      <c r="K92" s="68" t="s">
        <v>32</v>
      </c>
      <c r="L92" s="69" t="s">
        <v>33</v>
      </c>
      <c r="M92" s="80"/>
      <c r="N92" s="71">
        <f t="shared" si="25"/>
        <v>0</v>
      </c>
      <c r="O92" s="72"/>
      <c r="P92" s="73">
        <f t="shared" si="16"/>
        <v>0</v>
      </c>
      <c r="Q92" s="74">
        <f t="shared" si="22"/>
        <v>3</v>
      </c>
      <c r="R92" s="74">
        <f>VLOOKUP(H92,'Base de Datos'!$A$11:$I$31,Q92)</f>
        <v>5.7000000000000002E-2</v>
      </c>
      <c r="S92" s="74">
        <f t="shared" si="23"/>
        <v>6</v>
      </c>
      <c r="T92" s="74">
        <f>VLOOKUP(H92,'Base de Datos'!$A$11:$I$31,S92)</f>
        <v>0.2</v>
      </c>
      <c r="U92" s="75">
        <f t="shared" si="15"/>
        <v>0.19420000000000004</v>
      </c>
      <c r="V92" s="76">
        <f t="shared" si="21"/>
        <v>0</v>
      </c>
      <c r="W92" s="77">
        <f t="shared" si="17"/>
        <v>0</v>
      </c>
      <c r="X92" s="78">
        <f t="shared" si="18"/>
        <v>0</v>
      </c>
      <c r="Y92" s="79">
        <f t="shared" si="19"/>
        <v>208</v>
      </c>
      <c r="Z92" s="71">
        <f t="shared" si="20"/>
        <v>0</v>
      </c>
      <c r="AG92" s="40">
        <v>250</v>
      </c>
    </row>
    <row r="93" spans="1:33" x14ac:dyDescent="0.2">
      <c r="A93" s="61">
        <f t="shared" si="26"/>
        <v>79</v>
      </c>
      <c r="B93" s="81" t="s">
        <v>97</v>
      </c>
      <c r="C93" s="62" t="s">
        <v>98</v>
      </c>
      <c r="D93" s="62" t="s">
        <v>113</v>
      </c>
      <c r="E93" s="63">
        <f t="shared" si="24"/>
        <v>120.08885599144216</v>
      </c>
      <c r="F93" s="64">
        <v>208</v>
      </c>
      <c r="G93" s="65">
        <v>1</v>
      </c>
      <c r="H93" s="66">
        <v>2</v>
      </c>
      <c r="I93" s="67">
        <v>2</v>
      </c>
      <c r="J93" s="66">
        <v>12</v>
      </c>
      <c r="K93" s="68" t="s">
        <v>32</v>
      </c>
      <c r="L93" s="69" t="s">
        <v>33</v>
      </c>
      <c r="M93" s="80"/>
      <c r="N93" s="71">
        <f t="shared" si="25"/>
        <v>0</v>
      </c>
      <c r="O93" s="72"/>
      <c r="P93" s="73">
        <f t="shared" si="16"/>
        <v>0</v>
      </c>
      <c r="Q93" s="74">
        <f t="shared" si="22"/>
        <v>3</v>
      </c>
      <c r="R93" s="74">
        <f>VLOOKUP(H93,'Base de Datos'!$A$11:$I$31,Q93)</f>
        <v>5.7000000000000002E-2</v>
      </c>
      <c r="S93" s="74">
        <f t="shared" si="23"/>
        <v>6</v>
      </c>
      <c r="T93" s="74">
        <f>VLOOKUP(H93,'Base de Datos'!$A$11:$I$31,S93)</f>
        <v>0.2</v>
      </c>
      <c r="U93" s="75">
        <f t="shared" si="15"/>
        <v>0.19420000000000004</v>
      </c>
      <c r="V93" s="76">
        <f t="shared" si="21"/>
        <v>0</v>
      </c>
      <c r="W93" s="77">
        <f t="shared" si="17"/>
        <v>0</v>
      </c>
      <c r="X93" s="78">
        <f t="shared" si="18"/>
        <v>0</v>
      </c>
      <c r="Y93" s="79">
        <f t="shared" si="19"/>
        <v>208</v>
      </c>
      <c r="Z93" s="71">
        <f t="shared" si="20"/>
        <v>0</v>
      </c>
      <c r="AG93" s="40">
        <v>300</v>
      </c>
    </row>
    <row r="94" spans="1:33" x14ac:dyDescent="0.2">
      <c r="A94" s="61">
        <f t="shared" si="26"/>
        <v>80</v>
      </c>
      <c r="B94" s="81" t="s">
        <v>97</v>
      </c>
      <c r="C94" s="62" t="s">
        <v>98</v>
      </c>
      <c r="D94" s="62" t="s">
        <v>114</v>
      </c>
      <c r="E94" s="63">
        <f t="shared" si="24"/>
        <v>120.08885599144216</v>
      </c>
      <c r="F94" s="64">
        <v>208</v>
      </c>
      <c r="G94" s="65">
        <v>1</v>
      </c>
      <c r="H94" s="66">
        <v>2</v>
      </c>
      <c r="I94" s="67">
        <v>2</v>
      </c>
      <c r="J94" s="66">
        <v>12</v>
      </c>
      <c r="K94" s="68" t="s">
        <v>32</v>
      </c>
      <c r="L94" s="69" t="s">
        <v>33</v>
      </c>
      <c r="M94" s="80"/>
      <c r="N94" s="71">
        <f t="shared" si="25"/>
        <v>0</v>
      </c>
      <c r="O94" s="72"/>
      <c r="P94" s="73">
        <f t="shared" si="16"/>
        <v>0</v>
      </c>
      <c r="Q94" s="74">
        <f t="shared" si="22"/>
        <v>3</v>
      </c>
      <c r="R94" s="74">
        <f>VLOOKUP(H94,'Base de Datos'!$A$11:$I$31,Q94)</f>
        <v>5.7000000000000002E-2</v>
      </c>
      <c r="S94" s="74">
        <f t="shared" si="23"/>
        <v>6</v>
      </c>
      <c r="T94" s="74">
        <f>VLOOKUP(H94,'Base de Datos'!$A$11:$I$31,S94)</f>
        <v>0.2</v>
      </c>
      <c r="U94" s="75">
        <f t="shared" si="15"/>
        <v>0.19420000000000004</v>
      </c>
      <c r="V94" s="76">
        <f t="shared" si="21"/>
        <v>0</v>
      </c>
      <c r="W94" s="77">
        <f t="shared" si="17"/>
        <v>0</v>
      </c>
      <c r="X94" s="78">
        <f t="shared" si="18"/>
        <v>0</v>
      </c>
      <c r="Y94" s="79">
        <f t="shared" si="19"/>
        <v>208</v>
      </c>
      <c r="Z94" s="71">
        <f t="shared" si="20"/>
        <v>0</v>
      </c>
      <c r="AG94" s="40">
        <v>350</v>
      </c>
    </row>
    <row r="95" spans="1:33" x14ac:dyDescent="0.2">
      <c r="A95" s="61">
        <f t="shared" si="26"/>
        <v>81</v>
      </c>
      <c r="B95" s="81" t="s">
        <v>97</v>
      </c>
      <c r="C95" s="62" t="s">
        <v>98</v>
      </c>
      <c r="D95" s="62" t="s">
        <v>115</v>
      </c>
      <c r="E95" s="63">
        <f t="shared" si="24"/>
        <v>120.08885599144216</v>
      </c>
      <c r="F95" s="64">
        <v>208</v>
      </c>
      <c r="G95" s="65">
        <v>1</v>
      </c>
      <c r="H95" s="66">
        <v>2</v>
      </c>
      <c r="I95" s="67">
        <v>2</v>
      </c>
      <c r="J95" s="66">
        <v>12</v>
      </c>
      <c r="K95" s="68" t="s">
        <v>32</v>
      </c>
      <c r="L95" s="69" t="s">
        <v>33</v>
      </c>
      <c r="M95" s="80"/>
      <c r="N95" s="71">
        <f t="shared" si="25"/>
        <v>0</v>
      </c>
      <c r="O95" s="72"/>
      <c r="P95" s="73">
        <f t="shared" si="16"/>
        <v>0</v>
      </c>
      <c r="Q95" s="74">
        <f t="shared" si="22"/>
        <v>3</v>
      </c>
      <c r="R95" s="74">
        <f>VLOOKUP(H95,'Base de Datos'!$A$11:$I$31,Q95)</f>
        <v>5.7000000000000002E-2</v>
      </c>
      <c r="S95" s="74">
        <f t="shared" si="23"/>
        <v>6</v>
      </c>
      <c r="T95" s="74">
        <f>VLOOKUP(H95,'Base de Datos'!$A$11:$I$31,S95)</f>
        <v>0.2</v>
      </c>
      <c r="U95" s="75">
        <f t="shared" si="15"/>
        <v>0.19420000000000004</v>
      </c>
      <c r="V95" s="76">
        <f t="shared" si="21"/>
        <v>0</v>
      </c>
      <c r="W95" s="77">
        <f t="shared" si="17"/>
        <v>0</v>
      </c>
      <c r="X95" s="78">
        <f t="shared" si="18"/>
        <v>0</v>
      </c>
      <c r="Y95" s="79">
        <f t="shared" si="19"/>
        <v>208</v>
      </c>
      <c r="Z95" s="71">
        <f t="shared" si="20"/>
        <v>0</v>
      </c>
      <c r="AG95" s="40">
        <v>400</v>
      </c>
    </row>
    <row r="96" spans="1:33" x14ac:dyDescent="0.2">
      <c r="A96" s="61">
        <f t="shared" si="26"/>
        <v>82</v>
      </c>
      <c r="B96" s="81" t="s">
        <v>97</v>
      </c>
      <c r="C96" s="62" t="s">
        <v>98</v>
      </c>
      <c r="D96" s="62" t="s">
        <v>116</v>
      </c>
      <c r="E96" s="63">
        <f t="shared" si="24"/>
        <v>120.08885599144216</v>
      </c>
      <c r="F96" s="64">
        <v>208</v>
      </c>
      <c r="G96" s="65">
        <v>1</v>
      </c>
      <c r="H96" s="66">
        <v>2</v>
      </c>
      <c r="I96" s="67">
        <v>2</v>
      </c>
      <c r="J96" s="66">
        <v>12</v>
      </c>
      <c r="K96" s="68" t="s">
        <v>32</v>
      </c>
      <c r="L96" s="69" t="s">
        <v>33</v>
      </c>
      <c r="M96" s="80"/>
      <c r="N96" s="71">
        <f t="shared" si="25"/>
        <v>0</v>
      </c>
      <c r="O96" s="72"/>
      <c r="P96" s="73">
        <f t="shared" si="16"/>
        <v>0</v>
      </c>
      <c r="Q96" s="74">
        <f t="shared" si="22"/>
        <v>3</v>
      </c>
      <c r="R96" s="74">
        <f>VLOOKUP(H96,'Base de Datos'!$A$11:$I$31,Q96)</f>
        <v>5.7000000000000002E-2</v>
      </c>
      <c r="S96" s="74">
        <f t="shared" si="23"/>
        <v>6</v>
      </c>
      <c r="T96" s="74">
        <f>VLOOKUP(H96,'Base de Datos'!$A$11:$I$31,S96)</f>
        <v>0.2</v>
      </c>
      <c r="U96" s="75">
        <f t="shared" si="15"/>
        <v>0.19420000000000004</v>
      </c>
      <c r="V96" s="76">
        <f t="shared" si="21"/>
        <v>0</v>
      </c>
      <c r="W96" s="77">
        <f t="shared" si="17"/>
        <v>0</v>
      </c>
      <c r="X96" s="78">
        <f t="shared" si="18"/>
        <v>0</v>
      </c>
      <c r="Y96" s="79">
        <f t="shared" si="19"/>
        <v>208</v>
      </c>
      <c r="Z96" s="71">
        <f t="shared" si="20"/>
        <v>0</v>
      </c>
      <c r="AG96" s="40">
        <v>500</v>
      </c>
    </row>
    <row r="97" spans="1:33" x14ac:dyDescent="0.2">
      <c r="A97" s="61">
        <f t="shared" si="26"/>
        <v>83</v>
      </c>
      <c r="B97" s="81" t="s">
        <v>97</v>
      </c>
      <c r="C97" s="62" t="s">
        <v>98</v>
      </c>
      <c r="D97" s="62" t="s">
        <v>117</v>
      </c>
      <c r="E97" s="63">
        <f t="shared" si="24"/>
        <v>120.08885599144216</v>
      </c>
      <c r="F97" s="64">
        <v>208</v>
      </c>
      <c r="G97" s="65">
        <v>1</v>
      </c>
      <c r="H97" s="66">
        <v>2</v>
      </c>
      <c r="I97" s="67">
        <v>2</v>
      </c>
      <c r="J97" s="66">
        <v>12</v>
      </c>
      <c r="K97" s="68" t="s">
        <v>32</v>
      </c>
      <c r="L97" s="69" t="s">
        <v>33</v>
      </c>
      <c r="M97" s="80"/>
      <c r="N97" s="71">
        <f t="shared" si="25"/>
        <v>0</v>
      </c>
      <c r="O97" s="72"/>
      <c r="P97" s="73">
        <f t="shared" si="16"/>
        <v>0</v>
      </c>
      <c r="Q97" s="74">
        <f t="shared" si="22"/>
        <v>3</v>
      </c>
      <c r="R97" s="74">
        <f>VLOOKUP(H97,'Base de Datos'!$A$11:$I$31,Q97)</f>
        <v>5.7000000000000002E-2</v>
      </c>
      <c r="S97" s="74">
        <f t="shared" si="23"/>
        <v>6</v>
      </c>
      <c r="T97" s="74">
        <f>VLOOKUP(H97,'Base de Datos'!$A$11:$I$31,S97)</f>
        <v>0.2</v>
      </c>
      <c r="U97" s="75">
        <f t="shared" ref="U97:U116" si="27">T97*PF+R97*SIN(ACOS(PF))</f>
        <v>0.19420000000000004</v>
      </c>
      <c r="V97" s="76">
        <f t="shared" si="21"/>
        <v>0</v>
      </c>
      <c r="W97" s="77">
        <f t="shared" si="17"/>
        <v>0</v>
      </c>
      <c r="X97" s="78">
        <f t="shared" si="18"/>
        <v>0</v>
      </c>
      <c r="Y97" s="79">
        <f t="shared" si="19"/>
        <v>208</v>
      </c>
      <c r="Z97" s="71">
        <f t="shared" si="20"/>
        <v>0</v>
      </c>
      <c r="AG97" s="40">
        <v>400</v>
      </c>
    </row>
    <row r="98" spans="1:33" x14ac:dyDescent="0.2">
      <c r="A98" s="61">
        <f t="shared" si="26"/>
        <v>84</v>
      </c>
      <c r="B98" s="81" t="s">
        <v>97</v>
      </c>
      <c r="C98" s="62" t="s">
        <v>98</v>
      </c>
      <c r="D98" s="62" t="s">
        <v>118</v>
      </c>
      <c r="E98" s="63">
        <f t="shared" si="24"/>
        <v>120.08885599144216</v>
      </c>
      <c r="F98" s="64">
        <v>208</v>
      </c>
      <c r="G98" s="65">
        <v>1</v>
      </c>
      <c r="H98" s="66">
        <v>2</v>
      </c>
      <c r="I98" s="67">
        <v>2</v>
      </c>
      <c r="J98" s="66">
        <v>12</v>
      </c>
      <c r="K98" s="68" t="s">
        <v>32</v>
      </c>
      <c r="L98" s="69" t="s">
        <v>33</v>
      </c>
      <c r="M98" s="80"/>
      <c r="N98" s="71">
        <f t="shared" si="25"/>
        <v>0</v>
      </c>
      <c r="O98" s="72"/>
      <c r="P98" s="73">
        <f t="shared" si="16"/>
        <v>0</v>
      </c>
      <c r="Q98" s="74">
        <f t="shared" si="22"/>
        <v>3</v>
      </c>
      <c r="R98" s="74">
        <f>VLOOKUP(H98,'Base de Datos'!$A$11:$I$31,Q98)</f>
        <v>5.7000000000000002E-2</v>
      </c>
      <c r="S98" s="74">
        <f t="shared" si="23"/>
        <v>6</v>
      </c>
      <c r="T98" s="74">
        <f>VLOOKUP(H98,'Base de Datos'!$A$11:$I$31,S98)</f>
        <v>0.2</v>
      </c>
      <c r="U98" s="75">
        <f t="shared" si="27"/>
        <v>0.19420000000000004</v>
      </c>
      <c r="V98" s="76">
        <f t="shared" si="21"/>
        <v>0</v>
      </c>
      <c r="W98" s="77">
        <f t="shared" si="17"/>
        <v>0</v>
      </c>
      <c r="X98" s="78">
        <f t="shared" si="18"/>
        <v>0</v>
      </c>
      <c r="Y98" s="79">
        <f t="shared" si="19"/>
        <v>208</v>
      </c>
      <c r="Z98" s="71">
        <f t="shared" si="20"/>
        <v>0</v>
      </c>
      <c r="AG98" s="40">
        <v>500</v>
      </c>
    </row>
    <row r="99" spans="1:33" x14ac:dyDescent="0.2">
      <c r="A99" s="61">
        <f t="shared" si="26"/>
        <v>85</v>
      </c>
      <c r="B99" s="62" t="s">
        <v>119</v>
      </c>
      <c r="C99" s="62" t="s">
        <v>120</v>
      </c>
      <c r="D99" s="62" t="s">
        <v>121</v>
      </c>
      <c r="E99" s="63">
        <f t="shared" si="24"/>
        <v>120.08885599144216</v>
      </c>
      <c r="F99" s="64">
        <v>208</v>
      </c>
      <c r="G99" s="65">
        <v>1</v>
      </c>
      <c r="H99" s="66">
        <v>2</v>
      </c>
      <c r="I99" s="67">
        <v>2</v>
      </c>
      <c r="J99" s="66">
        <v>12</v>
      </c>
      <c r="K99" s="68" t="s">
        <v>32</v>
      </c>
      <c r="L99" s="69" t="s">
        <v>33</v>
      </c>
      <c r="M99" s="80"/>
      <c r="N99" s="71">
        <f t="shared" si="25"/>
        <v>0</v>
      </c>
      <c r="O99" s="72"/>
      <c r="P99" s="73">
        <f t="shared" si="16"/>
        <v>0</v>
      </c>
      <c r="Q99" s="74">
        <f t="shared" si="22"/>
        <v>3</v>
      </c>
      <c r="R99" s="74">
        <f>VLOOKUP(H99,'Base de Datos'!$A$11:$I$31,Q99)</f>
        <v>5.7000000000000002E-2</v>
      </c>
      <c r="S99" s="74">
        <f t="shared" si="23"/>
        <v>6</v>
      </c>
      <c r="T99" s="74">
        <f>VLOOKUP(H99,'Base de Datos'!$A$11:$I$31,S99)</f>
        <v>0.2</v>
      </c>
      <c r="U99" s="75">
        <f t="shared" si="27"/>
        <v>0.19420000000000004</v>
      </c>
      <c r="V99" s="76">
        <f t="shared" si="21"/>
        <v>0</v>
      </c>
      <c r="W99" s="77">
        <f t="shared" si="17"/>
        <v>0</v>
      </c>
      <c r="X99" s="78">
        <f t="shared" si="18"/>
        <v>0</v>
      </c>
      <c r="Y99" s="79">
        <f t="shared" si="19"/>
        <v>208</v>
      </c>
      <c r="Z99" s="71">
        <f t="shared" si="20"/>
        <v>0</v>
      </c>
      <c r="AG99" s="40" t="s">
        <v>31</v>
      </c>
    </row>
    <row r="100" spans="1:33" x14ac:dyDescent="0.2">
      <c r="A100" s="61">
        <f t="shared" si="26"/>
        <v>86</v>
      </c>
      <c r="B100" s="62" t="s">
        <v>119</v>
      </c>
      <c r="C100" s="62" t="s">
        <v>120</v>
      </c>
      <c r="D100" s="62" t="s">
        <v>122</v>
      </c>
      <c r="E100" s="63">
        <f t="shared" si="24"/>
        <v>120.08885599144216</v>
      </c>
      <c r="F100" s="64">
        <v>208</v>
      </c>
      <c r="G100" s="65">
        <v>1</v>
      </c>
      <c r="H100" s="66" t="s">
        <v>31</v>
      </c>
      <c r="I100" s="67" t="s">
        <v>31</v>
      </c>
      <c r="J100" s="66">
        <v>12</v>
      </c>
      <c r="K100" s="68" t="s">
        <v>32</v>
      </c>
      <c r="L100" s="69" t="s">
        <v>33</v>
      </c>
      <c r="M100" s="80"/>
      <c r="N100" s="71">
        <f t="shared" si="25"/>
        <v>0</v>
      </c>
      <c r="O100" s="72"/>
      <c r="P100" s="73">
        <f t="shared" si="16"/>
        <v>0</v>
      </c>
      <c r="Q100" s="74">
        <f t="shared" si="22"/>
        <v>3</v>
      </c>
      <c r="R100" s="74">
        <f>VLOOKUP(H100,'Base de Datos'!$A$11:$I$31,Q100)</f>
        <v>5.5E-2</v>
      </c>
      <c r="S100" s="74">
        <f t="shared" si="23"/>
        <v>6</v>
      </c>
      <c r="T100" s="74">
        <f>VLOOKUP(H100,'Base de Datos'!$A$11:$I$31,S100)</f>
        <v>0.12</v>
      </c>
      <c r="U100" s="75">
        <f t="shared" si="27"/>
        <v>0.129</v>
      </c>
      <c r="V100" s="76">
        <f t="shared" si="21"/>
        <v>0</v>
      </c>
      <c r="W100" s="77">
        <f t="shared" si="17"/>
        <v>0</v>
      </c>
      <c r="X100" s="78">
        <f t="shared" si="18"/>
        <v>0</v>
      </c>
      <c r="Y100" s="79">
        <f t="shared" si="19"/>
        <v>208</v>
      </c>
      <c r="Z100" s="71">
        <f t="shared" si="20"/>
        <v>0</v>
      </c>
      <c r="AG100" s="40" t="s">
        <v>39</v>
      </c>
    </row>
    <row r="101" spans="1:33" x14ac:dyDescent="0.2">
      <c r="A101" s="61">
        <f t="shared" si="26"/>
        <v>87</v>
      </c>
      <c r="B101" s="62" t="s">
        <v>119</v>
      </c>
      <c r="C101" s="62" t="s">
        <v>120</v>
      </c>
      <c r="D101" s="62" t="s">
        <v>123</v>
      </c>
      <c r="E101" s="63">
        <f t="shared" si="24"/>
        <v>120.08885599144216</v>
      </c>
      <c r="F101" s="64">
        <v>208</v>
      </c>
      <c r="G101" s="65">
        <v>1</v>
      </c>
      <c r="H101" s="66">
        <v>2</v>
      </c>
      <c r="I101" s="67">
        <v>2</v>
      </c>
      <c r="J101" s="66">
        <v>12</v>
      </c>
      <c r="K101" s="68" t="s">
        <v>32</v>
      </c>
      <c r="L101" s="69" t="s">
        <v>33</v>
      </c>
      <c r="M101" s="80"/>
      <c r="N101" s="71">
        <f t="shared" si="25"/>
        <v>0</v>
      </c>
      <c r="O101" s="72"/>
      <c r="P101" s="73">
        <f t="shared" si="16"/>
        <v>0</v>
      </c>
      <c r="Q101" s="74">
        <f t="shared" si="22"/>
        <v>3</v>
      </c>
      <c r="R101" s="74">
        <f>VLOOKUP(H101,'Base de Datos'!$A$11:$I$31,Q101)</f>
        <v>5.7000000000000002E-2</v>
      </c>
      <c r="S101" s="74">
        <f t="shared" si="23"/>
        <v>6</v>
      </c>
      <c r="T101" s="74">
        <f>VLOOKUP(H101,'Base de Datos'!$A$11:$I$31,S101)</f>
        <v>0.2</v>
      </c>
      <c r="U101" s="75">
        <f t="shared" si="27"/>
        <v>0.19420000000000004</v>
      </c>
      <c r="V101" s="76">
        <f t="shared" si="21"/>
        <v>0</v>
      </c>
      <c r="W101" s="77">
        <f t="shared" si="17"/>
        <v>0</v>
      </c>
      <c r="X101" s="78">
        <f t="shared" si="18"/>
        <v>0</v>
      </c>
      <c r="Y101" s="79">
        <f t="shared" si="19"/>
        <v>208</v>
      </c>
      <c r="Z101" s="71">
        <f t="shared" si="20"/>
        <v>0</v>
      </c>
      <c r="AG101" s="40" t="s">
        <v>34</v>
      </c>
    </row>
    <row r="102" spans="1:33" x14ac:dyDescent="0.2">
      <c r="A102" s="61">
        <f t="shared" si="26"/>
        <v>88</v>
      </c>
      <c r="B102" s="62" t="s">
        <v>119</v>
      </c>
      <c r="C102" s="62" t="s">
        <v>120</v>
      </c>
      <c r="D102" s="62" t="s">
        <v>124</v>
      </c>
      <c r="E102" s="63">
        <f t="shared" si="24"/>
        <v>120.08885599144216</v>
      </c>
      <c r="F102" s="64">
        <v>208</v>
      </c>
      <c r="G102" s="65">
        <v>1</v>
      </c>
      <c r="H102" s="66">
        <v>2</v>
      </c>
      <c r="I102" s="67">
        <v>2</v>
      </c>
      <c r="J102" s="66">
        <v>12</v>
      </c>
      <c r="K102" s="68" t="s">
        <v>32</v>
      </c>
      <c r="L102" s="69" t="s">
        <v>33</v>
      </c>
      <c r="M102" s="80"/>
      <c r="N102" s="71">
        <f t="shared" si="25"/>
        <v>0</v>
      </c>
      <c r="O102" s="72"/>
      <c r="P102" s="73">
        <f t="shared" si="16"/>
        <v>0</v>
      </c>
      <c r="Q102" s="74">
        <f t="shared" si="22"/>
        <v>3</v>
      </c>
      <c r="R102" s="74">
        <f>VLOOKUP(H102,'Base de Datos'!$A$11:$I$31,Q102)</f>
        <v>5.7000000000000002E-2</v>
      </c>
      <c r="S102" s="74">
        <f t="shared" si="23"/>
        <v>6</v>
      </c>
      <c r="T102" s="74">
        <f>VLOOKUP(H102,'Base de Datos'!$A$11:$I$31,S102)</f>
        <v>0.2</v>
      </c>
      <c r="U102" s="75">
        <f t="shared" si="27"/>
        <v>0.19420000000000004</v>
      </c>
      <c r="V102" s="76">
        <f t="shared" si="21"/>
        <v>0</v>
      </c>
      <c r="W102" s="77">
        <f t="shared" si="17"/>
        <v>0</v>
      </c>
      <c r="X102" s="78">
        <f t="shared" si="18"/>
        <v>0</v>
      </c>
      <c r="Y102" s="79">
        <f t="shared" si="19"/>
        <v>208</v>
      </c>
      <c r="Z102" s="71">
        <f t="shared" si="20"/>
        <v>0</v>
      </c>
      <c r="AG102" s="40" t="s">
        <v>42</v>
      </c>
    </row>
    <row r="103" spans="1:33" x14ac:dyDescent="0.2">
      <c r="A103" s="61">
        <f t="shared" si="26"/>
        <v>89</v>
      </c>
      <c r="B103" s="62" t="s">
        <v>119</v>
      </c>
      <c r="C103" s="62" t="s">
        <v>120</v>
      </c>
      <c r="D103" s="62" t="s">
        <v>125</v>
      </c>
      <c r="E103" s="63">
        <f t="shared" si="24"/>
        <v>120.08885599144216</v>
      </c>
      <c r="F103" s="64">
        <v>208</v>
      </c>
      <c r="G103" s="65">
        <v>1</v>
      </c>
      <c r="H103" s="66">
        <v>2</v>
      </c>
      <c r="I103" s="67">
        <v>2</v>
      </c>
      <c r="J103" s="66">
        <v>12</v>
      </c>
      <c r="K103" s="68" t="s">
        <v>32</v>
      </c>
      <c r="L103" s="69" t="s">
        <v>33</v>
      </c>
      <c r="M103" s="80"/>
      <c r="N103" s="71">
        <f t="shared" si="25"/>
        <v>0</v>
      </c>
      <c r="O103" s="72"/>
      <c r="P103" s="73">
        <f t="shared" si="16"/>
        <v>0</v>
      </c>
      <c r="Q103" s="74">
        <f t="shared" si="22"/>
        <v>3</v>
      </c>
      <c r="R103" s="74">
        <f>VLOOKUP(H103,'Base de Datos'!$A$11:$I$31,Q103)</f>
        <v>5.7000000000000002E-2</v>
      </c>
      <c r="S103" s="74">
        <f t="shared" si="23"/>
        <v>6</v>
      </c>
      <c r="T103" s="74">
        <f>VLOOKUP(H103,'Base de Datos'!$A$11:$I$31,S103)</f>
        <v>0.2</v>
      </c>
      <c r="U103" s="75">
        <f t="shared" si="27"/>
        <v>0.19420000000000004</v>
      </c>
      <c r="V103" s="76">
        <f t="shared" si="21"/>
        <v>0</v>
      </c>
      <c r="W103" s="77">
        <f t="shared" si="17"/>
        <v>0</v>
      </c>
      <c r="X103" s="78">
        <f t="shared" si="18"/>
        <v>0</v>
      </c>
      <c r="Y103" s="79">
        <f t="shared" si="19"/>
        <v>208</v>
      </c>
      <c r="Z103" s="71">
        <f t="shared" si="20"/>
        <v>0</v>
      </c>
      <c r="AG103" s="40">
        <v>250</v>
      </c>
    </row>
    <row r="104" spans="1:33" x14ac:dyDescent="0.2">
      <c r="A104" s="61">
        <f t="shared" si="26"/>
        <v>90</v>
      </c>
      <c r="B104" s="62" t="s">
        <v>119</v>
      </c>
      <c r="C104" s="62" t="s">
        <v>120</v>
      </c>
      <c r="D104" s="62" t="s">
        <v>126</v>
      </c>
      <c r="E104" s="63">
        <f t="shared" si="24"/>
        <v>120.08885599144216</v>
      </c>
      <c r="F104" s="64">
        <v>208</v>
      </c>
      <c r="G104" s="65">
        <v>1</v>
      </c>
      <c r="H104" s="66">
        <v>2</v>
      </c>
      <c r="I104" s="67">
        <v>2</v>
      </c>
      <c r="J104" s="66">
        <v>12</v>
      </c>
      <c r="K104" s="68" t="s">
        <v>32</v>
      </c>
      <c r="L104" s="69" t="s">
        <v>33</v>
      </c>
      <c r="M104" s="80"/>
      <c r="N104" s="71">
        <f t="shared" si="25"/>
        <v>0</v>
      </c>
      <c r="O104" s="72"/>
      <c r="P104" s="73">
        <f t="shared" si="16"/>
        <v>0</v>
      </c>
      <c r="Q104" s="74">
        <f t="shared" si="22"/>
        <v>3</v>
      </c>
      <c r="R104" s="74">
        <f>VLOOKUP(H104,'Base de Datos'!$A$11:$I$31,Q104)</f>
        <v>5.7000000000000002E-2</v>
      </c>
      <c r="S104" s="74">
        <f t="shared" si="23"/>
        <v>6</v>
      </c>
      <c r="T104" s="74">
        <f>VLOOKUP(H104,'Base de Datos'!$A$11:$I$31,S104)</f>
        <v>0.2</v>
      </c>
      <c r="U104" s="75">
        <f t="shared" si="27"/>
        <v>0.19420000000000004</v>
      </c>
      <c r="V104" s="76">
        <f t="shared" si="21"/>
        <v>0</v>
      </c>
      <c r="W104" s="77">
        <f t="shared" si="17"/>
        <v>0</v>
      </c>
      <c r="X104" s="78">
        <f t="shared" si="18"/>
        <v>0</v>
      </c>
      <c r="Y104" s="79">
        <f t="shared" si="19"/>
        <v>208</v>
      </c>
      <c r="Z104" s="71">
        <f t="shared" si="20"/>
        <v>0</v>
      </c>
      <c r="AG104" s="40">
        <v>300</v>
      </c>
    </row>
    <row r="105" spans="1:33" x14ac:dyDescent="0.2">
      <c r="A105" s="61">
        <f t="shared" si="26"/>
        <v>91</v>
      </c>
      <c r="B105" s="62" t="s">
        <v>119</v>
      </c>
      <c r="C105" s="62" t="s">
        <v>120</v>
      </c>
      <c r="D105" s="62" t="s">
        <v>127</v>
      </c>
      <c r="E105" s="63">
        <f t="shared" si="24"/>
        <v>120.08885599144216</v>
      </c>
      <c r="F105" s="64">
        <v>208</v>
      </c>
      <c r="G105" s="65">
        <v>1</v>
      </c>
      <c r="H105" s="66">
        <v>2</v>
      </c>
      <c r="I105" s="67">
        <v>2</v>
      </c>
      <c r="J105" s="66">
        <v>12</v>
      </c>
      <c r="K105" s="68" t="s">
        <v>32</v>
      </c>
      <c r="L105" s="69" t="s">
        <v>33</v>
      </c>
      <c r="M105" s="80"/>
      <c r="N105" s="71">
        <f t="shared" si="25"/>
        <v>0</v>
      </c>
      <c r="O105" s="72"/>
      <c r="P105" s="73">
        <f t="shared" si="16"/>
        <v>0</v>
      </c>
      <c r="Q105" s="74">
        <f t="shared" si="22"/>
        <v>3</v>
      </c>
      <c r="R105" s="74">
        <f>VLOOKUP(H105,'Base de Datos'!$A$11:$I$31,Q105)</f>
        <v>5.7000000000000002E-2</v>
      </c>
      <c r="S105" s="74">
        <f t="shared" si="23"/>
        <v>6</v>
      </c>
      <c r="T105" s="74">
        <f>VLOOKUP(H105,'Base de Datos'!$A$11:$I$31,S105)</f>
        <v>0.2</v>
      </c>
      <c r="U105" s="75">
        <f t="shared" si="27"/>
        <v>0.19420000000000004</v>
      </c>
      <c r="V105" s="76">
        <f t="shared" si="21"/>
        <v>0</v>
      </c>
      <c r="W105" s="77">
        <f t="shared" si="17"/>
        <v>0</v>
      </c>
      <c r="X105" s="78">
        <f t="shared" si="18"/>
        <v>0</v>
      </c>
      <c r="Y105" s="79">
        <f t="shared" si="19"/>
        <v>208</v>
      </c>
      <c r="Z105" s="71">
        <f t="shared" si="20"/>
        <v>0</v>
      </c>
      <c r="AG105" s="40">
        <v>350</v>
      </c>
    </row>
    <row r="106" spans="1:33" x14ac:dyDescent="0.2">
      <c r="A106" s="61">
        <f t="shared" si="26"/>
        <v>92</v>
      </c>
      <c r="B106" s="62" t="s">
        <v>119</v>
      </c>
      <c r="C106" s="62" t="s">
        <v>120</v>
      </c>
      <c r="D106" s="62" t="s">
        <v>128</v>
      </c>
      <c r="E106" s="63">
        <f t="shared" si="24"/>
        <v>120.08885599144216</v>
      </c>
      <c r="F106" s="64">
        <v>208</v>
      </c>
      <c r="G106" s="65">
        <v>1</v>
      </c>
      <c r="H106" s="66">
        <v>2</v>
      </c>
      <c r="I106" s="67">
        <v>2</v>
      </c>
      <c r="J106" s="66">
        <v>12</v>
      </c>
      <c r="K106" s="68" t="s">
        <v>32</v>
      </c>
      <c r="L106" s="69" t="s">
        <v>33</v>
      </c>
      <c r="M106" s="80"/>
      <c r="N106" s="71">
        <f t="shared" si="25"/>
        <v>0</v>
      </c>
      <c r="O106" s="72"/>
      <c r="P106" s="73">
        <f t="shared" si="16"/>
        <v>0</v>
      </c>
      <c r="Q106" s="74">
        <f t="shared" si="22"/>
        <v>3</v>
      </c>
      <c r="R106" s="74">
        <f>VLOOKUP(H106,'Base de Datos'!$A$11:$I$31,Q106)</f>
        <v>5.7000000000000002E-2</v>
      </c>
      <c r="S106" s="74">
        <f t="shared" si="23"/>
        <v>6</v>
      </c>
      <c r="T106" s="74">
        <f>VLOOKUP(H106,'Base de Datos'!$A$11:$I$31,S106)</f>
        <v>0.2</v>
      </c>
      <c r="U106" s="75">
        <f t="shared" si="27"/>
        <v>0.19420000000000004</v>
      </c>
      <c r="V106" s="76">
        <f t="shared" si="21"/>
        <v>0</v>
      </c>
      <c r="W106" s="77">
        <f t="shared" si="17"/>
        <v>0</v>
      </c>
      <c r="X106" s="78">
        <f t="shared" si="18"/>
        <v>0</v>
      </c>
      <c r="Y106" s="79">
        <f t="shared" si="19"/>
        <v>208</v>
      </c>
      <c r="Z106" s="71">
        <f t="shared" si="20"/>
        <v>0</v>
      </c>
      <c r="AG106" s="40">
        <v>400</v>
      </c>
    </row>
    <row r="107" spans="1:33" x14ac:dyDescent="0.2">
      <c r="A107" s="61">
        <f t="shared" si="26"/>
        <v>93</v>
      </c>
      <c r="B107" s="62" t="s">
        <v>119</v>
      </c>
      <c r="C107" s="62" t="s">
        <v>120</v>
      </c>
      <c r="D107" s="62" t="s">
        <v>129</v>
      </c>
      <c r="E107" s="63">
        <f t="shared" si="24"/>
        <v>120.08885599144216</v>
      </c>
      <c r="F107" s="64">
        <v>208</v>
      </c>
      <c r="G107" s="65">
        <v>1</v>
      </c>
      <c r="H107" s="66">
        <v>2</v>
      </c>
      <c r="I107" s="67">
        <v>2</v>
      </c>
      <c r="J107" s="66">
        <v>12</v>
      </c>
      <c r="K107" s="68" t="s">
        <v>32</v>
      </c>
      <c r="L107" s="69" t="s">
        <v>33</v>
      </c>
      <c r="M107" s="80"/>
      <c r="N107" s="71">
        <f t="shared" si="25"/>
        <v>0</v>
      </c>
      <c r="O107" s="72"/>
      <c r="P107" s="73">
        <f t="shared" si="16"/>
        <v>0</v>
      </c>
      <c r="Q107" s="74">
        <f t="shared" si="22"/>
        <v>3</v>
      </c>
      <c r="R107" s="74">
        <f>VLOOKUP(H107,'Base de Datos'!$A$11:$I$31,Q107)</f>
        <v>5.7000000000000002E-2</v>
      </c>
      <c r="S107" s="74">
        <f t="shared" si="23"/>
        <v>6</v>
      </c>
      <c r="T107" s="74">
        <f>VLOOKUP(H107,'Base de Datos'!$A$11:$I$31,S107)</f>
        <v>0.2</v>
      </c>
      <c r="U107" s="75">
        <f t="shared" si="27"/>
        <v>0.19420000000000004</v>
      </c>
      <c r="V107" s="76">
        <f t="shared" si="21"/>
        <v>0</v>
      </c>
      <c r="W107" s="77">
        <f t="shared" si="17"/>
        <v>0</v>
      </c>
      <c r="X107" s="78">
        <f t="shared" si="18"/>
        <v>0</v>
      </c>
      <c r="Y107" s="79">
        <f t="shared" si="19"/>
        <v>208</v>
      </c>
      <c r="Z107" s="71">
        <f t="shared" si="20"/>
        <v>0</v>
      </c>
      <c r="AG107" s="40">
        <v>500</v>
      </c>
    </row>
    <row r="108" spans="1:33" x14ac:dyDescent="0.2">
      <c r="A108" s="61">
        <f t="shared" si="26"/>
        <v>94</v>
      </c>
      <c r="B108" s="62" t="s">
        <v>119</v>
      </c>
      <c r="C108" s="62" t="s">
        <v>120</v>
      </c>
      <c r="D108" s="62" t="s">
        <v>130</v>
      </c>
      <c r="E108" s="63">
        <f t="shared" si="24"/>
        <v>120.08885599144216</v>
      </c>
      <c r="F108" s="64">
        <v>208</v>
      </c>
      <c r="G108" s="65">
        <v>1</v>
      </c>
      <c r="H108" s="66">
        <v>2</v>
      </c>
      <c r="I108" s="67">
        <v>2</v>
      </c>
      <c r="J108" s="66">
        <v>12</v>
      </c>
      <c r="K108" s="68" t="s">
        <v>32</v>
      </c>
      <c r="L108" s="69" t="s">
        <v>33</v>
      </c>
      <c r="M108" s="80"/>
      <c r="N108" s="71">
        <f t="shared" si="25"/>
        <v>0</v>
      </c>
      <c r="O108" s="72"/>
      <c r="P108" s="73">
        <f t="shared" si="16"/>
        <v>0</v>
      </c>
      <c r="Q108" s="74">
        <f t="shared" si="22"/>
        <v>3</v>
      </c>
      <c r="R108" s="74">
        <f>VLOOKUP(H108,'Base de Datos'!$A$11:$I$31,Q108)</f>
        <v>5.7000000000000002E-2</v>
      </c>
      <c r="S108" s="74">
        <f t="shared" si="23"/>
        <v>6</v>
      </c>
      <c r="T108" s="74">
        <f>VLOOKUP(H108,'Base de Datos'!$A$11:$I$31,S108)</f>
        <v>0.2</v>
      </c>
      <c r="U108" s="75">
        <f t="shared" si="27"/>
        <v>0.19420000000000004</v>
      </c>
      <c r="V108" s="76">
        <f t="shared" si="21"/>
        <v>0</v>
      </c>
      <c r="W108" s="77">
        <f t="shared" si="17"/>
        <v>0</v>
      </c>
      <c r="X108" s="78">
        <f t="shared" si="18"/>
        <v>0</v>
      </c>
      <c r="Y108" s="79">
        <f t="shared" si="19"/>
        <v>208</v>
      </c>
      <c r="Z108" s="71">
        <f t="shared" si="20"/>
        <v>0</v>
      </c>
      <c r="AG108" s="40" t="s">
        <v>31</v>
      </c>
    </row>
    <row r="109" spans="1:33" x14ac:dyDescent="0.2">
      <c r="A109" s="61">
        <f t="shared" si="26"/>
        <v>95</v>
      </c>
      <c r="B109" s="62" t="s">
        <v>119</v>
      </c>
      <c r="C109" s="62" t="s">
        <v>120</v>
      </c>
      <c r="D109" s="62" t="s">
        <v>131</v>
      </c>
      <c r="E109" s="63">
        <f t="shared" si="24"/>
        <v>120.08885599144216</v>
      </c>
      <c r="F109" s="64">
        <v>208</v>
      </c>
      <c r="G109" s="65">
        <v>1</v>
      </c>
      <c r="H109" s="66" t="s">
        <v>31</v>
      </c>
      <c r="I109" s="67" t="s">
        <v>31</v>
      </c>
      <c r="J109" s="66">
        <v>12</v>
      </c>
      <c r="K109" s="68" t="s">
        <v>32</v>
      </c>
      <c r="L109" s="69" t="s">
        <v>33</v>
      </c>
      <c r="M109" s="80"/>
      <c r="N109" s="71">
        <f t="shared" si="25"/>
        <v>0</v>
      </c>
      <c r="O109" s="72"/>
      <c r="P109" s="73">
        <f t="shared" si="16"/>
        <v>0</v>
      </c>
      <c r="Q109" s="74">
        <f t="shared" si="22"/>
        <v>3</v>
      </c>
      <c r="R109" s="74">
        <f>VLOOKUP(H109,'Base de Datos'!$A$11:$I$31,Q109)</f>
        <v>5.5E-2</v>
      </c>
      <c r="S109" s="74">
        <f t="shared" si="23"/>
        <v>6</v>
      </c>
      <c r="T109" s="74">
        <f>VLOOKUP(H109,'Base de Datos'!$A$11:$I$31,S109)</f>
        <v>0.12</v>
      </c>
      <c r="U109" s="75">
        <f t="shared" si="27"/>
        <v>0.129</v>
      </c>
      <c r="V109" s="76">
        <f t="shared" si="21"/>
        <v>0</v>
      </c>
      <c r="W109" s="77">
        <f t="shared" si="17"/>
        <v>0</v>
      </c>
      <c r="X109" s="78">
        <f t="shared" si="18"/>
        <v>0</v>
      </c>
      <c r="Y109" s="79">
        <f t="shared" si="19"/>
        <v>208</v>
      </c>
      <c r="Z109" s="71">
        <f t="shared" si="20"/>
        <v>0</v>
      </c>
      <c r="AG109" s="40" t="s">
        <v>39</v>
      </c>
    </row>
    <row r="110" spans="1:33" x14ac:dyDescent="0.2">
      <c r="A110" s="61">
        <f t="shared" si="26"/>
        <v>96</v>
      </c>
      <c r="B110" s="62" t="s">
        <v>119</v>
      </c>
      <c r="C110" s="62" t="s">
        <v>120</v>
      </c>
      <c r="D110" s="62" t="s">
        <v>132</v>
      </c>
      <c r="E110" s="63">
        <f t="shared" si="24"/>
        <v>120.08885599144216</v>
      </c>
      <c r="F110" s="64">
        <v>208</v>
      </c>
      <c r="G110" s="65">
        <v>1</v>
      </c>
      <c r="H110" s="66">
        <v>2</v>
      </c>
      <c r="I110" s="67">
        <v>2</v>
      </c>
      <c r="J110" s="66">
        <v>12</v>
      </c>
      <c r="K110" s="68" t="s">
        <v>32</v>
      </c>
      <c r="L110" s="69" t="s">
        <v>33</v>
      </c>
      <c r="M110" s="80"/>
      <c r="N110" s="71">
        <f t="shared" si="25"/>
        <v>0</v>
      </c>
      <c r="O110" s="72"/>
      <c r="P110" s="73">
        <f t="shared" si="16"/>
        <v>0</v>
      </c>
      <c r="Q110" s="74">
        <f t="shared" si="22"/>
        <v>3</v>
      </c>
      <c r="R110" s="74">
        <f>VLOOKUP(H110,'Base de Datos'!$A$11:$I$31,Q110)</f>
        <v>5.7000000000000002E-2</v>
      </c>
      <c r="S110" s="74">
        <f t="shared" si="23"/>
        <v>6</v>
      </c>
      <c r="T110" s="74">
        <f>VLOOKUP(H110,'Base de Datos'!$A$11:$I$31,S110)</f>
        <v>0.2</v>
      </c>
      <c r="U110" s="75">
        <f t="shared" si="27"/>
        <v>0.19420000000000004</v>
      </c>
      <c r="V110" s="76">
        <f t="shared" si="21"/>
        <v>0</v>
      </c>
      <c r="W110" s="77">
        <f t="shared" si="17"/>
        <v>0</v>
      </c>
      <c r="X110" s="78">
        <f t="shared" si="18"/>
        <v>0</v>
      </c>
      <c r="Y110" s="79">
        <f t="shared" si="19"/>
        <v>208</v>
      </c>
      <c r="Z110" s="71">
        <f t="shared" si="20"/>
        <v>0</v>
      </c>
      <c r="AG110" s="40" t="s">
        <v>34</v>
      </c>
    </row>
    <row r="111" spans="1:33" x14ac:dyDescent="0.2">
      <c r="A111" s="61">
        <f t="shared" si="26"/>
        <v>97</v>
      </c>
      <c r="B111" s="62" t="s">
        <v>119</v>
      </c>
      <c r="C111" s="62" t="s">
        <v>120</v>
      </c>
      <c r="D111" s="62" t="s">
        <v>133</v>
      </c>
      <c r="E111" s="63">
        <f t="shared" si="24"/>
        <v>120.08885599144216</v>
      </c>
      <c r="F111" s="64">
        <v>208</v>
      </c>
      <c r="G111" s="65">
        <v>1</v>
      </c>
      <c r="H111" s="66">
        <v>2</v>
      </c>
      <c r="I111" s="67">
        <v>2</v>
      </c>
      <c r="J111" s="66">
        <v>12</v>
      </c>
      <c r="K111" s="68" t="s">
        <v>32</v>
      </c>
      <c r="L111" s="69" t="s">
        <v>33</v>
      </c>
      <c r="M111" s="80"/>
      <c r="N111" s="71">
        <f t="shared" si="25"/>
        <v>0</v>
      </c>
      <c r="O111" s="72"/>
      <c r="P111" s="73">
        <f t="shared" si="16"/>
        <v>0</v>
      </c>
      <c r="Q111" s="74">
        <f t="shared" si="22"/>
        <v>3</v>
      </c>
      <c r="R111" s="74">
        <f>VLOOKUP(H111,'Base de Datos'!$A$11:$I$31,Q111)</f>
        <v>5.7000000000000002E-2</v>
      </c>
      <c r="S111" s="74">
        <f t="shared" si="23"/>
        <v>6</v>
      </c>
      <c r="T111" s="74">
        <f>VLOOKUP(H111,'Base de Datos'!$A$11:$I$31,S111)</f>
        <v>0.2</v>
      </c>
      <c r="U111" s="75">
        <f t="shared" si="27"/>
        <v>0.19420000000000004</v>
      </c>
      <c r="V111" s="76">
        <f t="shared" si="21"/>
        <v>0</v>
      </c>
      <c r="W111" s="77">
        <f t="shared" si="17"/>
        <v>0</v>
      </c>
      <c r="X111" s="78">
        <f t="shared" si="18"/>
        <v>0</v>
      </c>
      <c r="Y111" s="79">
        <f t="shared" si="19"/>
        <v>208</v>
      </c>
      <c r="Z111" s="71">
        <f t="shared" si="20"/>
        <v>0</v>
      </c>
      <c r="AG111" s="40" t="s">
        <v>42</v>
      </c>
    </row>
    <row r="112" spans="1:33" x14ac:dyDescent="0.2">
      <c r="A112" s="61">
        <f t="shared" si="26"/>
        <v>98</v>
      </c>
      <c r="B112" s="62" t="s">
        <v>119</v>
      </c>
      <c r="C112" s="62" t="s">
        <v>120</v>
      </c>
      <c r="D112" s="62" t="s">
        <v>134</v>
      </c>
      <c r="E112" s="63">
        <f t="shared" si="24"/>
        <v>120.08885599144216</v>
      </c>
      <c r="F112" s="64">
        <v>208</v>
      </c>
      <c r="G112" s="65">
        <v>1</v>
      </c>
      <c r="H112" s="66">
        <v>2</v>
      </c>
      <c r="I112" s="67">
        <v>2</v>
      </c>
      <c r="J112" s="66">
        <v>12</v>
      </c>
      <c r="K112" s="68" t="s">
        <v>32</v>
      </c>
      <c r="L112" s="69" t="s">
        <v>33</v>
      </c>
      <c r="M112" s="80"/>
      <c r="N112" s="71">
        <f t="shared" si="25"/>
        <v>0</v>
      </c>
      <c r="O112" s="72"/>
      <c r="P112" s="73">
        <f t="shared" si="16"/>
        <v>0</v>
      </c>
      <c r="Q112" s="74">
        <f t="shared" si="22"/>
        <v>3</v>
      </c>
      <c r="R112" s="74">
        <f>VLOOKUP(H112,'Base de Datos'!$A$11:$I$31,Q112)</f>
        <v>5.7000000000000002E-2</v>
      </c>
      <c r="S112" s="74">
        <f t="shared" si="23"/>
        <v>6</v>
      </c>
      <c r="T112" s="74">
        <f>VLOOKUP(H112,'Base de Datos'!$A$11:$I$31,S112)</f>
        <v>0.2</v>
      </c>
      <c r="U112" s="75">
        <f t="shared" si="27"/>
        <v>0.19420000000000004</v>
      </c>
      <c r="V112" s="76">
        <f t="shared" si="21"/>
        <v>0</v>
      </c>
      <c r="W112" s="77">
        <f t="shared" si="17"/>
        <v>0</v>
      </c>
      <c r="X112" s="78">
        <f t="shared" si="18"/>
        <v>0</v>
      </c>
      <c r="Y112" s="79">
        <f t="shared" si="19"/>
        <v>208</v>
      </c>
      <c r="Z112" s="71">
        <f t="shared" si="20"/>
        <v>0</v>
      </c>
      <c r="AG112" s="40">
        <v>250</v>
      </c>
    </row>
    <row r="113" spans="1:33" x14ac:dyDescent="0.2">
      <c r="A113" s="61">
        <f t="shared" si="26"/>
        <v>99</v>
      </c>
      <c r="B113" s="62" t="s">
        <v>119</v>
      </c>
      <c r="C113" s="62" t="s">
        <v>120</v>
      </c>
      <c r="D113" s="62" t="s">
        <v>135</v>
      </c>
      <c r="E113" s="63">
        <f t="shared" si="24"/>
        <v>120.08885599144216</v>
      </c>
      <c r="F113" s="64">
        <v>208</v>
      </c>
      <c r="G113" s="65">
        <v>1</v>
      </c>
      <c r="H113" s="66">
        <v>2</v>
      </c>
      <c r="I113" s="67">
        <v>2</v>
      </c>
      <c r="J113" s="66">
        <v>12</v>
      </c>
      <c r="K113" s="68" t="s">
        <v>32</v>
      </c>
      <c r="L113" s="69" t="s">
        <v>33</v>
      </c>
      <c r="M113" s="80"/>
      <c r="N113" s="71">
        <f t="shared" si="25"/>
        <v>0</v>
      </c>
      <c r="O113" s="72"/>
      <c r="P113" s="73">
        <f t="shared" si="16"/>
        <v>0</v>
      </c>
      <c r="Q113" s="74">
        <f t="shared" si="22"/>
        <v>3</v>
      </c>
      <c r="R113" s="74">
        <f>VLOOKUP(H113,'Base de Datos'!$A$11:$I$31,Q113)</f>
        <v>5.7000000000000002E-2</v>
      </c>
      <c r="S113" s="74">
        <f t="shared" si="23"/>
        <v>6</v>
      </c>
      <c r="T113" s="74">
        <f>VLOOKUP(H113,'Base de Datos'!$A$11:$I$31,S113)</f>
        <v>0.2</v>
      </c>
      <c r="U113" s="75">
        <f t="shared" si="27"/>
        <v>0.19420000000000004</v>
      </c>
      <c r="V113" s="76">
        <f t="shared" si="21"/>
        <v>0</v>
      </c>
      <c r="W113" s="77">
        <f t="shared" si="17"/>
        <v>0</v>
      </c>
      <c r="X113" s="78">
        <f t="shared" si="18"/>
        <v>0</v>
      </c>
      <c r="Y113" s="79">
        <f t="shared" si="19"/>
        <v>208</v>
      </c>
      <c r="Z113" s="71">
        <f t="shared" si="20"/>
        <v>0</v>
      </c>
      <c r="AG113" s="40">
        <v>300</v>
      </c>
    </row>
    <row r="114" spans="1:33" x14ac:dyDescent="0.2">
      <c r="A114" s="61">
        <f t="shared" si="26"/>
        <v>100</v>
      </c>
      <c r="B114" s="62" t="s">
        <v>119</v>
      </c>
      <c r="C114" s="62" t="s">
        <v>120</v>
      </c>
      <c r="D114" s="62" t="s">
        <v>136</v>
      </c>
      <c r="E114" s="63">
        <f t="shared" si="24"/>
        <v>120.08885599144216</v>
      </c>
      <c r="F114" s="64">
        <v>208</v>
      </c>
      <c r="G114" s="65">
        <v>1</v>
      </c>
      <c r="H114" s="66">
        <v>2</v>
      </c>
      <c r="I114" s="67">
        <v>2</v>
      </c>
      <c r="J114" s="66">
        <v>12</v>
      </c>
      <c r="K114" s="68" t="s">
        <v>32</v>
      </c>
      <c r="L114" s="69" t="s">
        <v>33</v>
      </c>
      <c r="M114" s="80"/>
      <c r="N114" s="71">
        <f t="shared" si="25"/>
        <v>0</v>
      </c>
      <c r="O114" s="72"/>
      <c r="P114" s="73">
        <f t="shared" si="16"/>
        <v>0</v>
      </c>
      <c r="Q114" s="74">
        <f t="shared" si="22"/>
        <v>3</v>
      </c>
      <c r="R114" s="74">
        <f>VLOOKUP(H114,'Base de Datos'!$A$11:$I$31,Q114)</f>
        <v>5.7000000000000002E-2</v>
      </c>
      <c r="S114" s="74">
        <f t="shared" si="23"/>
        <v>6</v>
      </c>
      <c r="T114" s="74">
        <f>VLOOKUP(H114,'Base de Datos'!$A$11:$I$31,S114)</f>
        <v>0.2</v>
      </c>
      <c r="U114" s="75">
        <f t="shared" si="27"/>
        <v>0.19420000000000004</v>
      </c>
      <c r="V114" s="76">
        <f t="shared" si="21"/>
        <v>0</v>
      </c>
      <c r="W114" s="77">
        <f t="shared" si="17"/>
        <v>0</v>
      </c>
      <c r="X114" s="78">
        <f t="shared" si="18"/>
        <v>0</v>
      </c>
      <c r="Y114" s="79">
        <f t="shared" si="19"/>
        <v>208</v>
      </c>
      <c r="Z114" s="71">
        <f t="shared" si="20"/>
        <v>0</v>
      </c>
      <c r="AG114" s="40">
        <v>350</v>
      </c>
    </row>
    <row r="115" spans="1:33" x14ac:dyDescent="0.2">
      <c r="A115" s="61">
        <f t="shared" si="26"/>
        <v>101</v>
      </c>
      <c r="B115" s="62" t="s">
        <v>119</v>
      </c>
      <c r="C115" s="62" t="s">
        <v>120</v>
      </c>
      <c r="D115" s="62" t="s">
        <v>137</v>
      </c>
      <c r="E115" s="63">
        <f t="shared" si="24"/>
        <v>120.08885599144216</v>
      </c>
      <c r="F115" s="64">
        <v>208</v>
      </c>
      <c r="G115" s="65">
        <v>1</v>
      </c>
      <c r="H115" s="66">
        <v>2</v>
      </c>
      <c r="I115" s="67">
        <v>2</v>
      </c>
      <c r="J115" s="66">
        <v>12</v>
      </c>
      <c r="K115" s="68" t="s">
        <v>32</v>
      </c>
      <c r="L115" s="69" t="s">
        <v>33</v>
      </c>
      <c r="M115" s="80"/>
      <c r="N115" s="71">
        <f t="shared" si="25"/>
        <v>0</v>
      </c>
      <c r="O115" s="72"/>
      <c r="P115" s="73">
        <f t="shared" si="16"/>
        <v>0</v>
      </c>
      <c r="Q115" s="74">
        <f t="shared" si="22"/>
        <v>3</v>
      </c>
      <c r="R115" s="74">
        <f>VLOOKUP(H115,'Base de Datos'!$A$11:$I$31,Q115)</f>
        <v>5.7000000000000002E-2</v>
      </c>
      <c r="S115" s="74">
        <f t="shared" si="23"/>
        <v>6</v>
      </c>
      <c r="T115" s="74">
        <f>VLOOKUP(H115,'Base de Datos'!$A$11:$I$31,S115)</f>
        <v>0.2</v>
      </c>
      <c r="U115" s="75">
        <f t="shared" si="27"/>
        <v>0.19420000000000004</v>
      </c>
      <c r="V115" s="76">
        <f t="shared" si="21"/>
        <v>0</v>
      </c>
      <c r="W115" s="77">
        <f t="shared" si="17"/>
        <v>0</v>
      </c>
      <c r="X115" s="78">
        <f t="shared" si="18"/>
        <v>0</v>
      </c>
      <c r="Y115" s="79">
        <f t="shared" si="19"/>
        <v>208</v>
      </c>
      <c r="Z115" s="71">
        <f t="shared" si="20"/>
        <v>0</v>
      </c>
      <c r="AG115" s="40">
        <v>400</v>
      </c>
    </row>
    <row r="116" spans="1:33" x14ac:dyDescent="0.2">
      <c r="A116" s="61">
        <f t="shared" si="26"/>
        <v>102</v>
      </c>
      <c r="B116" s="62" t="s">
        <v>119</v>
      </c>
      <c r="C116" s="62" t="s">
        <v>120</v>
      </c>
      <c r="D116" s="62" t="s">
        <v>138</v>
      </c>
      <c r="E116" s="63">
        <f t="shared" si="24"/>
        <v>120.08885599144216</v>
      </c>
      <c r="F116" s="64">
        <v>208</v>
      </c>
      <c r="G116" s="65">
        <v>1</v>
      </c>
      <c r="H116" s="66">
        <v>2</v>
      </c>
      <c r="I116" s="67">
        <v>2</v>
      </c>
      <c r="J116" s="66">
        <v>12</v>
      </c>
      <c r="K116" s="68" t="s">
        <v>32</v>
      </c>
      <c r="L116" s="69" t="s">
        <v>33</v>
      </c>
      <c r="M116" s="80"/>
      <c r="N116" s="71">
        <f t="shared" si="25"/>
        <v>0</v>
      </c>
      <c r="O116" s="72"/>
      <c r="P116" s="73">
        <f t="shared" si="16"/>
        <v>0</v>
      </c>
      <c r="Q116" s="74">
        <f t="shared" si="22"/>
        <v>3</v>
      </c>
      <c r="R116" s="74">
        <f>VLOOKUP(H116,'Base de Datos'!$A$11:$I$31,Q116)</f>
        <v>5.7000000000000002E-2</v>
      </c>
      <c r="S116" s="74">
        <f t="shared" si="23"/>
        <v>6</v>
      </c>
      <c r="T116" s="74">
        <f>VLOOKUP(H116,'Base de Datos'!$A$11:$I$31,S116)</f>
        <v>0.2</v>
      </c>
      <c r="U116" s="75">
        <f t="shared" si="27"/>
        <v>0.19420000000000004</v>
      </c>
      <c r="V116" s="76">
        <f t="shared" si="21"/>
        <v>0</v>
      </c>
      <c r="W116" s="77">
        <f t="shared" si="17"/>
        <v>0</v>
      </c>
      <c r="X116" s="78">
        <f t="shared" si="18"/>
        <v>0</v>
      </c>
      <c r="Y116" s="79">
        <f t="shared" si="19"/>
        <v>208</v>
      </c>
      <c r="Z116" s="71">
        <f t="shared" si="20"/>
        <v>0</v>
      </c>
      <c r="AG116" s="40">
        <v>500</v>
      </c>
    </row>
    <row r="117" spans="1:33" x14ac:dyDescent="0.2">
      <c r="A117" s="61">
        <f t="shared" si="26"/>
        <v>103</v>
      </c>
      <c r="B117" s="62" t="s">
        <v>119</v>
      </c>
      <c r="C117" s="62" t="s">
        <v>120</v>
      </c>
      <c r="D117" s="62" t="s">
        <v>139</v>
      </c>
      <c r="E117" s="63">
        <f t="shared" si="24"/>
        <v>120.08885599144216</v>
      </c>
      <c r="F117" s="64">
        <v>208</v>
      </c>
      <c r="G117" s="65">
        <v>1</v>
      </c>
      <c r="H117" s="66" t="s">
        <v>31</v>
      </c>
      <c r="I117" s="67" t="s">
        <v>31</v>
      </c>
      <c r="J117" s="66">
        <v>12</v>
      </c>
      <c r="K117" s="68" t="s">
        <v>32</v>
      </c>
      <c r="L117" s="69" t="s">
        <v>33</v>
      </c>
      <c r="M117" s="80"/>
      <c r="N117" s="71">
        <f t="shared" si="25"/>
        <v>0</v>
      </c>
      <c r="O117" s="72"/>
      <c r="P117" s="73">
        <f t="shared" si="16"/>
        <v>0</v>
      </c>
      <c r="Q117" s="74">
        <f t="shared" si="22"/>
        <v>3</v>
      </c>
      <c r="R117" s="74">
        <f>VLOOKUP(H117,'Base de Datos'!$A$11:$I$31,Q117)</f>
        <v>5.5E-2</v>
      </c>
      <c r="S117" s="74">
        <f t="shared" si="23"/>
        <v>6</v>
      </c>
      <c r="T117" s="74">
        <f>VLOOKUP(H117,'Base de Datos'!$A$11:$I$31,S117)</f>
        <v>0.12</v>
      </c>
      <c r="U117" s="75">
        <f t="shared" ref="U117:U156" si="28">T117*PF+R117*SIN(ACOS(PF))</f>
        <v>0.129</v>
      </c>
      <c r="V117" s="76">
        <f t="shared" si="21"/>
        <v>0</v>
      </c>
      <c r="W117" s="77">
        <f t="shared" si="17"/>
        <v>0</v>
      </c>
      <c r="X117" s="78">
        <f t="shared" si="18"/>
        <v>0</v>
      </c>
      <c r="Y117" s="79">
        <f t="shared" si="19"/>
        <v>208</v>
      </c>
      <c r="Z117" s="71">
        <f t="shared" si="20"/>
        <v>0</v>
      </c>
      <c r="AG117" s="40">
        <v>400</v>
      </c>
    </row>
    <row r="118" spans="1:33" x14ac:dyDescent="0.2">
      <c r="A118" s="61">
        <f t="shared" si="26"/>
        <v>104</v>
      </c>
      <c r="B118" s="62" t="s">
        <v>119</v>
      </c>
      <c r="C118" s="62" t="s">
        <v>120</v>
      </c>
      <c r="D118" s="62" t="s">
        <v>140</v>
      </c>
      <c r="E118" s="63">
        <f t="shared" si="24"/>
        <v>120.08885599144216</v>
      </c>
      <c r="F118" s="64">
        <v>208</v>
      </c>
      <c r="G118" s="65">
        <v>1</v>
      </c>
      <c r="H118" s="66" t="s">
        <v>31</v>
      </c>
      <c r="I118" s="67" t="s">
        <v>31</v>
      </c>
      <c r="J118" s="66">
        <v>12</v>
      </c>
      <c r="K118" s="68" t="s">
        <v>32</v>
      </c>
      <c r="L118" s="69" t="s">
        <v>33</v>
      </c>
      <c r="M118" s="80"/>
      <c r="N118" s="71">
        <f t="shared" si="25"/>
        <v>0</v>
      </c>
      <c r="O118" s="72"/>
      <c r="P118" s="73">
        <f t="shared" si="16"/>
        <v>0</v>
      </c>
      <c r="Q118" s="74">
        <f t="shared" si="22"/>
        <v>3</v>
      </c>
      <c r="R118" s="74">
        <f>VLOOKUP(H118,'Base de Datos'!$A$11:$I$31,Q118)</f>
        <v>5.5E-2</v>
      </c>
      <c r="S118" s="74">
        <f t="shared" si="23"/>
        <v>6</v>
      </c>
      <c r="T118" s="74">
        <f>VLOOKUP(H118,'Base de Datos'!$A$11:$I$31,S118)</f>
        <v>0.12</v>
      </c>
      <c r="U118" s="75">
        <f t="shared" si="28"/>
        <v>0.129</v>
      </c>
      <c r="V118" s="76">
        <f t="shared" si="21"/>
        <v>0</v>
      </c>
      <c r="W118" s="77">
        <f t="shared" si="17"/>
        <v>0</v>
      </c>
      <c r="X118" s="78">
        <f t="shared" si="18"/>
        <v>0</v>
      </c>
      <c r="Y118" s="79">
        <f t="shared" si="19"/>
        <v>208</v>
      </c>
      <c r="Z118" s="71">
        <f t="shared" si="20"/>
        <v>0</v>
      </c>
      <c r="AG118" s="40">
        <v>500</v>
      </c>
    </row>
    <row r="119" spans="1:33" x14ac:dyDescent="0.2">
      <c r="A119" s="61">
        <f t="shared" si="26"/>
        <v>105</v>
      </c>
      <c r="B119" s="81" t="s">
        <v>141</v>
      </c>
      <c r="C119" s="62" t="s">
        <v>142</v>
      </c>
      <c r="D119" s="62" t="s">
        <v>143</v>
      </c>
      <c r="E119" s="63">
        <f t="shared" si="24"/>
        <v>120.08885599144216</v>
      </c>
      <c r="F119" s="64">
        <v>208</v>
      </c>
      <c r="G119" s="65">
        <v>1</v>
      </c>
      <c r="H119" s="66">
        <v>2</v>
      </c>
      <c r="I119" s="67">
        <v>2</v>
      </c>
      <c r="J119" s="66">
        <v>12</v>
      </c>
      <c r="K119" s="68" t="s">
        <v>32</v>
      </c>
      <c r="L119" s="69" t="s">
        <v>33</v>
      </c>
      <c r="M119" s="80"/>
      <c r="N119" s="71">
        <f t="shared" si="25"/>
        <v>0</v>
      </c>
      <c r="O119" s="72"/>
      <c r="P119" s="73">
        <f t="shared" si="16"/>
        <v>0</v>
      </c>
      <c r="Q119" s="74">
        <f t="shared" si="22"/>
        <v>3</v>
      </c>
      <c r="R119" s="74">
        <f>VLOOKUP(H119,'Base de Datos'!$A$11:$I$31,Q119)</f>
        <v>5.7000000000000002E-2</v>
      </c>
      <c r="S119" s="74">
        <f t="shared" si="23"/>
        <v>6</v>
      </c>
      <c r="T119" s="74">
        <f>VLOOKUP(H119,'Base de Datos'!$A$11:$I$31,S119)</f>
        <v>0.2</v>
      </c>
      <c r="U119" s="75">
        <f t="shared" si="28"/>
        <v>0.19420000000000004</v>
      </c>
      <c r="V119" s="76">
        <f t="shared" si="21"/>
        <v>0</v>
      </c>
      <c r="W119" s="77">
        <f t="shared" si="17"/>
        <v>0</v>
      </c>
      <c r="X119" s="78">
        <f t="shared" si="18"/>
        <v>0</v>
      </c>
      <c r="Y119" s="79">
        <f t="shared" si="19"/>
        <v>208</v>
      </c>
      <c r="Z119" s="71">
        <f t="shared" si="20"/>
        <v>0</v>
      </c>
      <c r="AG119" s="40" t="s">
        <v>31</v>
      </c>
    </row>
    <row r="120" spans="1:33" x14ac:dyDescent="0.2">
      <c r="A120" s="61">
        <f t="shared" si="26"/>
        <v>106</v>
      </c>
      <c r="B120" s="81" t="s">
        <v>141</v>
      </c>
      <c r="C120" s="62" t="s">
        <v>142</v>
      </c>
      <c r="D120" s="62" t="s">
        <v>144</v>
      </c>
      <c r="E120" s="63">
        <f t="shared" si="24"/>
        <v>120.08885599144216</v>
      </c>
      <c r="F120" s="64">
        <v>208</v>
      </c>
      <c r="G120" s="65">
        <v>1</v>
      </c>
      <c r="H120" s="66">
        <v>2</v>
      </c>
      <c r="I120" s="67">
        <v>2</v>
      </c>
      <c r="J120" s="66">
        <v>12</v>
      </c>
      <c r="K120" s="68" t="s">
        <v>32</v>
      </c>
      <c r="L120" s="69" t="s">
        <v>33</v>
      </c>
      <c r="M120" s="80"/>
      <c r="N120" s="71">
        <f t="shared" si="25"/>
        <v>0</v>
      </c>
      <c r="O120" s="72"/>
      <c r="P120" s="73">
        <f t="shared" si="16"/>
        <v>0</v>
      </c>
      <c r="Q120" s="74">
        <f t="shared" si="22"/>
        <v>3</v>
      </c>
      <c r="R120" s="74">
        <f>VLOOKUP(H120,'Base de Datos'!$A$11:$I$31,Q120)</f>
        <v>5.7000000000000002E-2</v>
      </c>
      <c r="S120" s="74">
        <f t="shared" si="23"/>
        <v>6</v>
      </c>
      <c r="T120" s="74">
        <f>VLOOKUP(H120,'Base de Datos'!$A$11:$I$31,S120)</f>
        <v>0.2</v>
      </c>
      <c r="U120" s="75">
        <f t="shared" si="28"/>
        <v>0.19420000000000004</v>
      </c>
      <c r="V120" s="76">
        <f t="shared" si="21"/>
        <v>0</v>
      </c>
      <c r="W120" s="77">
        <f t="shared" si="17"/>
        <v>0</v>
      </c>
      <c r="X120" s="78">
        <f t="shared" si="18"/>
        <v>0</v>
      </c>
      <c r="Y120" s="79">
        <f t="shared" si="19"/>
        <v>208</v>
      </c>
      <c r="Z120" s="71">
        <f t="shared" si="20"/>
        <v>0</v>
      </c>
      <c r="AG120" s="40" t="s">
        <v>39</v>
      </c>
    </row>
    <row r="121" spans="1:33" x14ac:dyDescent="0.2">
      <c r="A121" s="61">
        <f t="shared" si="26"/>
        <v>107</v>
      </c>
      <c r="B121" s="81" t="s">
        <v>141</v>
      </c>
      <c r="C121" s="62" t="s">
        <v>142</v>
      </c>
      <c r="D121" s="62" t="s">
        <v>145</v>
      </c>
      <c r="E121" s="63">
        <f t="shared" si="24"/>
        <v>120.08885599144216</v>
      </c>
      <c r="F121" s="64">
        <v>208</v>
      </c>
      <c r="G121" s="65">
        <v>1</v>
      </c>
      <c r="H121" s="66">
        <v>2</v>
      </c>
      <c r="I121" s="67">
        <v>2</v>
      </c>
      <c r="J121" s="66">
        <v>12</v>
      </c>
      <c r="K121" s="68" t="s">
        <v>32</v>
      </c>
      <c r="L121" s="69" t="s">
        <v>33</v>
      </c>
      <c r="M121" s="80"/>
      <c r="N121" s="71">
        <f t="shared" si="25"/>
        <v>0</v>
      </c>
      <c r="O121" s="72"/>
      <c r="P121" s="73">
        <f t="shared" si="16"/>
        <v>0</v>
      </c>
      <c r="Q121" s="74">
        <f t="shared" si="22"/>
        <v>3</v>
      </c>
      <c r="R121" s="74">
        <f>VLOOKUP(H121,'Base de Datos'!$A$11:$I$31,Q121)</f>
        <v>5.7000000000000002E-2</v>
      </c>
      <c r="S121" s="74">
        <f t="shared" si="23"/>
        <v>6</v>
      </c>
      <c r="T121" s="74">
        <f>VLOOKUP(H121,'Base de Datos'!$A$11:$I$31,S121)</f>
        <v>0.2</v>
      </c>
      <c r="U121" s="75">
        <f t="shared" si="28"/>
        <v>0.19420000000000004</v>
      </c>
      <c r="V121" s="76">
        <f t="shared" si="21"/>
        <v>0</v>
      </c>
      <c r="W121" s="77">
        <f t="shared" si="17"/>
        <v>0</v>
      </c>
      <c r="X121" s="78">
        <f t="shared" si="18"/>
        <v>0</v>
      </c>
      <c r="Y121" s="79">
        <f t="shared" si="19"/>
        <v>208</v>
      </c>
      <c r="Z121" s="71">
        <f t="shared" si="20"/>
        <v>0</v>
      </c>
      <c r="AG121" s="40" t="s">
        <v>34</v>
      </c>
    </row>
    <row r="122" spans="1:33" x14ac:dyDescent="0.2">
      <c r="A122" s="61">
        <f t="shared" si="26"/>
        <v>108</v>
      </c>
      <c r="B122" s="81" t="s">
        <v>141</v>
      </c>
      <c r="C122" s="62" t="s">
        <v>142</v>
      </c>
      <c r="D122" s="62" t="s">
        <v>146</v>
      </c>
      <c r="E122" s="63">
        <f t="shared" si="24"/>
        <v>120.08885599144216</v>
      </c>
      <c r="F122" s="64">
        <v>208</v>
      </c>
      <c r="G122" s="65">
        <v>1</v>
      </c>
      <c r="H122" s="66">
        <v>2</v>
      </c>
      <c r="I122" s="67">
        <v>2</v>
      </c>
      <c r="J122" s="66">
        <v>12</v>
      </c>
      <c r="K122" s="68" t="s">
        <v>32</v>
      </c>
      <c r="L122" s="69" t="s">
        <v>33</v>
      </c>
      <c r="M122" s="80"/>
      <c r="N122" s="71">
        <f t="shared" si="25"/>
        <v>0</v>
      </c>
      <c r="O122" s="72"/>
      <c r="P122" s="73">
        <f t="shared" si="16"/>
        <v>0</v>
      </c>
      <c r="Q122" s="74">
        <f t="shared" si="22"/>
        <v>3</v>
      </c>
      <c r="R122" s="74">
        <f>VLOOKUP(H122,'Base de Datos'!$A$11:$I$31,Q122)</f>
        <v>5.7000000000000002E-2</v>
      </c>
      <c r="S122" s="74">
        <f t="shared" si="23"/>
        <v>6</v>
      </c>
      <c r="T122" s="74">
        <f>VLOOKUP(H122,'Base de Datos'!$A$11:$I$31,S122)</f>
        <v>0.2</v>
      </c>
      <c r="U122" s="75">
        <f t="shared" si="28"/>
        <v>0.19420000000000004</v>
      </c>
      <c r="V122" s="76">
        <f t="shared" si="21"/>
        <v>0</v>
      </c>
      <c r="W122" s="77">
        <f t="shared" si="17"/>
        <v>0</v>
      </c>
      <c r="X122" s="78">
        <f t="shared" si="18"/>
        <v>0</v>
      </c>
      <c r="Y122" s="79">
        <f t="shared" si="19"/>
        <v>208</v>
      </c>
      <c r="Z122" s="71">
        <f t="shared" si="20"/>
        <v>0</v>
      </c>
      <c r="AG122" s="40" t="s">
        <v>42</v>
      </c>
    </row>
    <row r="123" spans="1:33" x14ac:dyDescent="0.2">
      <c r="A123" s="61">
        <f t="shared" si="26"/>
        <v>109</v>
      </c>
      <c r="B123" s="81" t="s">
        <v>141</v>
      </c>
      <c r="C123" s="62" t="s">
        <v>142</v>
      </c>
      <c r="D123" s="62" t="s">
        <v>147</v>
      </c>
      <c r="E123" s="63">
        <f t="shared" si="24"/>
        <v>120.08885599144216</v>
      </c>
      <c r="F123" s="64">
        <v>208</v>
      </c>
      <c r="G123" s="65">
        <v>1</v>
      </c>
      <c r="H123" s="66">
        <v>2</v>
      </c>
      <c r="I123" s="67">
        <v>2</v>
      </c>
      <c r="J123" s="66">
        <v>12</v>
      </c>
      <c r="K123" s="68" t="s">
        <v>32</v>
      </c>
      <c r="L123" s="69" t="s">
        <v>33</v>
      </c>
      <c r="M123" s="80"/>
      <c r="N123" s="71">
        <f t="shared" si="25"/>
        <v>0</v>
      </c>
      <c r="O123" s="72"/>
      <c r="P123" s="73">
        <f t="shared" si="16"/>
        <v>0</v>
      </c>
      <c r="Q123" s="74">
        <f t="shared" si="22"/>
        <v>3</v>
      </c>
      <c r="R123" s="74">
        <f>VLOOKUP(H123,'Base de Datos'!$A$11:$I$31,Q123)</f>
        <v>5.7000000000000002E-2</v>
      </c>
      <c r="S123" s="74">
        <f t="shared" si="23"/>
        <v>6</v>
      </c>
      <c r="T123" s="74">
        <f>VLOOKUP(H123,'Base de Datos'!$A$11:$I$31,S123)</f>
        <v>0.2</v>
      </c>
      <c r="U123" s="75">
        <f t="shared" si="28"/>
        <v>0.19420000000000004</v>
      </c>
      <c r="V123" s="76">
        <f t="shared" si="21"/>
        <v>0</v>
      </c>
      <c r="W123" s="77">
        <f t="shared" si="17"/>
        <v>0</v>
      </c>
      <c r="X123" s="78">
        <f t="shared" si="18"/>
        <v>0</v>
      </c>
      <c r="Y123" s="79">
        <f t="shared" si="19"/>
        <v>208</v>
      </c>
      <c r="Z123" s="71">
        <f t="shared" si="20"/>
        <v>0</v>
      </c>
      <c r="AG123" s="40">
        <v>250</v>
      </c>
    </row>
    <row r="124" spans="1:33" x14ac:dyDescent="0.2">
      <c r="A124" s="61">
        <f t="shared" si="26"/>
        <v>110</v>
      </c>
      <c r="B124" s="81" t="s">
        <v>141</v>
      </c>
      <c r="C124" s="62" t="s">
        <v>142</v>
      </c>
      <c r="D124" s="62" t="s">
        <v>148</v>
      </c>
      <c r="E124" s="63">
        <f t="shared" si="24"/>
        <v>120.08885599144216</v>
      </c>
      <c r="F124" s="64">
        <v>208</v>
      </c>
      <c r="G124" s="65">
        <v>1</v>
      </c>
      <c r="H124" s="66">
        <v>2</v>
      </c>
      <c r="I124" s="67">
        <v>2</v>
      </c>
      <c r="J124" s="66">
        <v>12</v>
      </c>
      <c r="K124" s="68" t="s">
        <v>32</v>
      </c>
      <c r="L124" s="69" t="s">
        <v>33</v>
      </c>
      <c r="M124" s="80"/>
      <c r="N124" s="71">
        <f t="shared" si="25"/>
        <v>0</v>
      </c>
      <c r="O124" s="72"/>
      <c r="P124" s="73">
        <f t="shared" si="16"/>
        <v>0</v>
      </c>
      <c r="Q124" s="74">
        <f t="shared" si="22"/>
        <v>3</v>
      </c>
      <c r="R124" s="74">
        <f>VLOOKUP(H124,'Base de Datos'!$A$11:$I$31,Q124)</f>
        <v>5.7000000000000002E-2</v>
      </c>
      <c r="S124" s="74">
        <f t="shared" si="23"/>
        <v>6</v>
      </c>
      <c r="T124" s="74">
        <f>VLOOKUP(H124,'Base de Datos'!$A$11:$I$31,S124)</f>
        <v>0.2</v>
      </c>
      <c r="U124" s="75">
        <f t="shared" si="28"/>
        <v>0.19420000000000004</v>
      </c>
      <c r="V124" s="76">
        <f t="shared" si="21"/>
        <v>0</v>
      </c>
      <c r="W124" s="77">
        <f t="shared" si="17"/>
        <v>0</v>
      </c>
      <c r="X124" s="78">
        <f t="shared" si="18"/>
        <v>0</v>
      </c>
      <c r="Y124" s="79">
        <f t="shared" si="19"/>
        <v>208</v>
      </c>
      <c r="Z124" s="71">
        <f t="shared" si="20"/>
        <v>0</v>
      </c>
      <c r="AG124" s="40">
        <v>300</v>
      </c>
    </row>
    <row r="125" spans="1:33" x14ac:dyDescent="0.2">
      <c r="A125" s="61">
        <f t="shared" si="26"/>
        <v>111</v>
      </c>
      <c r="B125" s="81" t="s">
        <v>141</v>
      </c>
      <c r="C125" s="62" t="s">
        <v>142</v>
      </c>
      <c r="D125" s="62" t="s">
        <v>149</v>
      </c>
      <c r="E125" s="63">
        <f t="shared" si="24"/>
        <v>120.08885599144216</v>
      </c>
      <c r="F125" s="64">
        <v>208</v>
      </c>
      <c r="G125" s="65">
        <v>1</v>
      </c>
      <c r="H125" s="66">
        <v>2</v>
      </c>
      <c r="I125" s="67">
        <v>2</v>
      </c>
      <c r="J125" s="66">
        <v>12</v>
      </c>
      <c r="K125" s="68" t="s">
        <v>32</v>
      </c>
      <c r="L125" s="69" t="s">
        <v>33</v>
      </c>
      <c r="M125" s="80"/>
      <c r="N125" s="71">
        <f t="shared" si="25"/>
        <v>0</v>
      </c>
      <c r="O125" s="72"/>
      <c r="P125" s="73">
        <f t="shared" si="16"/>
        <v>0</v>
      </c>
      <c r="Q125" s="74">
        <f t="shared" si="22"/>
        <v>3</v>
      </c>
      <c r="R125" s="74">
        <f>VLOOKUP(H125,'Base de Datos'!$A$11:$I$31,Q125)</f>
        <v>5.7000000000000002E-2</v>
      </c>
      <c r="S125" s="74">
        <f t="shared" si="23"/>
        <v>6</v>
      </c>
      <c r="T125" s="74">
        <f>VLOOKUP(H125,'Base de Datos'!$A$11:$I$31,S125)</f>
        <v>0.2</v>
      </c>
      <c r="U125" s="75">
        <f t="shared" si="28"/>
        <v>0.19420000000000004</v>
      </c>
      <c r="V125" s="76">
        <f t="shared" si="21"/>
        <v>0</v>
      </c>
      <c r="W125" s="77">
        <f t="shared" si="17"/>
        <v>0</v>
      </c>
      <c r="X125" s="78">
        <f t="shared" si="18"/>
        <v>0</v>
      </c>
      <c r="Y125" s="79">
        <f t="shared" si="19"/>
        <v>208</v>
      </c>
      <c r="Z125" s="71">
        <f t="shared" si="20"/>
        <v>0</v>
      </c>
      <c r="AG125" s="40">
        <v>350</v>
      </c>
    </row>
    <row r="126" spans="1:33" x14ac:dyDescent="0.2">
      <c r="A126" s="61">
        <f t="shared" si="26"/>
        <v>112</v>
      </c>
      <c r="B126" s="81" t="s">
        <v>141</v>
      </c>
      <c r="C126" s="62" t="s">
        <v>142</v>
      </c>
      <c r="D126" s="62" t="s">
        <v>150</v>
      </c>
      <c r="E126" s="63">
        <f t="shared" si="24"/>
        <v>120.08885599144216</v>
      </c>
      <c r="F126" s="64">
        <v>208</v>
      </c>
      <c r="G126" s="65">
        <v>1</v>
      </c>
      <c r="H126" s="66" t="s">
        <v>31</v>
      </c>
      <c r="I126" s="67" t="s">
        <v>31</v>
      </c>
      <c r="J126" s="66">
        <v>12</v>
      </c>
      <c r="K126" s="68" t="s">
        <v>32</v>
      </c>
      <c r="L126" s="69" t="s">
        <v>33</v>
      </c>
      <c r="M126" s="80"/>
      <c r="N126" s="71">
        <f t="shared" si="25"/>
        <v>0</v>
      </c>
      <c r="O126" s="72"/>
      <c r="P126" s="73">
        <f t="shared" si="16"/>
        <v>0</v>
      </c>
      <c r="Q126" s="74">
        <f t="shared" si="22"/>
        <v>3</v>
      </c>
      <c r="R126" s="74">
        <f>VLOOKUP(H126,'Base de Datos'!$A$11:$I$31,Q126)</f>
        <v>5.5E-2</v>
      </c>
      <c r="S126" s="74">
        <f t="shared" si="23"/>
        <v>6</v>
      </c>
      <c r="T126" s="74">
        <f>VLOOKUP(H126,'Base de Datos'!$A$11:$I$31,S126)</f>
        <v>0.12</v>
      </c>
      <c r="U126" s="75">
        <f t="shared" si="28"/>
        <v>0.129</v>
      </c>
      <c r="V126" s="76">
        <f t="shared" si="21"/>
        <v>0</v>
      </c>
      <c r="W126" s="77">
        <f t="shared" si="17"/>
        <v>0</v>
      </c>
      <c r="X126" s="78">
        <f t="shared" si="18"/>
        <v>0</v>
      </c>
      <c r="Y126" s="79">
        <f t="shared" si="19"/>
        <v>208</v>
      </c>
      <c r="Z126" s="71">
        <f t="shared" si="20"/>
        <v>0</v>
      </c>
      <c r="AG126" s="40">
        <v>400</v>
      </c>
    </row>
    <row r="127" spans="1:33" x14ac:dyDescent="0.2">
      <c r="A127" s="61">
        <f t="shared" si="26"/>
        <v>113</v>
      </c>
      <c r="B127" s="81" t="s">
        <v>141</v>
      </c>
      <c r="C127" s="62" t="s">
        <v>142</v>
      </c>
      <c r="D127" s="62" t="s">
        <v>151</v>
      </c>
      <c r="E127" s="63">
        <f t="shared" si="24"/>
        <v>120.08885599144216</v>
      </c>
      <c r="F127" s="64">
        <v>208</v>
      </c>
      <c r="G127" s="65">
        <v>1</v>
      </c>
      <c r="H127" s="66" t="s">
        <v>31</v>
      </c>
      <c r="I127" s="67" t="s">
        <v>31</v>
      </c>
      <c r="J127" s="66">
        <v>12</v>
      </c>
      <c r="K127" s="68" t="s">
        <v>32</v>
      </c>
      <c r="L127" s="69" t="s">
        <v>33</v>
      </c>
      <c r="M127" s="80"/>
      <c r="N127" s="71">
        <f t="shared" si="25"/>
        <v>0</v>
      </c>
      <c r="O127" s="72"/>
      <c r="P127" s="73">
        <f t="shared" si="16"/>
        <v>0</v>
      </c>
      <c r="Q127" s="74">
        <f t="shared" si="22"/>
        <v>3</v>
      </c>
      <c r="R127" s="74">
        <f>VLOOKUP(H127,'Base de Datos'!$A$11:$I$31,Q127)</f>
        <v>5.5E-2</v>
      </c>
      <c r="S127" s="74">
        <f t="shared" si="23"/>
        <v>6</v>
      </c>
      <c r="T127" s="74">
        <f>VLOOKUP(H127,'Base de Datos'!$A$11:$I$31,S127)</f>
        <v>0.12</v>
      </c>
      <c r="U127" s="75">
        <f t="shared" si="28"/>
        <v>0.129</v>
      </c>
      <c r="V127" s="76">
        <f t="shared" si="21"/>
        <v>0</v>
      </c>
      <c r="W127" s="77">
        <f t="shared" si="17"/>
        <v>0</v>
      </c>
      <c r="X127" s="78">
        <f t="shared" si="18"/>
        <v>0</v>
      </c>
      <c r="Y127" s="79">
        <f t="shared" si="19"/>
        <v>208</v>
      </c>
      <c r="Z127" s="71">
        <f t="shared" si="20"/>
        <v>0</v>
      </c>
      <c r="AG127" s="40">
        <v>500</v>
      </c>
    </row>
    <row r="128" spans="1:33" x14ac:dyDescent="0.2">
      <c r="A128" s="61">
        <f t="shared" si="26"/>
        <v>114</v>
      </c>
      <c r="B128" s="81" t="s">
        <v>141</v>
      </c>
      <c r="C128" s="62" t="s">
        <v>142</v>
      </c>
      <c r="D128" s="62" t="s">
        <v>152</v>
      </c>
      <c r="E128" s="63">
        <f t="shared" si="24"/>
        <v>120.08885599144216</v>
      </c>
      <c r="F128" s="64">
        <v>208</v>
      </c>
      <c r="G128" s="65">
        <v>1</v>
      </c>
      <c r="H128" s="66" t="s">
        <v>31</v>
      </c>
      <c r="I128" s="67" t="s">
        <v>31</v>
      </c>
      <c r="J128" s="66">
        <v>12</v>
      </c>
      <c r="K128" s="68" t="s">
        <v>32</v>
      </c>
      <c r="L128" s="69" t="s">
        <v>33</v>
      </c>
      <c r="M128" s="80"/>
      <c r="N128" s="71">
        <f t="shared" si="25"/>
        <v>0</v>
      </c>
      <c r="O128" s="72"/>
      <c r="P128" s="73">
        <f t="shared" si="16"/>
        <v>0</v>
      </c>
      <c r="Q128" s="74">
        <f t="shared" si="22"/>
        <v>3</v>
      </c>
      <c r="R128" s="74">
        <f>VLOOKUP(H128,'Base de Datos'!$A$11:$I$31,Q128)</f>
        <v>5.5E-2</v>
      </c>
      <c r="S128" s="74">
        <f t="shared" si="23"/>
        <v>6</v>
      </c>
      <c r="T128" s="74">
        <f>VLOOKUP(H128,'Base de Datos'!$A$11:$I$31,S128)</f>
        <v>0.12</v>
      </c>
      <c r="U128" s="75">
        <f t="shared" si="28"/>
        <v>0.129</v>
      </c>
      <c r="V128" s="76">
        <f t="shared" si="21"/>
        <v>0</v>
      </c>
      <c r="W128" s="77">
        <f t="shared" si="17"/>
        <v>0</v>
      </c>
      <c r="X128" s="78">
        <f t="shared" si="18"/>
        <v>0</v>
      </c>
      <c r="Y128" s="79">
        <f t="shared" si="19"/>
        <v>208</v>
      </c>
      <c r="Z128" s="71">
        <f t="shared" si="20"/>
        <v>0</v>
      </c>
      <c r="AG128" s="40" t="s">
        <v>31</v>
      </c>
    </row>
    <row r="129" spans="1:33" x14ac:dyDescent="0.2">
      <c r="A129" s="61">
        <f t="shared" si="26"/>
        <v>115</v>
      </c>
      <c r="B129" s="81" t="s">
        <v>141</v>
      </c>
      <c r="C129" s="62" t="s">
        <v>142</v>
      </c>
      <c r="D129" s="62" t="s">
        <v>153</v>
      </c>
      <c r="E129" s="63">
        <f t="shared" si="24"/>
        <v>120.08885599144216</v>
      </c>
      <c r="F129" s="64">
        <v>208</v>
      </c>
      <c r="G129" s="65">
        <v>1</v>
      </c>
      <c r="H129" s="66" t="s">
        <v>31</v>
      </c>
      <c r="I129" s="67" t="s">
        <v>31</v>
      </c>
      <c r="J129" s="66">
        <v>12</v>
      </c>
      <c r="K129" s="68" t="s">
        <v>32</v>
      </c>
      <c r="L129" s="69" t="s">
        <v>33</v>
      </c>
      <c r="M129" s="80"/>
      <c r="N129" s="71">
        <f t="shared" si="25"/>
        <v>0</v>
      </c>
      <c r="O129" s="72"/>
      <c r="P129" s="73">
        <f t="shared" si="16"/>
        <v>0</v>
      </c>
      <c r="Q129" s="74">
        <f t="shared" si="22"/>
        <v>3</v>
      </c>
      <c r="R129" s="74">
        <f>VLOOKUP(H129,'Base de Datos'!$A$11:$I$31,Q129)</f>
        <v>5.5E-2</v>
      </c>
      <c r="S129" s="74">
        <f t="shared" si="23"/>
        <v>6</v>
      </c>
      <c r="T129" s="74">
        <f>VLOOKUP(H129,'Base de Datos'!$A$11:$I$31,S129)</f>
        <v>0.12</v>
      </c>
      <c r="U129" s="75">
        <f t="shared" si="28"/>
        <v>0.129</v>
      </c>
      <c r="V129" s="76">
        <f t="shared" si="21"/>
        <v>0</v>
      </c>
      <c r="W129" s="77">
        <f t="shared" si="17"/>
        <v>0</v>
      </c>
      <c r="X129" s="78">
        <f t="shared" si="18"/>
        <v>0</v>
      </c>
      <c r="Y129" s="79">
        <f t="shared" si="19"/>
        <v>208</v>
      </c>
      <c r="Z129" s="71">
        <f t="shared" si="20"/>
        <v>0</v>
      </c>
      <c r="AG129" s="40" t="s">
        <v>39</v>
      </c>
    </row>
    <row r="130" spans="1:33" x14ac:dyDescent="0.2">
      <c r="A130" s="61">
        <f t="shared" si="26"/>
        <v>116</v>
      </c>
      <c r="B130" s="81" t="s">
        <v>141</v>
      </c>
      <c r="C130" s="62" t="s">
        <v>142</v>
      </c>
      <c r="D130" s="62" t="s">
        <v>154</v>
      </c>
      <c r="E130" s="63">
        <f t="shared" si="24"/>
        <v>120.08885599144216</v>
      </c>
      <c r="F130" s="64">
        <v>208</v>
      </c>
      <c r="G130" s="65">
        <v>1</v>
      </c>
      <c r="H130" s="66" t="s">
        <v>31</v>
      </c>
      <c r="I130" s="67" t="s">
        <v>31</v>
      </c>
      <c r="J130" s="66">
        <v>12</v>
      </c>
      <c r="K130" s="68" t="s">
        <v>32</v>
      </c>
      <c r="L130" s="69" t="s">
        <v>33</v>
      </c>
      <c r="M130" s="80"/>
      <c r="N130" s="71">
        <f t="shared" si="25"/>
        <v>0</v>
      </c>
      <c r="O130" s="72"/>
      <c r="P130" s="73">
        <f t="shared" si="16"/>
        <v>0</v>
      </c>
      <c r="Q130" s="74">
        <f t="shared" si="22"/>
        <v>3</v>
      </c>
      <c r="R130" s="74">
        <f>VLOOKUP(H130,'Base de Datos'!$A$11:$I$31,Q130)</f>
        <v>5.5E-2</v>
      </c>
      <c r="S130" s="74">
        <f t="shared" si="23"/>
        <v>6</v>
      </c>
      <c r="T130" s="74">
        <f>VLOOKUP(H130,'Base de Datos'!$A$11:$I$31,S130)</f>
        <v>0.12</v>
      </c>
      <c r="U130" s="75">
        <f t="shared" si="28"/>
        <v>0.129</v>
      </c>
      <c r="V130" s="76">
        <f t="shared" si="21"/>
        <v>0</v>
      </c>
      <c r="W130" s="77">
        <f t="shared" si="17"/>
        <v>0</v>
      </c>
      <c r="X130" s="78">
        <f t="shared" si="18"/>
        <v>0</v>
      </c>
      <c r="Y130" s="79">
        <f t="shared" si="19"/>
        <v>208</v>
      </c>
      <c r="Z130" s="71">
        <f t="shared" si="20"/>
        <v>0</v>
      </c>
      <c r="AG130" s="40" t="s">
        <v>34</v>
      </c>
    </row>
    <row r="131" spans="1:33" x14ac:dyDescent="0.2">
      <c r="A131" s="61">
        <f t="shared" si="26"/>
        <v>117</v>
      </c>
      <c r="B131" s="81" t="s">
        <v>141</v>
      </c>
      <c r="C131" s="62" t="s">
        <v>142</v>
      </c>
      <c r="D131" s="62" t="s">
        <v>155</v>
      </c>
      <c r="E131" s="63">
        <f t="shared" si="24"/>
        <v>120.08885599144216</v>
      </c>
      <c r="F131" s="64">
        <v>208</v>
      </c>
      <c r="G131" s="65">
        <v>1</v>
      </c>
      <c r="H131" s="66" t="s">
        <v>31</v>
      </c>
      <c r="I131" s="67" t="s">
        <v>31</v>
      </c>
      <c r="J131" s="66">
        <v>12</v>
      </c>
      <c r="K131" s="68" t="s">
        <v>32</v>
      </c>
      <c r="L131" s="69" t="s">
        <v>33</v>
      </c>
      <c r="M131" s="80"/>
      <c r="N131" s="71">
        <f t="shared" si="25"/>
        <v>0</v>
      </c>
      <c r="O131" s="72"/>
      <c r="P131" s="73">
        <f t="shared" si="16"/>
        <v>0</v>
      </c>
      <c r="Q131" s="74">
        <f t="shared" si="22"/>
        <v>3</v>
      </c>
      <c r="R131" s="74">
        <f>VLOOKUP(H131,'Base de Datos'!$A$11:$I$31,Q131)</f>
        <v>5.5E-2</v>
      </c>
      <c r="S131" s="74">
        <f t="shared" si="23"/>
        <v>6</v>
      </c>
      <c r="T131" s="74">
        <f>VLOOKUP(H131,'Base de Datos'!$A$11:$I$31,S131)</f>
        <v>0.12</v>
      </c>
      <c r="U131" s="75">
        <f t="shared" si="28"/>
        <v>0.129</v>
      </c>
      <c r="V131" s="76">
        <f t="shared" si="21"/>
        <v>0</v>
      </c>
      <c r="W131" s="77">
        <f t="shared" si="17"/>
        <v>0</v>
      </c>
      <c r="X131" s="78">
        <f t="shared" si="18"/>
        <v>0</v>
      </c>
      <c r="Y131" s="79">
        <f t="shared" si="19"/>
        <v>208</v>
      </c>
      <c r="Z131" s="71">
        <f t="shared" si="20"/>
        <v>0</v>
      </c>
      <c r="AG131" s="40" t="s">
        <v>42</v>
      </c>
    </row>
    <row r="132" spans="1:33" x14ac:dyDescent="0.2">
      <c r="A132" s="61">
        <f t="shared" si="26"/>
        <v>118</v>
      </c>
      <c r="B132" s="81" t="s">
        <v>141</v>
      </c>
      <c r="C132" s="62" t="s">
        <v>142</v>
      </c>
      <c r="D132" s="62" t="s">
        <v>156</v>
      </c>
      <c r="E132" s="63">
        <f t="shared" si="24"/>
        <v>120.08885599144216</v>
      </c>
      <c r="F132" s="64">
        <v>208</v>
      </c>
      <c r="G132" s="65">
        <v>1</v>
      </c>
      <c r="H132" s="66" t="s">
        <v>31</v>
      </c>
      <c r="I132" s="67" t="s">
        <v>31</v>
      </c>
      <c r="J132" s="66">
        <v>12</v>
      </c>
      <c r="K132" s="68" t="s">
        <v>32</v>
      </c>
      <c r="L132" s="69" t="s">
        <v>33</v>
      </c>
      <c r="M132" s="80"/>
      <c r="N132" s="71">
        <f t="shared" si="25"/>
        <v>0</v>
      </c>
      <c r="O132" s="72"/>
      <c r="P132" s="73">
        <f t="shared" si="16"/>
        <v>0</v>
      </c>
      <c r="Q132" s="74">
        <f t="shared" si="22"/>
        <v>3</v>
      </c>
      <c r="R132" s="74">
        <f>VLOOKUP(H132,'Base de Datos'!$A$11:$I$31,Q132)</f>
        <v>5.5E-2</v>
      </c>
      <c r="S132" s="74">
        <f t="shared" si="23"/>
        <v>6</v>
      </c>
      <c r="T132" s="74">
        <f>VLOOKUP(H132,'Base de Datos'!$A$11:$I$31,S132)</f>
        <v>0.12</v>
      </c>
      <c r="U132" s="75">
        <f t="shared" si="28"/>
        <v>0.129</v>
      </c>
      <c r="V132" s="76">
        <f t="shared" si="21"/>
        <v>0</v>
      </c>
      <c r="W132" s="77">
        <f t="shared" si="17"/>
        <v>0</v>
      </c>
      <c r="X132" s="78">
        <f t="shared" si="18"/>
        <v>0</v>
      </c>
      <c r="Y132" s="79">
        <f t="shared" si="19"/>
        <v>208</v>
      </c>
      <c r="Z132" s="71">
        <f t="shared" si="20"/>
        <v>0</v>
      </c>
      <c r="AG132" s="40">
        <v>250</v>
      </c>
    </row>
    <row r="133" spans="1:33" x14ac:dyDescent="0.2">
      <c r="A133" s="61">
        <f t="shared" si="26"/>
        <v>119</v>
      </c>
      <c r="B133" s="81" t="s">
        <v>141</v>
      </c>
      <c r="C133" s="62" t="s">
        <v>142</v>
      </c>
      <c r="D133" s="62" t="s">
        <v>157</v>
      </c>
      <c r="E133" s="63">
        <f t="shared" si="24"/>
        <v>120.08885599144216</v>
      </c>
      <c r="F133" s="64">
        <v>208</v>
      </c>
      <c r="G133" s="65">
        <v>1</v>
      </c>
      <c r="H133" s="66" t="s">
        <v>31</v>
      </c>
      <c r="I133" s="67" t="s">
        <v>31</v>
      </c>
      <c r="J133" s="66">
        <v>12</v>
      </c>
      <c r="K133" s="68" t="s">
        <v>32</v>
      </c>
      <c r="L133" s="69" t="s">
        <v>33</v>
      </c>
      <c r="M133" s="80"/>
      <c r="N133" s="71">
        <f t="shared" si="25"/>
        <v>0</v>
      </c>
      <c r="O133" s="72"/>
      <c r="P133" s="73">
        <f t="shared" si="16"/>
        <v>0</v>
      </c>
      <c r="Q133" s="74">
        <f t="shared" si="22"/>
        <v>3</v>
      </c>
      <c r="R133" s="74">
        <f>VLOOKUP(H133,'Base de Datos'!$A$11:$I$31,Q133)</f>
        <v>5.5E-2</v>
      </c>
      <c r="S133" s="74">
        <f t="shared" si="23"/>
        <v>6</v>
      </c>
      <c r="T133" s="74">
        <f>VLOOKUP(H133,'Base de Datos'!$A$11:$I$31,S133)</f>
        <v>0.12</v>
      </c>
      <c r="U133" s="75">
        <f t="shared" si="28"/>
        <v>0.129</v>
      </c>
      <c r="V133" s="76">
        <f t="shared" si="21"/>
        <v>0</v>
      </c>
      <c r="W133" s="77">
        <f t="shared" si="17"/>
        <v>0</v>
      </c>
      <c r="X133" s="78">
        <f t="shared" si="18"/>
        <v>0</v>
      </c>
      <c r="Y133" s="79">
        <f t="shared" si="19"/>
        <v>208</v>
      </c>
      <c r="Z133" s="71">
        <f t="shared" si="20"/>
        <v>0</v>
      </c>
      <c r="AG133" s="40">
        <v>300</v>
      </c>
    </row>
    <row r="134" spans="1:33" x14ac:dyDescent="0.2">
      <c r="A134" s="61">
        <f t="shared" si="26"/>
        <v>120</v>
      </c>
      <c r="B134" s="81" t="s">
        <v>141</v>
      </c>
      <c r="C134" s="62" t="s">
        <v>142</v>
      </c>
      <c r="D134" s="62" t="s">
        <v>158</v>
      </c>
      <c r="E134" s="63">
        <f t="shared" si="24"/>
        <v>120.08885599144216</v>
      </c>
      <c r="F134" s="64">
        <v>208</v>
      </c>
      <c r="G134" s="65">
        <v>1</v>
      </c>
      <c r="H134" s="66" t="s">
        <v>31</v>
      </c>
      <c r="I134" s="67" t="s">
        <v>31</v>
      </c>
      <c r="J134" s="66">
        <v>12</v>
      </c>
      <c r="K134" s="68" t="s">
        <v>32</v>
      </c>
      <c r="L134" s="69" t="s">
        <v>33</v>
      </c>
      <c r="M134" s="80"/>
      <c r="N134" s="71">
        <f t="shared" si="25"/>
        <v>0</v>
      </c>
      <c r="O134" s="72"/>
      <c r="P134" s="73">
        <f t="shared" si="16"/>
        <v>0</v>
      </c>
      <c r="Q134" s="74">
        <f t="shared" si="22"/>
        <v>3</v>
      </c>
      <c r="R134" s="74">
        <f>VLOOKUP(H134,'Base de Datos'!$A$11:$I$31,Q134)</f>
        <v>5.5E-2</v>
      </c>
      <c r="S134" s="74">
        <f t="shared" si="23"/>
        <v>6</v>
      </c>
      <c r="T134" s="74">
        <f>VLOOKUP(H134,'Base de Datos'!$A$11:$I$31,S134)</f>
        <v>0.12</v>
      </c>
      <c r="U134" s="75">
        <f t="shared" si="28"/>
        <v>0.129</v>
      </c>
      <c r="V134" s="76">
        <f t="shared" si="21"/>
        <v>0</v>
      </c>
      <c r="W134" s="77">
        <f t="shared" si="17"/>
        <v>0</v>
      </c>
      <c r="X134" s="78">
        <f t="shared" si="18"/>
        <v>0</v>
      </c>
      <c r="Y134" s="79">
        <f t="shared" si="19"/>
        <v>208</v>
      </c>
      <c r="Z134" s="71">
        <f t="shared" si="20"/>
        <v>0</v>
      </c>
      <c r="AG134" s="40">
        <v>350</v>
      </c>
    </row>
    <row r="135" spans="1:33" x14ac:dyDescent="0.2">
      <c r="A135" s="61">
        <f t="shared" si="26"/>
        <v>121</v>
      </c>
      <c r="B135" s="81" t="s">
        <v>141</v>
      </c>
      <c r="C135" s="62" t="s">
        <v>142</v>
      </c>
      <c r="D135" s="62" t="s">
        <v>159</v>
      </c>
      <c r="E135" s="63">
        <f t="shared" si="24"/>
        <v>120.08885599144216</v>
      </c>
      <c r="F135" s="64">
        <v>208</v>
      </c>
      <c r="G135" s="65">
        <v>1</v>
      </c>
      <c r="H135" s="66" t="s">
        <v>31</v>
      </c>
      <c r="I135" s="67" t="s">
        <v>31</v>
      </c>
      <c r="J135" s="66">
        <v>12</v>
      </c>
      <c r="K135" s="68" t="s">
        <v>32</v>
      </c>
      <c r="L135" s="69" t="s">
        <v>33</v>
      </c>
      <c r="M135" s="80"/>
      <c r="N135" s="71">
        <f t="shared" si="25"/>
        <v>0</v>
      </c>
      <c r="O135" s="72"/>
      <c r="P135" s="73">
        <f t="shared" si="16"/>
        <v>0</v>
      </c>
      <c r="Q135" s="74">
        <f t="shared" si="22"/>
        <v>3</v>
      </c>
      <c r="R135" s="74">
        <f>VLOOKUP(H135,'Base de Datos'!$A$11:$I$31,Q135)</f>
        <v>5.5E-2</v>
      </c>
      <c r="S135" s="74">
        <f t="shared" si="23"/>
        <v>6</v>
      </c>
      <c r="T135" s="74">
        <f>VLOOKUP(H135,'Base de Datos'!$A$11:$I$31,S135)</f>
        <v>0.12</v>
      </c>
      <c r="U135" s="75">
        <f t="shared" si="28"/>
        <v>0.129</v>
      </c>
      <c r="V135" s="76">
        <f t="shared" si="21"/>
        <v>0</v>
      </c>
      <c r="W135" s="77">
        <f t="shared" si="17"/>
        <v>0</v>
      </c>
      <c r="X135" s="78">
        <f t="shared" si="18"/>
        <v>0</v>
      </c>
      <c r="Y135" s="79">
        <f t="shared" si="19"/>
        <v>208</v>
      </c>
      <c r="Z135" s="71">
        <f t="shared" si="20"/>
        <v>0</v>
      </c>
      <c r="AG135" s="40">
        <v>400</v>
      </c>
    </row>
    <row r="136" spans="1:33" x14ac:dyDescent="0.2">
      <c r="A136" s="61">
        <f t="shared" si="26"/>
        <v>122</v>
      </c>
      <c r="B136" s="81" t="s">
        <v>141</v>
      </c>
      <c r="C136" s="62" t="s">
        <v>142</v>
      </c>
      <c r="D136" s="62" t="s">
        <v>160</v>
      </c>
      <c r="E136" s="63">
        <f t="shared" si="24"/>
        <v>120.08885599144216</v>
      </c>
      <c r="F136" s="64">
        <v>208</v>
      </c>
      <c r="G136" s="65">
        <v>1</v>
      </c>
      <c r="H136" s="66" t="s">
        <v>31</v>
      </c>
      <c r="I136" s="67" t="s">
        <v>31</v>
      </c>
      <c r="J136" s="66">
        <v>12</v>
      </c>
      <c r="K136" s="68" t="s">
        <v>32</v>
      </c>
      <c r="L136" s="69" t="s">
        <v>33</v>
      </c>
      <c r="M136" s="80"/>
      <c r="N136" s="71">
        <f t="shared" si="25"/>
        <v>0</v>
      </c>
      <c r="O136" s="72"/>
      <c r="P136" s="73">
        <f t="shared" si="16"/>
        <v>0</v>
      </c>
      <c r="Q136" s="74">
        <f t="shared" si="22"/>
        <v>3</v>
      </c>
      <c r="R136" s="74">
        <f>VLOOKUP(H136,'Base de Datos'!$A$11:$I$31,Q136)</f>
        <v>5.5E-2</v>
      </c>
      <c r="S136" s="74">
        <f t="shared" si="23"/>
        <v>6</v>
      </c>
      <c r="T136" s="74">
        <f>VLOOKUP(H136,'Base de Datos'!$A$11:$I$31,S136)</f>
        <v>0.12</v>
      </c>
      <c r="U136" s="75">
        <f t="shared" si="28"/>
        <v>0.129</v>
      </c>
      <c r="V136" s="76">
        <f t="shared" si="21"/>
        <v>0</v>
      </c>
      <c r="W136" s="77">
        <f t="shared" si="17"/>
        <v>0</v>
      </c>
      <c r="X136" s="78">
        <f t="shared" si="18"/>
        <v>0</v>
      </c>
      <c r="Y136" s="79">
        <f t="shared" si="19"/>
        <v>208</v>
      </c>
      <c r="Z136" s="71">
        <f t="shared" si="20"/>
        <v>0</v>
      </c>
      <c r="AG136" s="40">
        <v>500</v>
      </c>
    </row>
    <row r="137" spans="1:33" x14ac:dyDescent="0.2">
      <c r="A137" s="61">
        <f t="shared" si="26"/>
        <v>123</v>
      </c>
      <c r="B137" s="81" t="s">
        <v>141</v>
      </c>
      <c r="C137" s="62" t="s">
        <v>142</v>
      </c>
      <c r="D137" s="62" t="s">
        <v>161</v>
      </c>
      <c r="E137" s="63">
        <f t="shared" si="24"/>
        <v>120.08885599144216</v>
      </c>
      <c r="F137" s="64">
        <v>208</v>
      </c>
      <c r="G137" s="65">
        <v>1</v>
      </c>
      <c r="H137" s="66" t="s">
        <v>31</v>
      </c>
      <c r="I137" s="67" t="s">
        <v>31</v>
      </c>
      <c r="J137" s="66">
        <v>12</v>
      </c>
      <c r="K137" s="68" t="s">
        <v>32</v>
      </c>
      <c r="L137" s="69" t="s">
        <v>33</v>
      </c>
      <c r="M137" s="80"/>
      <c r="N137" s="71">
        <f t="shared" si="25"/>
        <v>0</v>
      </c>
      <c r="O137" s="72"/>
      <c r="P137" s="73">
        <f t="shared" si="16"/>
        <v>0</v>
      </c>
      <c r="Q137" s="74">
        <f t="shared" si="22"/>
        <v>3</v>
      </c>
      <c r="R137" s="74">
        <f>VLOOKUP(H137,'Base de Datos'!$A$11:$I$31,Q137)</f>
        <v>5.5E-2</v>
      </c>
      <c r="S137" s="74">
        <f t="shared" si="23"/>
        <v>6</v>
      </c>
      <c r="T137" s="74">
        <f>VLOOKUP(H137,'Base de Datos'!$A$11:$I$31,S137)</f>
        <v>0.12</v>
      </c>
      <c r="U137" s="75">
        <f t="shared" si="28"/>
        <v>0.129</v>
      </c>
      <c r="V137" s="76">
        <f t="shared" si="21"/>
        <v>0</v>
      </c>
      <c r="W137" s="77">
        <f t="shared" si="17"/>
        <v>0</v>
      </c>
      <c r="X137" s="78">
        <f t="shared" si="18"/>
        <v>0</v>
      </c>
      <c r="Y137" s="79">
        <f t="shared" si="19"/>
        <v>208</v>
      </c>
      <c r="Z137" s="71">
        <f t="shared" si="20"/>
        <v>0</v>
      </c>
      <c r="AG137" s="40">
        <v>400</v>
      </c>
    </row>
    <row r="138" spans="1:33" x14ac:dyDescent="0.2">
      <c r="A138" s="61">
        <f t="shared" si="26"/>
        <v>124</v>
      </c>
      <c r="B138" s="81" t="s">
        <v>141</v>
      </c>
      <c r="C138" s="62" t="s">
        <v>142</v>
      </c>
      <c r="D138" s="62" t="s">
        <v>162</v>
      </c>
      <c r="E138" s="63">
        <f t="shared" si="24"/>
        <v>120.08885599144216</v>
      </c>
      <c r="F138" s="64">
        <v>208</v>
      </c>
      <c r="G138" s="65">
        <v>1</v>
      </c>
      <c r="H138" s="66" t="s">
        <v>31</v>
      </c>
      <c r="I138" s="67" t="s">
        <v>31</v>
      </c>
      <c r="J138" s="66">
        <v>12</v>
      </c>
      <c r="K138" s="68" t="s">
        <v>32</v>
      </c>
      <c r="L138" s="69" t="s">
        <v>33</v>
      </c>
      <c r="M138" s="80"/>
      <c r="N138" s="71">
        <f t="shared" si="25"/>
        <v>0</v>
      </c>
      <c r="O138" s="72"/>
      <c r="P138" s="73">
        <f t="shared" si="16"/>
        <v>0</v>
      </c>
      <c r="Q138" s="74">
        <f t="shared" si="22"/>
        <v>3</v>
      </c>
      <c r="R138" s="74">
        <f>VLOOKUP(H138,'Base de Datos'!$A$11:$I$31,Q138)</f>
        <v>5.5E-2</v>
      </c>
      <c r="S138" s="74">
        <f t="shared" si="23"/>
        <v>6</v>
      </c>
      <c r="T138" s="74">
        <f>VLOOKUP(H138,'Base de Datos'!$A$11:$I$31,S138)</f>
        <v>0.12</v>
      </c>
      <c r="U138" s="75">
        <f t="shared" si="28"/>
        <v>0.129</v>
      </c>
      <c r="V138" s="76">
        <f t="shared" si="21"/>
        <v>0</v>
      </c>
      <c r="W138" s="77">
        <f t="shared" si="17"/>
        <v>0</v>
      </c>
      <c r="X138" s="78">
        <f t="shared" si="18"/>
        <v>0</v>
      </c>
      <c r="Y138" s="79">
        <f t="shared" si="19"/>
        <v>208</v>
      </c>
      <c r="Z138" s="71">
        <f t="shared" si="20"/>
        <v>0</v>
      </c>
      <c r="AG138" s="40">
        <v>500</v>
      </c>
    </row>
    <row r="139" spans="1:33" x14ac:dyDescent="0.2">
      <c r="A139" s="61">
        <f t="shared" si="26"/>
        <v>125</v>
      </c>
      <c r="B139" s="62" t="s">
        <v>163</v>
      </c>
      <c r="C139" s="62" t="s">
        <v>164</v>
      </c>
      <c r="D139" s="62" t="s">
        <v>165</v>
      </c>
      <c r="E139" s="63">
        <f t="shared" si="24"/>
        <v>120.08885599144216</v>
      </c>
      <c r="F139" s="64">
        <v>208</v>
      </c>
      <c r="G139" s="65">
        <v>1</v>
      </c>
      <c r="H139" s="66" t="s">
        <v>31</v>
      </c>
      <c r="I139" s="67" t="s">
        <v>31</v>
      </c>
      <c r="J139" s="66">
        <v>12</v>
      </c>
      <c r="K139" s="68" t="s">
        <v>32</v>
      </c>
      <c r="L139" s="69" t="s">
        <v>33</v>
      </c>
      <c r="M139" s="80"/>
      <c r="N139" s="71">
        <f t="shared" si="25"/>
        <v>0</v>
      </c>
      <c r="O139" s="72"/>
      <c r="P139" s="73">
        <f t="shared" si="16"/>
        <v>0</v>
      </c>
      <c r="Q139" s="74">
        <f t="shared" si="22"/>
        <v>3</v>
      </c>
      <c r="R139" s="74">
        <f>VLOOKUP(H139,'Base de Datos'!$A$11:$I$31,Q139)</f>
        <v>5.5E-2</v>
      </c>
      <c r="S139" s="74">
        <f t="shared" si="23"/>
        <v>6</v>
      </c>
      <c r="T139" s="74">
        <f>VLOOKUP(H139,'Base de Datos'!$A$11:$I$31,S139)</f>
        <v>0.12</v>
      </c>
      <c r="U139" s="75">
        <f t="shared" si="28"/>
        <v>0.129</v>
      </c>
      <c r="V139" s="76">
        <f t="shared" si="21"/>
        <v>0</v>
      </c>
      <c r="W139" s="77">
        <f t="shared" si="17"/>
        <v>0</v>
      </c>
      <c r="X139" s="78">
        <f t="shared" si="18"/>
        <v>0</v>
      </c>
      <c r="Y139" s="79">
        <f t="shared" si="19"/>
        <v>208</v>
      </c>
      <c r="Z139" s="71">
        <f t="shared" si="20"/>
        <v>0</v>
      </c>
      <c r="AG139" s="40" t="s">
        <v>31</v>
      </c>
    </row>
    <row r="140" spans="1:33" x14ac:dyDescent="0.2">
      <c r="A140" s="61">
        <f t="shared" si="26"/>
        <v>126</v>
      </c>
      <c r="B140" s="62" t="s">
        <v>163</v>
      </c>
      <c r="C140" s="62" t="s">
        <v>164</v>
      </c>
      <c r="D140" s="62" t="s">
        <v>166</v>
      </c>
      <c r="E140" s="63">
        <f t="shared" si="24"/>
        <v>120.08885599144216</v>
      </c>
      <c r="F140" s="64">
        <v>208</v>
      </c>
      <c r="G140" s="65">
        <v>1</v>
      </c>
      <c r="H140" s="66" t="s">
        <v>31</v>
      </c>
      <c r="I140" s="67" t="s">
        <v>31</v>
      </c>
      <c r="J140" s="66">
        <v>12</v>
      </c>
      <c r="K140" s="68" t="s">
        <v>32</v>
      </c>
      <c r="L140" s="69" t="s">
        <v>33</v>
      </c>
      <c r="M140" s="80"/>
      <c r="N140" s="71">
        <f t="shared" si="25"/>
        <v>0</v>
      </c>
      <c r="O140" s="72"/>
      <c r="P140" s="73">
        <f t="shared" si="16"/>
        <v>0</v>
      </c>
      <c r="Q140" s="74">
        <f t="shared" si="22"/>
        <v>3</v>
      </c>
      <c r="R140" s="74">
        <f>VLOOKUP(H140,'Base de Datos'!$A$11:$I$31,Q140)</f>
        <v>5.5E-2</v>
      </c>
      <c r="S140" s="74">
        <f t="shared" si="23"/>
        <v>6</v>
      </c>
      <c r="T140" s="74">
        <f>VLOOKUP(H140,'Base de Datos'!$A$11:$I$31,S140)</f>
        <v>0.12</v>
      </c>
      <c r="U140" s="75">
        <f t="shared" si="28"/>
        <v>0.129</v>
      </c>
      <c r="V140" s="76">
        <f t="shared" si="21"/>
        <v>0</v>
      </c>
      <c r="W140" s="77">
        <f t="shared" si="17"/>
        <v>0</v>
      </c>
      <c r="X140" s="78">
        <f t="shared" si="18"/>
        <v>0</v>
      </c>
      <c r="Y140" s="79">
        <f t="shared" si="19"/>
        <v>208</v>
      </c>
      <c r="Z140" s="71">
        <f t="shared" si="20"/>
        <v>0</v>
      </c>
      <c r="AG140" s="40" t="s">
        <v>39</v>
      </c>
    </row>
    <row r="141" spans="1:33" x14ac:dyDescent="0.2">
      <c r="A141" s="61">
        <f t="shared" si="26"/>
        <v>127</v>
      </c>
      <c r="B141" s="62" t="s">
        <v>163</v>
      </c>
      <c r="C141" s="62" t="s">
        <v>164</v>
      </c>
      <c r="D141" s="62" t="s">
        <v>167</v>
      </c>
      <c r="E141" s="63">
        <f t="shared" si="24"/>
        <v>120.08885599144216</v>
      </c>
      <c r="F141" s="64">
        <v>208</v>
      </c>
      <c r="G141" s="65">
        <v>1</v>
      </c>
      <c r="H141" s="66" t="s">
        <v>31</v>
      </c>
      <c r="I141" s="67" t="s">
        <v>31</v>
      </c>
      <c r="J141" s="66">
        <v>12</v>
      </c>
      <c r="K141" s="68" t="s">
        <v>32</v>
      </c>
      <c r="L141" s="69" t="s">
        <v>33</v>
      </c>
      <c r="M141" s="80"/>
      <c r="N141" s="71">
        <f t="shared" si="25"/>
        <v>0</v>
      </c>
      <c r="O141" s="72"/>
      <c r="P141" s="73">
        <f t="shared" si="16"/>
        <v>0</v>
      </c>
      <c r="Q141" s="74">
        <f t="shared" si="22"/>
        <v>3</v>
      </c>
      <c r="R141" s="74">
        <f>VLOOKUP(H141,'Base de Datos'!$A$11:$I$31,Q141)</f>
        <v>5.5E-2</v>
      </c>
      <c r="S141" s="74">
        <f t="shared" si="23"/>
        <v>6</v>
      </c>
      <c r="T141" s="74">
        <f>VLOOKUP(H141,'Base de Datos'!$A$11:$I$31,S141)</f>
        <v>0.12</v>
      </c>
      <c r="U141" s="75">
        <f t="shared" si="28"/>
        <v>0.129</v>
      </c>
      <c r="V141" s="76">
        <f t="shared" si="21"/>
        <v>0</v>
      </c>
      <c r="W141" s="77">
        <f t="shared" si="17"/>
        <v>0</v>
      </c>
      <c r="X141" s="78">
        <f t="shared" si="18"/>
        <v>0</v>
      </c>
      <c r="Y141" s="79">
        <f t="shared" si="19"/>
        <v>208</v>
      </c>
      <c r="Z141" s="71">
        <f t="shared" si="20"/>
        <v>0</v>
      </c>
      <c r="AG141" s="40" t="s">
        <v>34</v>
      </c>
    </row>
    <row r="142" spans="1:33" x14ac:dyDescent="0.2">
      <c r="A142" s="61">
        <f t="shared" si="26"/>
        <v>128</v>
      </c>
      <c r="B142" s="62" t="s">
        <v>163</v>
      </c>
      <c r="C142" s="62" t="s">
        <v>164</v>
      </c>
      <c r="D142" s="62" t="s">
        <v>168</v>
      </c>
      <c r="E142" s="63">
        <f t="shared" si="24"/>
        <v>120.08885599144216</v>
      </c>
      <c r="F142" s="64">
        <v>208</v>
      </c>
      <c r="G142" s="65">
        <v>1</v>
      </c>
      <c r="H142" s="66" t="s">
        <v>31</v>
      </c>
      <c r="I142" s="67" t="s">
        <v>31</v>
      </c>
      <c r="J142" s="66">
        <v>12</v>
      </c>
      <c r="K142" s="68" t="s">
        <v>32</v>
      </c>
      <c r="L142" s="69" t="s">
        <v>33</v>
      </c>
      <c r="M142" s="80"/>
      <c r="N142" s="71">
        <f t="shared" si="25"/>
        <v>0</v>
      </c>
      <c r="O142" s="72"/>
      <c r="P142" s="73">
        <f t="shared" si="16"/>
        <v>0</v>
      </c>
      <c r="Q142" s="74">
        <f t="shared" si="22"/>
        <v>3</v>
      </c>
      <c r="R142" s="74">
        <f>VLOOKUP(H142,'Base de Datos'!$A$11:$I$31,Q142)</f>
        <v>5.5E-2</v>
      </c>
      <c r="S142" s="74">
        <f t="shared" si="23"/>
        <v>6</v>
      </c>
      <c r="T142" s="74">
        <f>VLOOKUP(H142,'Base de Datos'!$A$11:$I$31,S142)</f>
        <v>0.12</v>
      </c>
      <c r="U142" s="75">
        <f t="shared" si="28"/>
        <v>0.129</v>
      </c>
      <c r="V142" s="76">
        <f t="shared" si="21"/>
        <v>0</v>
      </c>
      <c r="W142" s="77">
        <f t="shared" si="17"/>
        <v>0</v>
      </c>
      <c r="X142" s="78">
        <f t="shared" si="18"/>
        <v>0</v>
      </c>
      <c r="Y142" s="79">
        <f t="shared" si="19"/>
        <v>208</v>
      </c>
      <c r="Z142" s="71">
        <f t="shared" si="20"/>
        <v>0</v>
      </c>
      <c r="AG142" s="40" t="s">
        <v>42</v>
      </c>
    </row>
    <row r="143" spans="1:33" x14ac:dyDescent="0.2">
      <c r="A143" s="61">
        <f t="shared" si="26"/>
        <v>129</v>
      </c>
      <c r="B143" s="62" t="s">
        <v>163</v>
      </c>
      <c r="C143" s="62" t="s">
        <v>164</v>
      </c>
      <c r="D143" s="62" t="s">
        <v>169</v>
      </c>
      <c r="E143" s="63">
        <f t="shared" si="24"/>
        <v>120.08885599144216</v>
      </c>
      <c r="F143" s="64">
        <v>208</v>
      </c>
      <c r="G143" s="65">
        <v>1</v>
      </c>
      <c r="H143" s="66" t="s">
        <v>31</v>
      </c>
      <c r="I143" s="67" t="s">
        <v>31</v>
      </c>
      <c r="J143" s="66">
        <v>12</v>
      </c>
      <c r="K143" s="68" t="s">
        <v>32</v>
      </c>
      <c r="L143" s="69" t="s">
        <v>33</v>
      </c>
      <c r="M143" s="80"/>
      <c r="N143" s="71">
        <f t="shared" si="25"/>
        <v>0</v>
      </c>
      <c r="O143" s="72"/>
      <c r="P143" s="73">
        <f t="shared" ref="P143:P156" si="29">O143*3.28</f>
        <v>0</v>
      </c>
      <c r="Q143" s="74">
        <f t="shared" si="22"/>
        <v>3</v>
      </c>
      <c r="R143" s="74">
        <f>VLOOKUP(H143,'Base de Datos'!$A$11:$I$31,Q143)</f>
        <v>5.5E-2</v>
      </c>
      <c r="S143" s="74">
        <f t="shared" si="23"/>
        <v>6</v>
      </c>
      <c r="T143" s="74">
        <f>VLOOKUP(H143,'Base de Datos'!$A$11:$I$31,S143)</f>
        <v>0.12</v>
      </c>
      <c r="U143" s="75">
        <f t="shared" si="28"/>
        <v>0.129</v>
      </c>
      <c r="V143" s="76">
        <f t="shared" si="21"/>
        <v>0</v>
      </c>
      <c r="W143" s="77">
        <f t="shared" ref="W143:W156" si="30">V143*SQRT(3)</f>
        <v>0</v>
      </c>
      <c r="X143" s="78">
        <f t="shared" ref="X143:X156" si="31">W143/F143</f>
        <v>0</v>
      </c>
      <c r="Y143" s="79">
        <f t="shared" ref="Y143:Y156" si="32">F143-W143</f>
        <v>208</v>
      </c>
      <c r="Z143" s="71">
        <f t="shared" ref="Z143:Z156" si="33">N143*1.25</f>
        <v>0</v>
      </c>
      <c r="AG143" s="40">
        <v>250</v>
      </c>
    </row>
    <row r="144" spans="1:33" x14ac:dyDescent="0.2">
      <c r="A144" s="61">
        <f t="shared" si="26"/>
        <v>130</v>
      </c>
      <c r="B144" s="62" t="s">
        <v>163</v>
      </c>
      <c r="C144" s="62" t="s">
        <v>164</v>
      </c>
      <c r="D144" s="62" t="s">
        <v>170</v>
      </c>
      <c r="E144" s="63">
        <f t="shared" si="24"/>
        <v>120.08885599144216</v>
      </c>
      <c r="F144" s="64">
        <v>208</v>
      </c>
      <c r="G144" s="65">
        <v>1</v>
      </c>
      <c r="H144" s="66" t="s">
        <v>31</v>
      </c>
      <c r="I144" s="67" t="s">
        <v>31</v>
      </c>
      <c r="J144" s="66">
        <v>12</v>
      </c>
      <c r="K144" s="68" t="s">
        <v>32</v>
      </c>
      <c r="L144" s="69" t="s">
        <v>33</v>
      </c>
      <c r="M144" s="80"/>
      <c r="N144" s="71">
        <f t="shared" si="25"/>
        <v>0</v>
      </c>
      <c r="O144" s="72"/>
      <c r="P144" s="73">
        <f t="shared" si="29"/>
        <v>0</v>
      </c>
      <c r="Q144" s="74">
        <f t="shared" si="22"/>
        <v>3</v>
      </c>
      <c r="R144" s="74">
        <f>VLOOKUP(H144,'Base de Datos'!$A$11:$I$31,Q144)</f>
        <v>5.5E-2</v>
      </c>
      <c r="S144" s="74">
        <f t="shared" si="23"/>
        <v>6</v>
      </c>
      <c r="T144" s="74">
        <f>VLOOKUP(H144,'Base de Datos'!$A$11:$I$31,S144)</f>
        <v>0.12</v>
      </c>
      <c r="U144" s="75">
        <f t="shared" si="28"/>
        <v>0.129</v>
      </c>
      <c r="V144" s="76">
        <f t="shared" ref="V144:V156" si="34">U144*(P144/1000)*(N144/G144)</f>
        <v>0</v>
      </c>
      <c r="W144" s="77">
        <f t="shared" si="30"/>
        <v>0</v>
      </c>
      <c r="X144" s="78">
        <f t="shared" si="31"/>
        <v>0</v>
      </c>
      <c r="Y144" s="79">
        <f t="shared" si="32"/>
        <v>208</v>
      </c>
      <c r="Z144" s="71">
        <f t="shared" si="33"/>
        <v>0</v>
      </c>
      <c r="AG144" s="40">
        <v>300</v>
      </c>
    </row>
    <row r="145" spans="1:33" x14ac:dyDescent="0.2">
      <c r="A145" s="61">
        <f t="shared" si="26"/>
        <v>131</v>
      </c>
      <c r="B145" s="62" t="s">
        <v>163</v>
      </c>
      <c r="C145" s="62" t="s">
        <v>164</v>
      </c>
      <c r="D145" s="62" t="s">
        <v>171</v>
      </c>
      <c r="E145" s="63">
        <f t="shared" si="24"/>
        <v>120.08885599144216</v>
      </c>
      <c r="F145" s="64">
        <v>208</v>
      </c>
      <c r="G145" s="65">
        <v>1</v>
      </c>
      <c r="H145" s="66" t="s">
        <v>31</v>
      </c>
      <c r="I145" s="67" t="s">
        <v>31</v>
      </c>
      <c r="J145" s="66">
        <v>12</v>
      </c>
      <c r="K145" s="68" t="s">
        <v>32</v>
      </c>
      <c r="L145" s="69" t="s">
        <v>33</v>
      </c>
      <c r="M145" s="80"/>
      <c r="N145" s="71">
        <f t="shared" si="25"/>
        <v>0</v>
      </c>
      <c r="O145" s="72"/>
      <c r="P145" s="73">
        <f t="shared" si="29"/>
        <v>0</v>
      </c>
      <c r="Q145" s="74">
        <f t="shared" si="22"/>
        <v>3</v>
      </c>
      <c r="R145" s="74">
        <f>VLOOKUP(H145,'Base de Datos'!$A$11:$I$31,Q145)</f>
        <v>5.5E-2</v>
      </c>
      <c r="S145" s="74">
        <f t="shared" si="23"/>
        <v>6</v>
      </c>
      <c r="T145" s="74">
        <f>VLOOKUP(H145,'Base de Datos'!$A$11:$I$31,S145)</f>
        <v>0.12</v>
      </c>
      <c r="U145" s="75">
        <f t="shared" si="28"/>
        <v>0.129</v>
      </c>
      <c r="V145" s="76">
        <f t="shared" si="34"/>
        <v>0</v>
      </c>
      <c r="W145" s="77">
        <f t="shared" si="30"/>
        <v>0</v>
      </c>
      <c r="X145" s="78">
        <f t="shared" si="31"/>
        <v>0</v>
      </c>
      <c r="Y145" s="79">
        <f t="shared" si="32"/>
        <v>208</v>
      </c>
      <c r="Z145" s="71">
        <f t="shared" si="33"/>
        <v>0</v>
      </c>
      <c r="AG145" s="40">
        <v>350</v>
      </c>
    </row>
    <row r="146" spans="1:33" x14ac:dyDescent="0.2">
      <c r="A146" s="61">
        <f t="shared" si="26"/>
        <v>132</v>
      </c>
      <c r="B146" s="62" t="s">
        <v>163</v>
      </c>
      <c r="C146" s="62" t="s">
        <v>164</v>
      </c>
      <c r="D146" s="62" t="s">
        <v>172</v>
      </c>
      <c r="E146" s="63">
        <f t="shared" si="24"/>
        <v>120.08885599144216</v>
      </c>
      <c r="F146" s="64">
        <v>208</v>
      </c>
      <c r="G146" s="65">
        <v>1</v>
      </c>
      <c r="H146" s="66" t="s">
        <v>31</v>
      </c>
      <c r="I146" s="67" t="s">
        <v>31</v>
      </c>
      <c r="J146" s="66">
        <v>12</v>
      </c>
      <c r="K146" s="68" t="s">
        <v>32</v>
      </c>
      <c r="L146" s="69" t="s">
        <v>33</v>
      </c>
      <c r="M146" s="80"/>
      <c r="N146" s="71">
        <f t="shared" si="25"/>
        <v>0</v>
      </c>
      <c r="O146" s="72"/>
      <c r="P146" s="73">
        <f t="shared" si="29"/>
        <v>0</v>
      </c>
      <c r="Q146" s="74">
        <f t="shared" si="22"/>
        <v>3</v>
      </c>
      <c r="R146" s="74">
        <f>VLOOKUP(H146,'Base de Datos'!$A$11:$I$31,Q146)</f>
        <v>5.5E-2</v>
      </c>
      <c r="S146" s="74">
        <f t="shared" si="23"/>
        <v>6</v>
      </c>
      <c r="T146" s="74">
        <f>VLOOKUP(H146,'Base de Datos'!$A$11:$I$31,S146)</f>
        <v>0.12</v>
      </c>
      <c r="U146" s="75">
        <f t="shared" si="28"/>
        <v>0.129</v>
      </c>
      <c r="V146" s="76">
        <f t="shared" si="34"/>
        <v>0</v>
      </c>
      <c r="W146" s="77">
        <f t="shared" si="30"/>
        <v>0</v>
      </c>
      <c r="X146" s="78">
        <f t="shared" si="31"/>
        <v>0</v>
      </c>
      <c r="Y146" s="79">
        <f t="shared" si="32"/>
        <v>208</v>
      </c>
      <c r="Z146" s="71">
        <f t="shared" si="33"/>
        <v>0</v>
      </c>
      <c r="AG146" s="40">
        <v>400</v>
      </c>
    </row>
    <row r="147" spans="1:33" x14ac:dyDescent="0.2">
      <c r="A147" s="61">
        <f t="shared" si="26"/>
        <v>133</v>
      </c>
      <c r="B147" s="62" t="s">
        <v>163</v>
      </c>
      <c r="C147" s="62" t="s">
        <v>164</v>
      </c>
      <c r="D147" s="62" t="s">
        <v>173</v>
      </c>
      <c r="E147" s="63">
        <f t="shared" si="24"/>
        <v>120.08885599144216</v>
      </c>
      <c r="F147" s="64">
        <v>208</v>
      </c>
      <c r="G147" s="65">
        <v>1</v>
      </c>
      <c r="H147" s="66" t="s">
        <v>31</v>
      </c>
      <c r="I147" s="67" t="s">
        <v>31</v>
      </c>
      <c r="J147" s="66">
        <v>12</v>
      </c>
      <c r="K147" s="68" t="s">
        <v>32</v>
      </c>
      <c r="L147" s="69" t="s">
        <v>33</v>
      </c>
      <c r="M147" s="80"/>
      <c r="N147" s="71">
        <f t="shared" si="25"/>
        <v>0</v>
      </c>
      <c r="O147" s="72"/>
      <c r="P147" s="73">
        <f t="shared" si="29"/>
        <v>0</v>
      </c>
      <c r="Q147" s="74">
        <f t="shared" ref="Q147:Q156" si="35">1+IF(OR(L147="PVC",L147="Aluminio"),1,2)</f>
        <v>3</v>
      </c>
      <c r="R147" s="74">
        <f>VLOOKUP(H147,'Base de Datos'!$A$11:$I$31,Q147)</f>
        <v>5.5E-2</v>
      </c>
      <c r="S147" s="74">
        <f t="shared" ref="S147:S156" si="36">IF(K147="Cobre",3,6)+IF(L147="PVC",1,IF(L147="Aluminio",2,3))</f>
        <v>6</v>
      </c>
      <c r="T147" s="74">
        <f>VLOOKUP(H147,'Base de Datos'!$A$11:$I$31,S147)</f>
        <v>0.12</v>
      </c>
      <c r="U147" s="75">
        <f t="shared" si="28"/>
        <v>0.129</v>
      </c>
      <c r="V147" s="76">
        <f t="shared" si="34"/>
        <v>0</v>
      </c>
      <c r="W147" s="77">
        <f t="shared" si="30"/>
        <v>0</v>
      </c>
      <c r="X147" s="78">
        <f t="shared" si="31"/>
        <v>0</v>
      </c>
      <c r="Y147" s="79">
        <f t="shared" si="32"/>
        <v>208</v>
      </c>
      <c r="Z147" s="71">
        <f t="shared" si="33"/>
        <v>0</v>
      </c>
      <c r="AG147" s="40">
        <v>500</v>
      </c>
    </row>
    <row r="148" spans="1:33" x14ac:dyDescent="0.2">
      <c r="A148" s="61">
        <f t="shared" si="26"/>
        <v>134</v>
      </c>
      <c r="B148" s="62" t="s">
        <v>163</v>
      </c>
      <c r="C148" s="62" t="s">
        <v>164</v>
      </c>
      <c r="D148" s="62" t="s">
        <v>174</v>
      </c>
      <c r="E148" s="63">
        <f t="shared" ref="E148:E159" si="37">F148/SQRT(3)</f>
        <v>120.08885599144216</v>
      </c>
      <c r="F148" s="64">
        <v>208</v>
      </c>
      <c r="G148" s="65">
        <v>1</v>
      </c>
      <c r="H148" s="66" t="s">
        <v>31</v>
      </c>
      <c r="I148" s="67" t="s">
        <v>31</v>
      </c>
      <c r="J148" s="66">
        <v>12</v>
      </c>
      <c r="K148" s="68" t="s">
        <v>32</v>
      </c>
      <c r="L148" s="69" t="s">
        <v>33</v>
      </c>
      <c r="M148" s="80"/>
      <c r="N148" s="71">
        <f t="shared" ref="N148:N154" si="38">M148*1000/F148</f>
        <v>0</v>
      </c>
      <c r="O148" s="72"/>
      <c r="P148" s="73">
        <f t="shared" si="29"/>
        <v>0</v>
      </c>
      <c r="Q148" s="74">
        <f t="shared" si="35"/>
        <v>3</v>
      </c>
      <c r="R148" s="74">
        <f>VLOOKUP(H148,'Base de Datos'!$A$11:$I$31,Q148)</f>
        <v>5.5E-2</v>
      </c>
      <c r="S148" s="74">
        <f t="shared" si="36"/>
        <v>6</v>
      </c>
      <c r="T148" s="74">
        <f>VLOOKUP(H148,'Base de Datos'!$A$11:$I$31,S148)</f>
        <v>0.12</v>
      </c>
      <c r="U148" s="75">
        <f t="shared" si="28"/>
        <v>0.129</v>
      </c>
      <c r="V148" s="76">
        <f t="shared" si="34"/>
        <v>0</v>
      </c>
      <c r="W148" s="77">
        <f t="shared" si="30"/>
        <v>0</v>
      </c>
      <c r="X148" s="78">
        <f t="shared" si="31"/>
        <v>0</v>
      </c>
      <c r="Y148" s="79">
        <f t="shared" si="32"/>
        <v>208</v>
      </c>
      <c r="Z148" s="71">
        <f t="shared" si="33"/>
        <v>0</v>
      </c>
      <c r="AG148" s="40" t="s">
        <v>31</v>
      </c>
    </row>
    <row r="149" spans="1:33" x14ac:dyDescent="0.2">
      <c r="A149" s="61">
        <f t="shared" ref="A149:A156" si="39">A148+1</f>
        <v>135</v>
      </c>
      <c r="B149" s="62" t="s">
        <v>163</v>
      </c>
      <c r="C149" s="62" t="s">
        <v>164</v>
      </c>
      <c r="D149" s="62" t="s">
        <v>175</v>
      </c>
      <c r="E149" s="63">
        <f t="shared" si="37"/>
        <v>120.08885599144216</v>
      </c>
      <c r="F149" s="64">
        <v>208</v>
      </c>
      <c r="G149" s="65">
        <v>1</v>
      </c>
      <c r="H149" s="66" t="s">
        <v>31</v>
      </c>
      <c r="I149" s="67" t="s">
        <v>31</v>
      </c>
      <c r="J149" s="66">
        <v>12</v>
      </c>
      <c r="K149" s="68" t="s">
        <v>32</v>
      </c>
      <c r="L149" s="69" t="s">
        <v>33</v>
      </c>
      <c r="M149" s="80"/>
      <c r="N149" s="71">
        <f t="shared" si="38"/>
        <v>0</v>
      </c>
      <c r="O149" s="72"/>
      <c r="P149" s="73">
        <f t="shared" si="29"/>
        <v>0</v>
      </c>
      <c r="Q149" s="74">
        <f t="shared" si="35"/>
        <v>3</v>
      </c>
      <c r="R149" s="74">
        <f>VLOOKUP(H149,'Base de Datos'!$A$11:$I$31,Q149)</f>
        <v>5.5E-2</v>
      </c>
      <c r="S149" s="74">
        <f t="shared" si="36"/>
        <v>6</v>
      </c>
      <c r="T149" s="74">
        <f>VLOOKUP(H149,'Base de Datos'!$A$11:$I$31,S149)</f>
        <v>0.12</v>
      </c>
      <c r="U149" s="75">
        <f t="shared" si="28"/>
        <v>0.129</v>
      </c>
      <c r="V149" s="76">
        <f t="shared" si="34"/>
        <v>0</v>
      </c>
      <c r="W149" s="77">
        <f t="shared" si="30"/>
        <v>0</v>
      </c>
      <c r="X149" s="78">
        <f t="shared" si="31"/>
        <v>0</v>
      </c>
      <c r="Y149" s="79">
        <f t="shared" si="32"/>
        <v>208</v>
      </c>
      <c r="Z149" s="71">
        <f t="shared" si="33"/>
        <v>0</v>
      </c>
      <c r="AG149" s="40" t="s">
        <v>39</v>
      </c>
    </row>
    <row r="150" spans="1:33" x14ac:dyDescent="0.2">
      <c r="A150" s="61">
        <f t="shared" si="39"/>
        <v>136</v>
      </c>
      <c r="B150" s="62" t="s">
        <v>163</v>
      </c>
      <c r="C150" s="62" t="s">
        <v>164</v>
      </c>
      <c r="D150" s="62" t="s">
        <v>176</v>
      </c>
      <c r="E150" s="63">
        <f t="shared" si="37"/>
        <v>120.08885599144216</v>
      </c>
      <c r="F150" s="64">
        <v>208</v>
      </c>
      <c r="G150" s="65">
        <v>1</v>
      </c>
      <c r="H150" s="66" t="s">
        <v>31</v>
      </c>
      <c r="I150" s="67" t="s">
        <v>31</v>
      </c>
      <c r="J150" s="66">
        <v>12</v>
      </c>
      <c r="K150" s="68" t="s">
        <v>32</v>
      </c>
      <c r="L150" s="69" t="s">
        <v>33</v>
      </c>
      <c r="M150" s="80"/>
      <c r="N150" s="71">
        <f t="shared" si="38"/>
        <v>0</v>
      </c>
      <c r="O150" s="72"/>
      <c r="P150" s="73">
        <f t="shared" si="29"/>
        <v>0</v>
      </c>
      <c r="Q150" s="74">
        <f t="shared" si="35"/>
        <v>3</v>
      </c>
      <c r="R150" s="74">
        <f>VLOOKUP(H150,'Base de Datos'!$A$11:$I$31,Q150)</f>
        <v>5.5E-2</v>
      </c>
      <c r="S150" s="74">
        <f t="shared" si="36"/>
        <v>6</v>
      </c>
      <c r="T150" s="74">
        <f>VLOOKUP(H150,'Base de Datos'!$A$11:$I$31,S150)</f>
        <v>0.12</v>
      </c>
      <c r="U150" s="75">
        <f t="shared" si="28"/>
        <v>0.129</v>
      </c>
      <c r="V150" s="76">
        <f t="shared" si="34"/>
        <v>0</v>
      </c>
      <c r="W150" s="77">
        <f t="shared" si="30"/>
        <v>0</v>
      </c>
      <c r="X150" s="78">
        <f t="shared" si="31"/>
        <v>0</v>
      </c>
      <c r="Y150" s="79">
        <f t="shared" si="32"/>
        <v>208</v>
      </c>
      <c r="Z150" s="71">
        <f t="shared" si="33"/>
        <v>0</v>
      </c>
      <c r="AG150" s="40" t="s">
        <v>34</v>
      </c>
    </row>
    <row r="151" spans="1:33" x14ac:dyDescent="0.2">
      <c r="A151" s="61">
        <f t="shared" si="39"/>
        <v>137</v>
      </c>
      <c r="B151" s="62" t="s">
        <v>163</v>
      </c>
      <c r="C151" s="62" t="s">
        <v>164</v>
      </c>
      <c r="D151" s="62" t="s">
        <v>177</v>
      </c>
      <c r="E151" s="63">
        <f t="shared" si="37"/>
        <v>120.08885599144216</v>
      </c>
      <c r="F151" s="64">
        <v>208</v>
      </c>
      <c r="G151" s="65">
        <v>1</v>
      </c>
      <c r="H151" s="66" t="s">
        <v>31</v>
      </c>
      <c r="I151" s="67" t="s">
        <v>31</v>
      </c>
      <c r="J151" s="66">
        <v>12</v>
      </c>
      <c r="K151" s="68" t="s">
        <v>32</v>
      </c>
      <c r="L151" s="69" t="s">
        <v>33</v>
      </c>
      <c r="M151" s="80"/>
      <c r="N151" s="71">
        <f t="shared" si="38"/>
        <v>0</v>
      </c>
      <c r="O151" s="72"/>
      <c r="P151" s="73">
        <f t="shared" si="29"/>
        <v>0</v>
      </c>
      <c r="Q151" s="74">
        <f t="shared" si="35"/>
        <v>3</v>
      </c>
      <c r="R151" s="74">
        <f>VLOOKUP(H151,'Base de Datos'!$A$11:$I$31,Q151)</f>
        <v>5.5E-2</v>
      </c>
      <c r="S151" s="74">
        <f t="shared" si="36"/>
        <v>6</v>
      </c>
      <c r="T151" s="74">
        <f>VLOOKUP(H151,'Base de Datos'!$A$11:$I$31,S151)</f>
        <v>0.12</v>
      </c>
      <c r="U151" s="75">
        <f t="shared" si="28"/>
        <v>0.129</v>
      </c>
      <c r="V151" s="76">
        <f t="shared" si="34"/>
        <v>0</v>
      </c>
      <c r="W151" s="77">
        <f t="shared" si="30"/>
        <v>0</v>
      </c>
      <c r="X151" s="78">
        <f t="shared" si="31"/>
        <v>0</v>
      </c>
      <c r="Y151" s="79">
        <f t="shared" si="32"/>
        <v>208</v>
      </c>
      <c r="Z151" s="71">
        <f t="shared" si="33"/>
        <v>0</v>
      </c>
      <c r="AG151" s="40" t="s">
        <v>42</v>
      </c>
    </row>
    <row r="152" spans="1:33" x14ac:dyDescent="0.2">
      <c r="A152" s="61">
        <f t="shared" si="39"/>
        <v>138</v>
      </c>
      <c r="B152" s="62" t="s">
        <v>163</v>
      </c>
      <c r="C152" s="62" t="s">
        <v>164</v>
      </c>
      <c r="D152" s="62" t="s">
        <v>178</v>
      </c>
      <c r="E152" s="63">
        <f t="shared" si="37"/>
        <v>120.08885599144216</v>
      </c>
      <c r="F152" s="64">
        <v>208</v>
      </c>
      <c r="G152" s="65">
        <v>1</v>
      </c>
      <c r="H152" s="66" t="s">
        <v>31</v>
      </c>
      <c r="I152" s="67" t="s">
        <v>31</v>
      </c>
      <c r="J152" s="66">
        <v>12</v>
      </c>
      <c r="K152" s="68" t="s">
        <v>32</v>
      </c>
      <c r="L152" s="69" t="s">
        <v>33</v>
      </c>
      <c r="M152" s="80"/>
      <c r="N152" s="71">
        <f t="shared" si="38"/>
        <v>0</v>
      </c>
      <c r="O152" s="72"/>
      <c r="P152" s="73">
        <f t="shared" si="29"/>
        <v>0</v>
      </c>
      <c r="Q152" s="74">
        <f t="shared" si="35"/>
        <v>3</v>
      </c>
      <c r="R152" s="74">
        <f>VLOOKUP(H152,'Base de Datos'!$A$11:$I$31,Q152)</f>
        <v>5.5E-2</v>
      </c>
      <c r="S152" s="74">
        <f t="shared" si="36"/>
        <v>6</v>
      </c>
      <c r="T152" s="74">
        <f>VLOOKUP(H152,'Base de Datos'!$A$11:$I$31,S152)</f>
        <v>0.12</v>
      </c>
      <c r="U152" s="75">
        <f t="shared" si="28"/>
        <v>0.129</v>
      </c>
      <c r="V152" s="76">
        <f t="shared" si="34"/>
        <v>0</v>
      </c>
      <c r="W152" s="77">
        <f t="shared" si="30"/>
        <v>0</v>
      </c>
      <c r="X152" s="78">
        <f t="shared" si="31"/>
        <v>0</v>
      </c>
      <c r="Y152" s="79">
        <f t="shared" si="32"/>
        <v>208</v>
      </c>
      <c r="Z152" s="71">
        <f t="shared" si="33"/>
        <v>0</v>
      </c>
      <c r="AG152" s="40">
        <v>250</v>
      </c>
    </row>
    <row r="153" spans="1:33" x14ac:dyDescent="0.2">
      <c r="A153" s="61">
        <f t="shared" si="39"/>
        <v>139</v>
      </c>
      <c r="B153" s="62" t="s">
        <v>163</v>
      </c>
      <c r="C153" s="62" t="s">
        <v>164</v>
      </c>
      <c r="D153" s="62" t="s">
        <v>179</v>
      </c>
      <c r="E153" s="63">
        <f t="shared" si="37"/>
        <v>120.08885599144216</v>
      </c>
      <c r="F153" s="64">
        <v>208</v>
      </c>
      <c r="G153" s="65">
        <v>1</v>
      </c>
      <c r="H153" s="66" t="s">
        <v>31</v>
      </c>
      <c r="I153" s="67" t="s">
        <v>31</v>
      </c>
      <c r="J153" s="66">
        <v>12</v>
      </c>
      <c r="K153" s="68" t="s">
        <v>32</v>
      </c>
      <c r="L153" s="69" t="s">
        <v>33</v>
      </c>
      <c r="M153" s="80"/>
      <c r="N153" s="71">
        <f t="shared" si="38"/>
        <v>0</v>
      </c>
      <c r="O153" s="72"/>
      <c r="P153" s="73">
        <f t="shared" si="29"/>
        <v>0</v>
      </c>
      <c r="Q153" s="74">
        <f t="shared" si="35"/>
        <v>3</v>
      </c>
      <c r="R153" s="74">
        <f>VLOOKUP(H153,'Base de Datos'!$A$11:$I$31,Q153)</f>
        <v>5.5E-2</v>
      </c>
      <c r="S153" s="74">
        <f t="shared" si="36"/>
        <v>6</v>
      </c>
      <c r="T153" s="74">
        <f>VLOOKUP(H153,'Base de Datos'!$A$11:$I$31,S153)</f>
        <v>0.12</v>
      </c>
      <c r="U153" s="75">
        <f t="shared" si="28"/>
        <v>0.129</v>
      </c>
      <c r="V153" s="76">
        <f t="shared" si="34"/>
        <v>0</v>
      </c>
      <c r="W153" s="77">
        <f t="shared" si="30"/>
        <v>0</v>
      </c>
      <c r="X153" s="78">
        <f t="shared" si="31"/>
        <v>0</v>
      </c>
      <c r="Y153" s="79">
        <f t="shared" si="32"/>
        <v>208</v>
      </c>
      <c r="Z153" s="71">
        <f t="shared" si="33"/>
        <v>0</v>
      </c>
      <c r="AG153" s="40">
        <v>300</v>
      </c>
    </row>
    <row r="154" spans="1:33" x14ac:dyDescent="0.2">
      <c r="A154" s="61">
        <f t="shared" si="39"/>
        <v>140</v>
      </c>
      <c r="B154" s="62" t="s">
        <v>163</v>
      </c>
      <c r="C154" s="62" t="s">
        <v>164</v>
      </c>
      <c r="D154" s="62" t="s">
        <v>180</v>
      </c>
      <c r="E154" s="63">
        <f t="shared" si="37"/>
        <v>120.08885599144216</v>
      </c>
      <c r="F154" s="64">
        <v>208</v>
      </c>
      <c r="G154" s="65">
        <v>2</v>
      </c>
      <c r="H154" s="66" t="s">
        <v>31</v>
      </c>
      <c r="I154" s="67" t="s">
        <v>31</v>
      </c>
      <c r="J154" s="66">
        <v>8</v>
      </c>
      <c r="K154" s="68" t="s">
        <v>32</v>
      </c>
      <c r="L154" s="69" t="s">
        <v>33</v>
      </c>
      <c r="M154" s="80"/>
      <c r="N154" s="71">
        <f t="shared" si="38"/>
        <v>0</v>
      </c>
      <c r="O154" s="72"/>
      <c r="P154" s="73">
        <f t="shared" si="29"/>
        <v>0</v>
      </c>
      <c r="Q154" s="74">
        <f t="shared" si="35"/>
        <v>3</v>
      </c>
      <c r="R154" s="74">
        <f>VLOOKUP(H154,'Base de Datos'!$A$11:$I$31,Q154)</f>
        <v>5.5E-2</v>
      </c>
      <c r="S154" s="74">
        <f t="shared" si="36"/>
        <v>6</v>
      </c>
      <c r="T154" s="74">
        <f>VLOOKUP(H154,'Base de Datos'!$A$11:$I$31,S154)</f>
        <v>0.12</v>
      </c>
      <c r="U154" s="75">
        <f t="shared" si="28"/>
        <v>0.129</v>
      </c>
      <c r="V154" s="76">
        <f t="shared" si="34"/>
        <v>0</v>
      </c>
      <c r="W154" s="77">
        <f t="shared" si="30"/>
        <v>0</v>
      </c>
      <c r="X154" s="78">
        <f t="shared" si="31"/>
        <v>0</v>
      </c>
      <c r="Y154" s="79">
        <f t="shared" si="32"/>
        <v>208</v>
      </c>
      <c r="Z154" s="71">
        <f t="shared" si="33"/>
        <v>0</v>
      </c>
      <c r="AG154" s="40">
        <v>350</v>
      </c>
    </row>
    <row r="155" spans="1:33" x14ac:dyDescent="0.2">
      <c r="A155" s="61">
        <f t="shared" si="39"/>
        <v>141</v>
      </c>
      <c r="B155" s="62" t="s">
        <v>163</v>
      </c>
      <c r="C155" s="62" t="s">
        <v>164</v>
      </c>
      <c r="D155" s="62" t="s">
        <v>181</v>
      </c>
      <c r="E155" s="63">
        <f t="shared" si="37"/>
        <v>120.08885599144216</v>
      </c>
      <c r="F155" s="64">
        <v>208</v>
      </c>
      <c r="G155" s="65">
        <v>3</v>
      </c>
      <c r="H155" s="66" t="s">
        <v>34</v>
      </c>
      <c r="I155" s="67" t="s">
        <v>34</v>
      </c>
      <c r="J155" s="66">
        <v>12</v>
      </c>
      <c r="K155" s="68" t="s">
        <v>32</v>
      </c>
      <c r="L155" s="69" t="s">
        <v>33</v>
      </c>
      <c r="M155" s="80"/>
      <c r="N155" s="71">
        <f>M155*1000/F155/1.732</f>
        <v>0</v>
      </c>
      <c r="O155" s="72"/>
      <c r="P155" s="73">
        <f t="shared" si="29"/>
        <v>0</v>
      </c>
      <c r="Q155" s="74">
        <f t="shared" si="35"/>
        <v>3</v>
      </c>
      <c r="R155" s="74">
        <f>VLOOKUP(H155,'Base de Datos'!$A$11:$I$31,Q155)</f>
        <v>5.1999999999999998E-2</v>
      </c>
      <c r="S155" s="74">
        <f t="shared" si="36"/>
        <v>6</v>
      </c>
      <c r="T155" s="74">
        <f>VLOOKUP(H155,'Base de Datos'!$A$11:$I$31,S155)</f>
        <v>7.9000000000000001E-2</v>
      </c>
      <c r="U155" s="75">
        <f t="shared" si="28"/>
        <v>9.4399999999999998E-2</v>
      </c>
      <c r="V155" s="76">
        <f t="shared" si="34"/>
        <v>0</v>
      </c>
      <c r="W155" s="77">
        <f t="shared" si="30"/>
        <v>0</v>
      </c>
      <c r="X155" s="78">
        <f t="shared" si="31"/>
        <v>0</v>
      </c>
      <c r="Y155" s="79">
        <f t="shared" si="32"/>
        <v>208</v>
      </c>
      <c r="Z155" s="71">
        <f t="shared" si="33"/>
        <v>0</v>
      </c>
      <c r="AG155" s="40">
        <v>400</v>
      </c>
    </row>
    <row r="156" spans="1:33" x14ac:dyDescent="0.2">
      <c r="A156" s="61">
        <f t="shared" si="39"/>
        <v>142</v>
      </c>
      <c r="B156" s="62" t="s">
        <v>163</v>
      </c>
      <c r="C156" s="62" t="s">
        <v>164</v>
      </c>
      <c r="D156" s="62" t="s">
        <v>182</v>
      </c>
      <c r="E156" s="63">
        <f t="shared" si="37"/>
        <v>120.08885599144216</v>
      </c>
      <c r="F156" s="64">
        <v>208</v>
      </c>
      <c r="G156" s="65">
        <v>1</v>
      </c>
      <c r="H156" s="66" t="s">
        <v>31</v>
      </c>
      <c r="I156" s="67" t="s">
        <v>31</v>
      </c>
      <c r="J156" s="66">
        <v>12</v>
      </c>
      <c r="K156" s="68" t="s">
        <v>32</v>
      </c>
      <c r="L156" s="69" t="s">
        <v>33</v>
      </c>
      <c r="M156" s="80"/>
      <c r="N156" s="71">
        <f>M156*1000/F156/1.732</f>
        <v>0</v>
      </c>
      <c r="O156" s="72"/>
      <c r="P156" s="73">
        <f t="shared" si="29"/>
        <v>0</v>
      </c>
      <c r="Q156" s="74">
        <f t="shared" si="35"/>
        <v>3</v>
      </c>
      <c r="R156" s="74">
        <f>VLOOKUP(H156,'Base de Datos'!$A$11:$I$31,Q156)</f>
        <v>5.5E-2</v>
      </c>
      <c r="S156" s="74">
        <f t="shared" si="36"/>
        <v>6</v>
      </c>
      <c r="T156" s="74">
        <f>VLOOKUP(H156,'Base de Datos'!$A$11:$I$31,S156)</f>
        <v>0.12</v>
      </c>
      <c r="U156" s="75">
        <f t="shared" si="28"/>
        <v>0.129</v>
      </c>
      <c r="V156" s="76">
        <f t="shared" si="34"/>
        <v>0</v>
      </c>
      <c r="W156" s="77">
        <f t="shared" si="30"/>
        <v>0</v>
      </c>
      <c r="X156" s="78">
        <f t="shared" si="31"/>
        <v>0</v>
      </c>
      <c r="Y156" s="79">
        <f t="shared" si="32"/>
        <v>208</v>
      </c>
      <c r="Z156" s="71">
        <f t="shared" si="33"/>
        <v>0</v>
      </c>
      <c r="AG156" s="40">
        <v>500</v>
      </c>
    </row>
    <row r="157" spans="1:33" x14ac:dyDescent="0.2">
      <c r="A157" s="61">
        <f>A156+1</f>
        <v>143</v>
      </c>
      <c r="B157" s="62" t="s">
        <v>163</v>
      </c>
      <c r="C157" s="62" t="s">
        <v>164</v>
      </c>
      <c r="D157" s="62" t="s">
        <v>183</v>
      </c>
      <c r="E157" s="63">
        <f t="shared" si="37"/>
        <v>120.08885599144216</v>
      </c>
      <c r="F157" s="64">
        <v>208</v>
      </c>
      <c r="G157" s="65">
        <v>1</v>
      </c>
      <c r="H157" s="66" t="s">
        <v>31</v>
      </c>
      <c r="I157" s="67" t="s">
        <v>31</v>
      </c>
      <c r="J157" s="66">
        <v>12</v>
      </c>
      <c r="K157" s="68" t="s">
        <v>32</v>
      </c>
      <c r="L157" s="69" t="s">
        <v>33</v>
      </c>
      <c r="M157" s="80"/>
      <c r="N157" s="71">
        <f>M157*1000/F157/1.732</f>
        <v>0</v>
      </c>
      <c r="O157" s="72"/>
      <c r="P157" s="73">
        <f>O157*3.28</f>
        <v>0</v>
      </c>
      <c r="Q157" s="74">
        <f>1+IF(OR(L157="PVC",L157="Aluminio"),1,2)</f>
        <v>3</v>
      </c>
      <c r="R157" s="74">
        <f>VLOOKUP(H157,'Base de Datos'!$A$11:$I$31,Q157)</f>
        <v>5.5E-2</v>
      </c>
      <c r="S157" s="74">
        <f>IF(K157="Cobre",3,6)+IF(L157="PVC",1,IF(L157="Aluminio",2,3))</f>
        <v>6</v>
      </c>
      <c r="T157" s="74">
        <f>VLOOKUP(H157,'Base de Datos'!$A$11:$I$31,S157)</f>
        <v>0.12</v>
      </c>
      <c r="U157" s="75">
        <f>T157*PF+R157*SIN(ACOS(PF))</f>
        <v>0.129</v>
      </c>
      <c r="V157" s="76">
        <f>U157*(P157/1000)*(N157/G157)</f>
        <v>0</v>
      </c>
      <c r="W157" s="77">
        <f>V157*SQRT(3)</f>
        <v>0</v>
      </c>
      <c r="X157" s="78">
        <f>W157/F157</f>
        <v>0</v>
      </c>
      <c r="Y157" s="79">
        <f>F157-W157</f>
        <v>208</v>
      </c>
      <c r="Z157" s="71">
        <f>N157*1.25</f>
        <v>0</v>
      </c>
      <c r="AG157" s="40">
        <v>400</v>
      </c>
    </row>
    <row r="158" spans="1:33" x14ac:dyDescent="0.2">
      <c r="A158" s="61">
        <f>A157+1</f>
        <v>144</v>
      </c>
      <c r="B158" s="62" t="s">
        <v>163</v>
      </c>
      <c r="C158" s="62" t="s">
        <v>164</v>
      </c>
      <c r="D158" s="62" t="s">
        <v>184</v>
      </c>
      <c r="E158" s="63">
        <f t="shared" si="37"/>
        <v>120.08885599144216</v>
      </c>
      <c r="F158" s="64">
        <v>208</v>
      </c>
      <c r="G158" s="65">
        <v>1</v>
      </c>
      <c r="H158" s="66" t="s">
        <v>31</v>
      </c>
      <c r="I158" s="67" t="s">
        <v>31</v>
      </c>
      <c r="J158" s="66">
        <v>12</v>
      </c>
      <c r="K158" s="68" t="s">
        <v>32</v>
      </c>
      <c r="L158" s="69" t="s">
        <v>33</v>
      </c>
      <c r="M158" s="80"/>
      <c r="N158" s="71">
        <f>M158*1000/F158/1.732</f>
        <v>0</v>
      </c>
      <c r="O158" s="72"/>
      <c r="P158" s="73">
        <f>O158*3.28</f>
        <v>0</v>
      </c>
      <c r="Q158" s="74">
        <f>1+IF(OR(L158="PVC",L158="Aluminio"),1,2)</f>
        <v>3</v>
      </c>
      <c r="R158" s="74">
        <f>VLOOKUP(H158,'Base de Datos'!$A$11:$I$31,Q158)</f>
        <v>5.5E-2</v>
      </c>
      <c r="S158" s="74">
        <f>IF(K158="Cobre",3,6)+IF(L158="PVC",1,IF(L158="Aluminio",2,3))</f>
        <v>6</v>
      </c>
      <c r="T158" s="74">
        <f>VLOOKUP(H158,'Base de Datos'!$A$11:$I$31,S158)</f>
        <v>0.12</v>
      </c>
      <c r="U158" s="75">
        <f>T158*PF+R158*SIN(ACOS(PF))</f>
        <v>0.129</v>
      </c>
      <c r="V158" s="76">
        <f>U158*(P158/1000)*(N158/G158)</f>
        <v>0</v>
      </c>
      <c r="W158" s="77">
        <f>V158*SQRT(3)</f>
        <v>0</v>
      </c>
      <c r="X158" s="78">
        <f>W158/F158</f>
        <v>0</v>
      </c>
      <c r="Y158" s="79">
        <f>F158-W158</f>
        <v>208</v>
      </c>
      <c r="Z158" s="71">
        <f>N158*1.25</f>
        <v>0</v>
      </c>
      <c r="AG158" s="40">
        <v>500</v>
      </c>
    </row>
    <row r="159" spans="1:33" ht="13.5" thickBot="1" x14ac:dyDescent="0.25">
      <c r="A159" s="61">
        <f>A158+1</f>
        <v>145</v>
      </c>
      <c r="B159" s="62" t="s">
        <v>163</v>
      </c>
      <c r="C159" s="62" t="s">
        <v>164</v>
      </c>
      <c r="D159" s="62" t="s">
        <v>185</v>
      </c>
      <c r="E159" s="63">
        <f t="shared" si="37"/>
        <v>120.08885599144216</v>
      </c>
      <c r="F159" s="64">
        <v>208</v>
      </c>
      <c r="G159" s="65">
        <v>1</v>
      </c>
      <c r="H159" s="66" t="s">
        <v>31</v>
      </c>
      <c r="I159" s="67" t="s">
        <v>31</v>
      </c>
      <c r="J159" s="66">
        <v>12</v>
      </c>
      <c r="K159" s="68" t="s">
        <v>32</v>
      </c>
      <c r="L159" s="69" t="s">
        <v>33</v>
      </c>
      <c r="M159" s="80"/>
      <c r="N159" s="71">
        <f>M159*1000/F159/1.732</f>
        <v>0</v>
      </c>
      <c r="O159" s="72"/>
      <c r="P159" s="73">
        <f>O159*3.28</f>
        <v>0</v>
      </c>
      <c r="Q159" s="74">
        <f>1+IF(OR(L159="PVC",L159="Aluminio"),1,2)</f>
        <v>3</v>
      </c>
      <c r="R159" s="74">
        <f>VLOOKUP(H159,'Base de Datos'!$A$11:$I$31,Q159)</f>
        <v>5.5E-2</v>
      </c>
      <c r="S159" s="74">
        <f>IF(K159="Cobre",3,6)+IF(L159="PVC",1,IF(L159="Aluminio",2,3))</f>
        <v>6</v>
      </c>
      <c r="T159" s="74">
        <f>VLOOKUP(H159,'Base de Datos'!$A$11:$I$31,S159)</f>
        <v>0.12</v>
      </c>
      <c r="U159" s="75">
        <f>T159*PF+R159*SIN(ACOS(PF))</f>
        <v>0.129</v>
      </c>
      <c r="V159" s="76">
        <f>U159*(P159/1000)*(N159/G159)</f>
        <v>0</v>
      </c>
      <c r="W159" s="77">
        <f>V159*SQRT(3)</f>
        <v>0</v>
      </c>
      <c r="X159" s="78">
        <f>W159/F159</f>
        <v>0</v>
      </c>
      <c r="Y159" s="79">
        <f>F159-W159</f>
        <v>208</v>
      </c>
      <c r="Z159" s="71">
        <f>N159*1.25</f>
        <v>0</v>
      </c>
      <c r="AG159" s="40">
        <v>500</v>
      </c>
    </row>
    <row r="160" spans="1:33" x14ac:dyDescent="0.2">
      <c r="A160" s="82"/>
      <c r="B160" s="82"/>
      <c r="C160" s="82"/>
      <c r="D160" s="82"/>
      <c r="E160" s="82"/>
      <c r="F160" s="82"/>
      <c r="G160" s="82"/>
      <c r="H160" s="83"/>
      <c r="I160" s="83"/>
      <c r="J160" s="83"/>
      <c r="K160" s="82"/>
      <c r="L160" s="84"/>
      <c r="M160" s="85"/>
      <c r="N160" s="84"/>
      <c r="O160" s="86"/>
      <c r="P160" s="84"/>
      <c r="Q160" s="84"/>
      <c r="R160" s="84"/>
      <c r="S160" s="84"/>
      <c r="T160" s="84"/>
      <c r="U160" s="84"/>
      <c r="V160" s="82"/>
      <c r="W160" s="82"/>
      <c r="X160" s="84"/>
      <c r="Z160" s="84"/>
    </row>
    <row r="161" spans="1:13" x14ac:dyDescent="0.2">
      <c r="A161" s="18" t="s">
        <v>186</v>
      </c>
      <c r="M161" s="87"/>
    </row>
    <row r="162" spans="1:13" x14ac:dyDescent="0.2">
      <c r="A162" s="18" t="s">
        <v>187</v>
      </c>
      <c r="M162" s="87"/>
    </row>
    <row r="163" spans="1:13" x14ac:dyDescent="0.2">
      <c r="A163" s="18" t="str">
        <f>"2. Todos los cálculos de caída de voltaje acordes a las recomendaciones del National Electric Code 1999 (NEC) y asumiendo un factor de potencia (cos φ) de "&amp;PF&amp;"."</f>
        <v>2. Todos los cálculos de caída de voltaje acordes a las recomendaciones del National Electric Code 1999 (NEC) y asumiendo un factor de potencia (cos φ) de 0.8.</v>
      </c>
      <c r="M163" s="87"/>
    </row>
    <row r="164" spans="1:13" x14ac:dyDescent="0.2">
      <c r="A164" s="18" t="s">
        <v>188</v>
      </c>
      <c r="M164" s="87"/>
    </row>
    <row r="165" spans="1:13" x14ac:dyDescent="0.2">
      <c r="M165" s="87"/>
    </row>
    <row r="166" spans="1:13" x14ac:dyDescent="0.2">
      <c r="M166" s="87"/>
    </row>
    <row r="167" spans="1:13" x14ac:dyDescent="0.2">
      <c r="M167" s="87"/>
    </row>
    <row r="168" spans="1:13" x14ac:dyDescent="0.2">
      <c r="M168" s="87"/>
    </row>
    <row r="169" spans="1:13" x14ac:dyDescent="0.2">
      <c r="M169" s="87"/>
    </row>
    <row r="170" spans="1:13" x14ac:dyDescent="0.2">
      <c r="M170" s="87"/>
    </row>
    <row r="171" spans="1:13" x14ac:dyDescent="0.2">
      <c r="M171" s="87"/>
    </row>
    <row r="172" spans="1:13" x14ac:dyDescent="0.2">
      <c r="M172" s="87"/>
    </row>
    <row r="173" spans="1:13" x14ac:dyDescent="0.2">
      <c r="M173" s="87"/>
    </row>
    <row r="174" spans="1:13" x14ac:dyDescent="0.2">
      <c r="M174" s="87"/>
    </row>
    <row r="175" spans="1:13" x14ac:dyDescent="0.2">
      <c r="M175" s="87"/>
    </row>
    <row r="176" spans="1:13" x14ac:dyDescent="0.2">
      <c r="M176" s="87"/>
    </row>
    <row r="177" spans="13:13" x14ac:dyDescent="0.2">
      <c r="M177" s="87"/>
    </row>
    <row r="178" spans="13:13" x14ac:dyDescent="0.2">
      <c r="M178" s="87"/>
    </row>
    <row r="179" spans="13:13" x14ac:dyDescent="0.2">
      <c r="M179" s="87"/>
    </row>
    <row r="180" spans="13:13" x14ac:dyDescent="0.2">
      <c r="M180" s="87"/>
    </row>
    <row r="181" spans="13:13" x14ac:dyDescent="0.2">
      <c r="M181" s="87"/>
    </row>
    <row r="182" spans="13:13" x14ac:dyDescent="0.2">
      <c r="M182" s="87"/>
    </row>
    <row r="183" spans="13:13" x14ac:dyDescent="0.2">
      <c r="M183" s="87"/>
    </row>
    <row r="184" spans="13:13" x14ac:dyDescent="0.2">
      <c r="M184" s="87"/>
    </row>
    <row r="185" spans="13:13" x14ac:dyDescent="0.2">
      <c r="M185" s="87"/>
    </row>
    <row r="186" spans="13:13" x14ac:dyDescent="0.2">
      <c r="M186" s="87"/>
    </row>
    <row r="187" spans="13:13" x14ac:dyDescent="0.2">
      <c r="M187" s="87"/>
    </row>
    <row r="188" spans="13:13" x14ac:dyDescent="0.2">
      <c r="M188" s="87"/>
    </row>
    <row r="189" spans="13:13" x14ac:dyDescent="0.2">
      <c r="M189" s="87"/>
    </row>
    <row r="190" spans="13:13" x14ac:dyDescent="0.2">
      <c r="M190" s="87"/>
    </row>
    <row r="191" spans="13:13" x14ac:dyDescent="0.2">
      <c r="M191" s="87"/>
    </row>
    <row r="192" spans="13:13" x14ac:dyDescent="0.2">
      <c r="M192" s="87"/>
    </row>
    <row r="193" spans="13:13" x14ac:dyDescent="0.2">
      <c r="M193" s="87"/>
    </row>
    <row r="194" spans="13:13" x14ac:dyDescent="0.2">
      <c r="M194" s="87"/>
    </row>
    <row r="195" spans="13:13" x14ac:dyDescent="0.2">
      <c r="M195" s="87"/>
    </row>
    <row r="196" spans="13:13" x14ac:dyDescent="0.2">
      <c r="M196" s="87"/>
    </row>
    <row r="197" spans="13:13" x14ac:dyDescent="0.2">
      <c r="M197" s="87"/>
    </row>
    <row r="198" spans="13:13" x14ac:dyDescent="0.2">
      <c r="M198" s="87"/>
    </row>
    <row r="199" spans="13:13" x14ac:dyDescent="0.2">
      <c r="M199" s="87"/>
    </row>
    <row r="200" spans="13:13" x14ac:dyDescent="0.2">
      <c r="M200" s="87"/>
    </row>
    <row r="201" spans="13:13" x14ac:dyDescent="0.2">
      <c r="M201" s="87"/>
    </row>
    <row r="202" spans="13:13" x14ac:dyDescent="0.2">
      <c r="M202" s="87"/>
    </row>
    <row r="203" spans="13:13" x14ac:dyDescent="0.2">
      <c r="M203" s="87"/>
    </row>
    <row r="204" spans="13:13" x14ac:dyDescent="0.2">
      <c r="M204" s="87"/>
    </row>
    <row r="205" spans="13:13" x14ac:dyDescent="0.2">
      <c r="M205" s="87"/>
    </row>
    <row r="206" spans="13:13" x14ac:dyDescent="0.2">
      <c r="M206" s="87"/>
    </row>
  </sheetData>
  <mergeCells count="17">
    <mergeCell ref="A9:A11"/>
    <mergeCell ref="B9:B11"/>
    <mergeCell ref="C9:D11"/>
    <mergeCell ref="E9:F10"/>
    <mergeCell ref="G9:J9"/>
    <mergeCell ref="X9:X11"/>
    <mergeCell ref="Y9:Y11"/>
    <mergeCell ref="Z9:Z11"/>
    <mergeCell ref="AL9:AM9"/>
    <mergeCell ref="G10:H10"/>
    <mergeCell ref="M9:M11"/>
    <mergeCell ref="N9:N11"/>
    <mergeCell ref="O9:O11"/>
    <mergeCell ref="P9:P11"/>
    <mergeCell ref="U9:U11"/>
    <mergeCell ref="V9:W10"/>
    <mergeCell ref="K9:L10"/>
  </mergeCells>
  <conditionalFormatting sqref="X12:X38">
    <cfRule type="cellIs" dxfId="166" priority="165" stopIfTrue="1" operator="greaterThan">
      <formula>0.02</formula>
    </cfRule>
  </conditionalFormatting>
  <conditionalFormatting sqref="G12:G15 G19">
    <cfRule type="cellIs" dxfId="165" priority="166" stopIfTrue="1" operator="equal">
      <formula>1</formula>
    </cfRule>
  </conditionalFormatting>
  <conditionalFormatting sqref="G20">
    <cfRule type="cellIs" dxfId="164" priority="164" stopIfTrue="1" operator="equal">
      <formula>1</formula>
    </cfRule>
  </conditionalFormatting>
  <conditionalFormatting sqref="G21">
    <cfRule type="cellIs" dxfId="163" priority="163" stopIfTrue="1" operator="equal">
      <formula>1</formula>
    </cfRule>
  </conditionalFormatting>
  <conditionalFormatting sqref="G22">
    <cfRule type="cellIs" dxfId="162" priority="162" stopIfTrue="1" operator="equal">
      <formula>1</formula>
    </cfRule>
  </conditionalFormatting>
  <conditionalFormatting sqref="G23">
    <cfRule type="cellIs" dxfId="161" priority="161" stopIfTrue="1" operator="equal">
      <formula>1</formula>
    </cfRule>
  </conditionalFormatting>
  <conditionalFormatting sqref="G24">
    <cfRule type="cellIs" dxfId="160" priority="160" stopIfTrue="1" operator="equal">
      <formula>1</formula>
    </cfRule>
  </conditionalFormatting>
  <conditionalFormatting sqref="G25">
    <cfRule type="cellIs" dxfId="159" priority="159" stopIfTrue="1" operator="equal">
      <formula>1</formula>
    </cfRule>
  </conditionalFormatting>
  <conditionalFormatting sqref="G26">
    <cfRule type="cellIs" dxfId="158" priority="158" stopIfTrue="1" operator="equal">
      <formula>1</formula>
    </cfRule>
  </conditionalFormatting>
  <conditionalFormatting sqref="G27">
    <cfRule type="cellIs" dxfId="157" priority="157" stopIfTrue="1" operator="equal">
      <formula>1</formula>
    </cfRule>
  </conditionalFormatting>
  <conditionalFormatting sqref="G28">
    <cfRule type="cellIs" dxfId="156" priority="156" stopIfTrue="1" operator="equal">
      <formula>1</formula>
    </cfRule>
  </conditionalFormatting>
  <conditionalFormatting sqref="G29">
    <cfRule type="cellIs" dxfId="155" priority="155" stopIfTrue="1" operator="equal">
      <formula>1</formula>
    </cfRule>
  </conditionalFormatting>
  <conditionalFormatting sqref="G30">
    <cfRule type="cellIs" dxfId="154" priority="154" stopIfTrue="1" operator="equal">
      <formula>1</formula>
    </cfRule>
  </conditionalFormatting>
  <conditionalFormatting sqref="G31">
    <cfRule type="cellIs" dxfId="153" priority="153" stopIfTrue="1" operator="equal">
      <formula>1</formula>
    </cfRule>
  </conditionalFormatting>
  <conditionalFormatting sqref="G32">
    <cfRule type="cellIs" dxfId="152" priority="152" stopIfTrue="1" operator="equal">
      <formula>1</formula>
    </cfRule>
  </conditionalFormatting>
  <conditionalFormatting sqref="G33">
    <cfRule type="cellIs" dxfId="151" priority="151" stopIfTrue="1" operator="equal">
      <formula>1</formula>
    </cfRule>
  </conditionalFormatting>
  <conditionalFormatting sqref="G34">
    <cfRule type="cellIs" dxfId="150" priority="150" stopIfTrue="1" operator="equal">
      <formula>1</formula>
    </cfRule>
  </conditionalFormatting>
  <conditionalFormatting sqref="G35">
    <cfRule type="cellIs" dxfId="149" priority="149" stopIfTrue="1" operator="equal">
      <formula>1</formula>
    </cfRule>
  </conditionalFormatting>
  <conditionalFormatting sqref="G36">
    <cfRule type="cellIs" dxfId="148" priority="148" stopIfTrue="1" operator="equal">
      <formula>1</formula>
    </cfRule>
  </conditionalFormatting>
  <conditionalFormatting sqref="G37">
    <cfRule type="cellIs" dxfId="147" priority="147" stopIfTrue="1" operator="equal">
      <formula>1</formula>
    </cfRule>
  </conditionalFormatting>
  <conditionalFormatting sqref="G38">
    <cfRule type="cellIs" dxfId="146" priority="146" stopIfTrue="1" operator="equal">
      <formula>1</formula>
    </cfRule>
  </conditionalFormatting>
  <conditionalFormatting sqref="X39:X47">
    <cfRule type="cellIs" dxfId="145" priority="144" stopIfTrue="1" operator="greaterThan">
      <formula>0.02</formula>
    </cfRule>
  </conditionalFormatting>
  <conditionalFormatting sqref="G39">
    <cfRule type="cellIs" dxfId="144" priority="145" stopIfTrue="1" operator="equal">
      <formula>1</formula>
    </cfRule>
  </conditionalFormatting>
  <conditionalFormatting sqref="G40">
    <cfRule type="cellIs" dxfId="143" priority="143" stopIfTrue="1" operator="equal">
      <formula>1</formula>
    </cfRule>
  </conditionalFormatting>
  <conditionalFormatting sqref="G41">
    <cfRule type="cellIs" dxfId="142" priority="142" stopIfTrue="1" operator="equal">
      <formula>1</formula>
    </cfRule>
  </conditionalFormatting>
  <conditionalFormatting sqref="G42">
    <cfRule type="cellIs" dxfId="141" priority="141" stopIfTrue="1" operator="equal">
      <formula>1</formula>
    </cfRule>
  </conditionalFormatting>
  <conditionalFormatting sqref="G43">
    <cfRule type="cellIs" dxfId="140" priority="140" stopIfTrue="1" operator="equal">
      <formula>1</formula>
    </cfRule>
  </conditionalFormatting>
  <conditionalFormatting sqref="G44">
    <cfRule type="cellIs" dxfId="139" priority="139" stopIfTrue="1" operator="equal">
      <formula>1</formula>
    </cfRule>
  </conditionalFormatting>
  <conditionalFormatting sqref="G45">
    <cfRule type="cellIs" dxfId="138" priority="138" stopIfTrue="1" operator="equal">
      <formula>1</formula>
    </cfRule>
  </conditionalFormatting>
  <conditionalFormatting sqref="G46">
    <cfRule type="cellIs" dxfId="137" priority="137" stopIfTrue="1" operator="equal">
      <formula>1</formula>
    </cfRule>
  </conditionalFormatting>
  <conditionalFormatting sqref="G47">
    <cfRule type="cellIs" dxfId="136" priority="136" stopIfTrue="1" operator="equal">
      <formula>1</formula>
    </cfRule>
  </conditionalFormatting>
  <conditionalFormatting sqref="X48:X56">
    <cfRule type="cellIs" dxfId="135" priority="134" stopIfTrue="1" operator="greaterThan">
      <formula>0.02</formula>
    </cfRule>
  </conditionalFormatting>
  <conditionalFormatting sqref="G48">
    <cfRule type="cellIs" dxfId="134" priority="135" stopIfTrue="1" operator="equal">
      <formula>1</formula>
    </cfRule>
  </conditionalFormatting>
  <conditionalFormatting sqref="G49">
    <cfRule type="cellIs" dxfId="133" priority="133" stopIfTrue="1" operator="equal">
      <formula>1</formula>
    </cfRule>
  </conditionalFormatting>
  <conditionalFormatting sqref="G50">
    <cfRule type="cellIs" dxfId="132" priority="132" stopIfTrue="1" operator="equal">
      <formula>1</formula>
    </cfRule>
  </conditionalFormatting>
  <conditionalFormatting sqref="G51">
    <cfRule type="cellIs" dxfId="131" priority="131" stopIfTrue="1" operator="equal">
      <formula>1</formula>
    </cfRule>
  </conditionalFormatting>
  <conditionalFormatting sqref="G52">
    <cfRule type="cellIs" dxfId="130" priority="130" stopIfTrue="1" operator="equal">
      <formula>1</formula>
    </cfRule>
  </conditionalFormatting>
  <conditionalFormatting sqref="G53">
    <cfRule type="cellIs" dxfId="129" priority="129" stopIfTrue="1" operator="equal">
      <formula>1</formula>
    </cfRule>
  </conditionalFormatting>
  <conditionalFormatting sqref="G54">
    <cfRule type="cellIs" dxfId="128" priority="128" stopIfTrue="1" operator="equal">
      <formula>1</formula>
    </cfRule>
  </conditionalFormatting>
  <conditionalFormatting sqref="G55">
    <cfRule type="cellIs" dxfId="127" priority="127" stopIfTrue="1" operator="equal">
      <formula>1</formula>
    </cfRule>
  </conditionalFormatting>
  <conditionalFormatting sqref="G56">
    <cfRule type="cellIs" dxfId="126" priority="126" stopIfTrue="1" operator="equal">
      <formula>1</formula>
    </cfRule>
  </conditionalFormatting>
  <conditionalFormatting sqref="X57:X58">
    <cfRule type="cellIs" dxfId="125" priority="125" stopIfTrue="1" operator="greaterThan">
      <formula>0.02</formula>
    </cfRule>
  </conditionalFormatting>
  <conditionalFormatting sqref="G57">
    <cfRule type="cellIs" dxfId="124" priority="124" stopIfTrue="1" operator="equal">
      <formula>1</formula>
    </cfRule>
  </conditionalFormatting>
  <conditionalFormatting sqref="G58">
    <cfRule type="cellIs" dxfId="123" priority="123" stopIfTrue="1" operator="equal">
      <formula>1</formula>
    </cfRule>
  </conditionalFormatting>
  <conditionalFormatting sqref="X59:X67">
    <cfRule type="cellIs" dxfId="122" priority="121" stopIfTrue="1" operator="greaterThan">
      <formula>0.02</formula>
    </cfRule>
  </conditionalFormatting>
  <conditionalFormatting sqref="G59">
    <cfRule type="cellIs" dxfId="121" priority="122" stopIfTrue="1" operator="equal">
      <formula>1</formula>
    </cfRule>
  </conditionalFormatting>
  <conditionalFormatting sqref="G60">
    <cfRule type="cellIs" dxfId="120" priority="120" stopIfTrue="1" operator="equal">
      <formula>1</formula>
    </cfRule>
  </conditionalFormatting>
  <conditionalFormatting sqref="G61">
    <cfRule type="cellIs" dxfId="119" priority="119" stopIfTrue="1" operator="equal">
      <formula>1</formula>
    </cfRule>
  </conditionalFormatting>
  <conditionalFormatting sqref="G62">
    <cfRule type="cellIs" dxfId="118" priority="118" stopIfTrue="1" operator="equal">
      <formula>1</formula>
    </cfRule>
  </conditionalFormatting>
  <conditionalFormatting sqref="G63">
    <cfRule type="cellIs" dxfId="117" priority="117" stopIfTrue="1" operator="equal">
      <formula>1</formula>
    </cfRule>
  </conditionalFormatting>
  <conditionalFormatting sqref="G64">
    <cfRule type="cellIs" dxfId="116" priority="116" stopIfTrue="1" operator="equal">
      <formula>1</formula>
    </cfRule>
  </conditionalFormatting>
  <conditionalFormatting sqref="G65">
    <cfRule type="cellIs" dxfId="115" priority="115" stopIfTrue="1" operator="equal">
      <formula>1</formula>
    </cfRule>
  </conditionalFormatting>
  <conditionalFormatting sqref="G66">
    <cfRule type="cellIs" dxfId="114" priority="114" stopIfTrue="1" operator="equal">
      <formula>1</formula>
    </cfRule>
  </conditionalFormatting>
  <conditionalFormatting sqref="G67">
    <cfRule type="cellIs" dxfId="113" priority="113" stopIfTrue="1" operator="equal">
      <formula>1</formula>
    </cfRule>
  </conditionalFormatting>
  <conditionalFormatting sqref="X68:X76">
    <cfRule type="cellIs" dxfId="112" priority="111" stopIfTrue="1" operator="greaterThan">
      <formula>0.02</formula>
    </cfRule>
  </conditionalFormatting>
  <conditionalFormatting sqref="G68">
    <cfRule type="cellIs" dxfId="111" priority="112" stopIfTrue="1" operator="equal">
      <formula>1</formula>
    </cfRule>
  </conditionalFormatting>
  <conditionalFormatting sqref="G69">
    <cfRule type="cellIs" dxfId="110" priority="110" stopIfTrue="1" operator="equal">
      <formula>1</formula>
    </cfRule>
  </conditionalFormatting>
  <conditionalFormatting sqref="G70">
    <cfRule type="cellIs" dxfId="109" priority="109" stopIfTrue="1" operator="equal">
      <formula>1</formula>
    </cfRule>
  </conditionalFormatting>
  <conditionalFormatting sqref="G71">
    <cfRule type="cellIs" dxfId="108" priority="108" stopIfTrue="1" operator="equal">
      <formula>1</formula>
    </cfRule>
  </conditionalFormatting>
  <conditionalFormatting sqref="G72">
    <cfRule type="cellIs" dxfId="107" priority="107" stopIfTrue="1" operator="equal">
      <formula>1</formula>
    </cfRule>
  </conditionalFormatting>
  <conditionalFormatting sqref="G73">
    <cfRule type="cellIs" dxfId="106" priority="106" stopIfTrue="1" operator="equal">
      <formula>1</formula>
    </cfRule>
  </conditionalFormatting>
  <conditionalFormatting sqref="G74">
    <cfRule type="cellIs" dxfId="105" priority="105" stopIfTrue="1" operator="equal">
      <formula>1</formula>
    </cfRule>
  </conditionalFormatting>
  <conditionalFormatting sqref="G75">
    <cfRule type="cellIs" dxfId="104" priority="104" stopIfTrue="1" operator="equal">
      <formula>1</formula>
    </cfRule>
  </conditionalFormatting>
  <conditionalFormatting sqref="G76">
    <cfRule type="cellIs" dxfId="103" priority="103" stopIfTrue="1" operator="equal">
      <formula>1</formula>
    </cfRule>
  </conditionalFormatting>
  <conditionalFormatting sqref="X77:X78">
    <cfRule type="cellIs" dxfId="102" priority="102" stopIfTrue="1" operator="greaterThan">
      <formula>0.02</formula>
    </cfRule>
  </conditionalFormatting>
  <conditionalFormatting sqref="G77">
    <cfRule type="cellIs" dxfId="101" priority="101" stopIfTrue="1" operator="equal">
      <formula>1</formula>
    </cfRule>
  </conditionalFormatting>
  <conditionalFormatting sqref="G78">
    <cfRule type="cellIs" dxfId="100" priority="100" stopIfTrue="1" operator="equal">
      <formula>1</formula>
    </cfRule>
  </conditionalFormatting>
  <conditionalFormatting sqref="X79:X87">
    <cfRule type="cellIs" dxfId="99" priority="98" stopIfTrue="1" operator="greaterThan">
      <formula>0.02</formula>
    </cfRule>
  </conditionalFormatting>
  <conditionalFormatting sqref="G79">
    <cfRule type="cellIs" dxfId="98" priority="99" stopIfTrue="1" operator="equal">
      <formula>1</formula>
    </cfRule>
  </conditionalFormatting>
  <conditionalFormatting sqref="G80">
    <cfRule type="cellIs" dxfId="97" priority="97" stopIfTrue="1" operator="equal">
      <formula>1</formula>
    </cfRule>
  </conditionalFormatting>
  <conditionalFormatting sqref="G81">
    <cfRule type="cellIs" dxfId="96" priority="96" stopIfTrue="1" operator="equal">
      <formula>1</formula>
    </cfRule>
  </conditionalFormatting>
  <conditionalFormatting sqref="G82">
    <cfRule type="cellIs" dxfId="95" priority="95" stopIfTrue="1" operator="equal">
      <formula>1</formula>
    </cfRule>
  </conditionalFormatting>
  <conditionalFormatting sqref="G83">
    <cfRule type="cellIs" dxfId="94" priority="94" stopIfTrue="1" operator="equal">
      <formula>1</formula>
    </cfRule>
  </conditionalFormatting>
  <conditionalFormatting sqref="G84">
    <cfRule type="cellIs" dxfId="93" priority="93" stopIfTrue="1" operator="equal">
      <formula>1</formula>
    </cfRule>
  </conditionalFormatting>
  <conditionalFormatting sqref="G85">
    <cfRule type="cellIs" dxfId="92" priority="92" stopIfTrue="1" operator="equal">
      <formula>1</formula>
    </cfRule>
  </conditionalFormatting>
  <conditionalFormatting sqref="G86">
    <cfRule type="cellIs" dxfId="91" priority="91" stopIfTrue="1" operator="equal">
      <formula>1</formula>
    </cfRule>
  </conditionalFormatting>
  <conditionalFormatting sqref="G87">
    <cfRule type="cellIs" dxfId="90" priority="90" stopIfTrue="1" operator="equal">
      <formula>1</formula>
    </cfRule>
  </conditionalFormatting>
  <conditionalFormatting sqref="X88:X96">
    <cfRule type="cellIs" dxfId="89" priority="88" stopIfTrue="1" operator="greaterThan">
      <formula>0.02</formula>
    </cfRule>
  </conditionalFormatting>
  <conditionalFormatting sqref="G88">
    <cfRule type="cellIs" dxfId="88" priority="89" stopIfTrue="1" operator="equal">
      <formula>1</formula>
    </cfRule>
  </conditionalFormatting>
  <conditionalFormatting sqref="G89">
    <cfRule type="cellIs" dxfId="87" priority="87" stopIfTrue="1" operator="equal">
      <formula>1</formula>
    </cfRule>
  </conditionalFormatting>
  <conditionalFormatting sqref="G90">
    <cfRule type="cellIs" dxfId="86" priority="86" stopIfTrue="1" operator="equal">
      <formula>1</formula>
    </cfRule>
  </conditionalFormatting>
  <conditionalFormatting sqref="G91">
    <cfRule type="cellIs" dxfId="85" priority="85" stopIfTrue="1" operator="equal">
      <formula>1</formula>
    </cfRule>
  </conditionalFormatting>
  <conditionalFormatting sqref="G92">
    <cfRule type="cellIs" dxfId="84" priority="84" stopIfTrue="1" operator="equal">
      <formula>1</formula>
    </cfRule>
  </conditionalFormatting>
  <conditionalFormatting sqref="G93">
    <cfRule type="cellIs" dxfId="83" priority="83" stopIfTrue="1" operator="equal">
      <formula>1</formula>
    </cfRule>
  </conditionalFormatting>
  <conditionalFormatting sqref="G94">
    <cfRule type="cellIs" dxfId="82" priority="82" stopIfTrue="1" operator="equal">
      <formula>1</formula>
    </cfRule>
  </conditionalFormatting>
  <conditionalFormatting sqref="G95">
    <cfRule type="cellIs" dxfId="81" priority="81" stopIfTrue="1" operator="equal">
      <formula>1</formula>
    </cfRule>
  </conditionalFormatting>
  <conditionalFormatting sqref="G96">
    <cfRule type="cellIs" dxfId="80" priority="80" stopIfTrue="1" operator="equal">
      <formula>1</formula>
    </cfRule>
  </conditionalFormatting>
  <conditionalFormatting sqref="X97:X98">
    <cfRule type="cellIs" dxfId="79" priority="79" stopIfTrue="1" operator="greaterThan">
      <formula>0.02</formula>
    </cfRule>
  </conditionalFormatting>
  <conditionalFormatting sqref="G97">
    <cfRule type="cellIs" dxfId="78" priority="78" stopIfTrue="1" operator="equal">
      <formula>1</formula>
    </cfRule>
  </conditionalFormatting>
  <conditionalFormatting sqref="G98">
    <cfRule type="cellIs" dxfId="77" priority="77" stopIfTrue="1" operator="equal">
      <formula>1</formula>
    </cfRule>
  </conditionalFormatting>
  <conditionalFormatting sqref="X99:X107">
    <cfRule type="cellIs" dxfId="76" priority="75" stopIfTrue="1" operator="greaterThan">
      <formula>0.02</formula>
    </cfRule>
  </conditionalFormatting>
  <conditionalFormatting sqref="G99">
    <cfRule type="cellIs" dxfId="75" priority="76" stopIfTrue="1" operator="equal">
      <formula>1</formula>
    </cfRule>
  </conditionalFormatting>
  <conditionalFormatting sqref="G100">
    <cfRule type="cellIs" dxfId="74" priority="74" stopIfTrue="1" operator="equal">
      <formula>1</formula>
    </cfRule>
  </conditionalFormatting>
  <conditionalFormatting sqref="G101">
    <cfRule type="cellIs" dxfId="73" priority="73" stopIfTrue="1" operator="equal">
      <formula>1</formula>
    </cfRule>
  </conditionalFormatting>
  <conditionalFormatting sqref="G102">
    <cfRule type="cellIs" dxfId="72" priority="72" stopIfTrue="1" operator="equal">
      <formula>1</formula>
    </cfRule>
  </conditionalFormatting>
  <conditionalFormatting sqref="G103">
    <cfRule type="cellIs" dxfId="71" priority="71" stopIfTrue="1" operator="equal">
      <formula>1</formula>
    </cfRule>
  </conditionalFormatting>
  <conditionalFormatting sqref="G104">
    <cfRule type="cellIs" dxfId="70" priority="70" stopIfTrue="1" operator="equal">
      <formula>1</formula>
    </cfRule>
  </conditionalFormatting>
  <conditionalFormatting sqref="G105">
    <cfRule type="cellIs" dxfId="69" priority="69" stopIfTrue="1" operator="equal">
      <formula>1</formula>
    </cfRule>
  </conditionalFormatting>
  <conditionalFormatting sqref="G106">
    <cfRule type="cellIs" dxfId="68" priority="68" stopIfTrue="1" operator="equal">
      <formula>1</formula>
    </cfRule>
  </conditionalFormatting>
  <conditionalFormatting sqref="G107">
    <cfRule type="cellIs" dxfId="67" priority="67" stopIfTrue="1" operator="equal">
      <formula>1</formula>
    </cfRule>
  </conditionalFormatting>
  <conditionalFormatting sqref="X108:X116">
    <cfRule type="cellIs" dxfId="66" priority="65" stopIfTrue="1" operator="greaterThan">
      <formula>0.02</formula>
    </cfRule>
  </conditionalFormatting>
  <conditionalFormatting sqref="G108">
    <cfRule type="cellIs" dxfId="65" priority="66" stopIfTrue="1" operator="equal">
      <formula>1</formula>
    </cfRule>
  </conditionalFormatting>
  <conditionalFormatting sqref="G109">
    <cfRule type="cellIs" dxfId="64" priority="64" stopIfTrue="1" operator="equal">
      <formula>1</formula>
    </cfRule>
  </conditionalFormatting>
  <conditionalFormatting sqref="G110">
    <cfRule type="cellIs" dxfId="63" priority="63" stopIfTrue="1" operator="equal">
      <formula>1</formula>
    </cfRule>
  </conditionalFormatting>
  <conditionalFormatting sqref="G111">
    <cfRule type="cellIs" dxfId="62" priority="62" stopIfTrue="1" operator="equal">
      <formula>1</formula>
    </cfRule>
  </conditionalFormatting>
  <conditionalFormatting sqref="G112">
    <cfRule type="cellIs" dxfId="61" priority="61" stopIfTrue="1" operator="equal">
      <formula>1</formula>
    </cfRule>
  </conditionalFormatting>
  <conditionalFormatting sqref="G113">
    <cfRule type="cellIs" dxfId="60" priority="60" stopIfTrue="1" operator="equal">
      <formula>1</formula>
    </cfRule>
  </conditionalFormatting>
  <conditionalFormatting sqref="G114">
    <cfRule type="cellIs" dxfId="59" priority="59" stopIfTrue="1" operator="equal">
      <formula>1</formula>
    </cfRule>
  </conditionalFormatting>
  <conditionalFormatting sqref="G115">
    <cfRule type="cellIs" dxfId="58" priority="58" stopIfTrue="1" operator="equal">
      <formula>1</formula>
    </cfRule>
  </conditionalFormatting>
  <conditionalFormatting sqref="G116">
    <cfRule type="cellIs" dxfId="57" priority="57" stopIfTrue="1" operator="equal">
      <formula>1</formula>
    </cfRule>
  </conditionalFormatting>
  <conditionalFormatting sqref="X117:X118">
    <cfRule type="cellIs" dxfId="56" priority="56" stopIfTrue="1" operator="greaterThan">
      <formula>0.02</formula>
    </cfRule>
  </conditionalFormatting>
  <conditionalFormatting sqref="G117">
    <cfRule type="cellIs" dxfId="55" priority="55" stopIfTrue="1" operator="equal">
      <formula>1</formula>
    </cfRule>
  </conditionalFormatting>
  <conditionalFormatting sqref="G118">
    <cfRule type="cellIs" dxfId="54" priority="54" stopIfTrue="1" operator="equal">
      <formula>1</formula>
    </cfRule>
  </conditionalFormatting>
  <conditionalFormatting sqref="X119:X127">
    <cfRule type="cellIs" dxfId="53" priority="52" stopIfTrue="1" operator="greaterThan">
      <formula>0.02</formula>
    </cfRule>
  </conditionalFormatting>
  <conditionalFormatting sqref="G119">
    <cfRule type="cellIs" dxfId="52" priority="53" stopIfTrue="1" operator="equal">
      <formula>1</formula>
    </cfRule>
  </conditionalFormatting>
  <conditionalFormatting sqref="G120">
    <cfRule type="cellIs" dxfId="51" priority="51" stopIfTrue="1" operator="equal">
      <formula>1</formula>
    </cfRule>
  </conditionalFormatting>
  <conditionalFormatting sqref="G121">
    <cfRule type="cellIs" dxfId="50" priority="50" stopIfTrue="1" operator="equal">
      <formula>1</formula>
    </cfRule>
  </conditionalFormatting>
  <conditionalFormatting sqref="G122">
    <cfRule type="cellIs" dxfId="49" priority="49" stopIfTrue="1" operator="equal">
      <formula>1</formula>
    </cfRule>
  </conditionalFormatting>
  <conditionalFormatting sqref="G123">
    <cfRule type="cellIs" dxfId="48" priority="48" stopIfTrue="1" operator="equal">
      <formula>1</formula>
    </cfRule>
  </conditionalFormatting>
  <conditionalFormatting sqref="G124">
    <cfRule type="cellIs" dxfId="47" priority="47" stopIfTrue="1" operator="equal">
      <formula>1</formula>
    </cfRule>
  </conditionalFormatting>
  <conditionalFormatting sqref="G125">
    <cfRule type="cellIs" dxfId="46" priority="46" stopIfTrue="1" operator="equal">
      <formula>1</formula>
    </cfRule>
  </conditionalFormatting>
  <conditionalFormatting sqref="G126">
    <cfRule type="cellIs" dxfId="45" priority="45" stopIfTrue="1" operator="equal">
      <formula>1</formula>
    </cfRule>
  </conditionalFormatting>
  <conditionalFormatting sqref="G127">
    <cfRule type="cellIs" dxfId="44" priority="44" stopIfTrue="1" operator="equal">
      <formula>1</formula>
    </cfRule>
  </conditionalFormatting>
  <conditionalFormatting sqref="X128:X136">
    <cfRule type="cellIs" dxfId="43" priority="42" stopIfTrue="1" operator="greaterThan">
      <formula>0.02</formula>
    </cfRule>
  </conditionalFormatting>
  <conditionalFormatting sqref="G128">
    <cfRule type="cellIs" dxfId="42" priority="43" stopIfTrue="1" operator="equal">
      <formula>1</formula>
    </cfRule>
  </conditionalFormatting>
  <conditionalFormatting sqref="G129">
    <cfRule type="cellIs" dxfId="41" priority="41" stopIfTrue="1" operator="equal">
      <formula>1</formula>
    </cfRule>
  </conditionalFormatting>
  <conditionalFormatting sqref="G130">
    <cfRule type="cellIs" dxfId="40" priority="40" stopIfTrue="1" operator="equal">
      <formula>1</formula>
    </cfRule>
  </conditionalFormatting>
  <conditionalFormatting sqref="G131">
    <cfRule type="cellIs" dxfId="39" priority="39" stopIfTrue="1" operator="equal">
      <formula>1</formula>
    </cfRule>
  </conditionalFormatting>
  <conditionalFormatting sqref="G132">
    <cfRule type="cellIs" dxfId="38" priority="38" stopIfTrue="1" operator="equal">
      <formula>1</formula>
    </cfRule>
  </conditionalFormatting>
  <conditionalFormatting sqref="G133">
    <cfRule type="cellIs" dxfId="37" priority="37" stopIfTrue="1" operator="equal">
      <formula>1</formula>
    </cfRule>
  </conditionalFormatting>
  <conditionalFormatting sqref="G134">
    <cfRule type="cellIs" dxfId="36" priority="36" stopIfTrue="1" operator="equal">
      <formula>1</formula>
    </cfRule>
  </conditionalFormatting>
  <conditionalFormatting sqref="G135">
    <cfRule type="cellIs" dxfId="35" priority="35" stopIfTrue="1" operator="equal">
      <formula>1</formula>
    </cfRule>
  </conditionalFormatting>
  <conditionalFormatting sqref="G136">
    <cfRule type="cellIs" dxfId="34" priority="34" stopIfTrue="1" operator="equal">
      <formula>1</formula>
    </cfRule>
  </conditionalFormatting>
  <conditionalFormatting sqref="X137:X138">
    <cfRule type="cellIs" dxfId="33" priority="33" stopIfTrue="1" operator="greaterThan">
      <formula>0.02</formula>
    </cfRule>
  </conditionalFormatting>
  <conditionalFormatting sqref="G137">
    <cfRule type="cellIs" dxfId="32" priority="32" stopIfTrue="1" operator="equal">
      <formula>1</formula>
    </cfRule>
  </conditionalFormatting>
  <conditionalFormatting sqref="G138">
    <cfRule type="cellIs" dxfId="31" priority="31" stopIfTrue="1" operator="equal">
      <formula>1</formula>
    </cfRule>
  </conditionalFormatting>
  <conditionalFormatting sqref="X139:X147">
    <cfRule type="cellIs" dxfId="30" priority="29" stopIfTrue="1" operator="greaterThan">
      <formula>0.02</formula>
    </cfRule>
  </conditionalFormatting>
  <conditionalFormatting sqref="G139">
    <cfRule type="cellIs" dxfId="29" priority="30" stopIfTrue="1" operator="equal">
      <formula>1</formula>
    </cfRule>
  </conditionalFormatting>
  <conditionalFormatting sqref="G140">
    <cfRule type="cellIs" dxfId="28" priority="28" stopIfTrue="1" operator="equal">
      <formula>1</formula>
    </cfRule>
  </conditionalFormatting>
  <conditionalFormatting sqref="G141">
    <cfRule type="cellIs" dxfId="27" priority="27" stopIfTrue="1" operator="equal">
      <formula>1</formula>
    </cfRule>
  </conditionalFormatting>
  <conditionalFormatting sqref="G142">
    <cfRule type="cellIs" dxfId="26" priority="26" stopIfTrue="1" operator="equal">
      <formula>1</formula>
    </cfRule>
  </conditionalFormatting>
  <conditionalFormatting sqref="G143">
    <cfRule type="cellIs" dxfId="25" priority="25" stopIfTrue="1" operator="equal">
      <formula>1</formula>
    </cfRule>
  </conditionalFormatting>
  <conditionalFormatting sqref="G144">
    <cfRule type="cellIs" dxfId="24" priority="24" stopIfTrue="1" operator="equal">
      <formula>1</formula>
    </cfRule>
  </conditionalFormatting>
  <conditionalFormatting sqref="G145">
    <cfRule type="cellIs" dxfId="23" priority="23" stopIfTrue="1" operator="equal">
      <formula>1</formula>
    </cfRule>
  </conditionalFormatting>
  <conditionalFormatting sqref="G146">
    <cfRule type="cellIs" dxfId="22" priority="22" stopIfTrue="1" operator="equal">
      <formula>1</formula>
    </cfRule>
  </conditionalFormatting>
  <conditionalFormatting sqref="G147">
    <cfRule type="cellIs" dxfId="21" priority="21" stopIfTrue="1" operator="equal">
      <formula>1</formula>
    </cfRule>
  </conditionalFormatting>
  <conditionalFormatting sqref="X148:X156">
    <cfRule type="cellIs" dxfId="20" priority="19" stopIfTrue="1" operator="greaterThan">
      <formula>0.02</formula>
    </cfRule>
  </conditionalFormatting>
  <conditionalFormatting sqref="G148">
    <cfRule type="cellIs" dxfId="19" priority="20" stopIfTrue="1" operator="equal">
      <formula>1</formula>
    </cfRule>
  </conditionalFormatting>
  <conditionalFormatting sqref="G149">
    <cfRule type="cellIs" dxfId="18" priority="18" stopIfTrue="1" operator="equal">
      <formula>1</formula>
    </cfRule>
  </conditionalFormatting>
  <conditionalFormatting sqref="G150">
    <cfRule type="cellIs" dxfId="17" priority="17" stopIfTrue="1" operator="equal">
      <formula>1</formula>
    </cfRule>
  </conditionalFormatting>
  <conditionalFormatting sqref="G151">
    <cfRule type="cellIs" dxfId="16" priority="16" stopIfTrue="1" operator="equal">
      <formula>1</formula>
    </cfRule>
  </conditionalFormatting>
  <conditionalFormatting sqref="G152">
    <cfRule type="cellIs" dxfId="15" priority="15" stopIfTrue="1" operator="equal">
      <formula>1</formula>
    </cfRule>
  </conditionalFormatting>
  <conditionalFormatting sqref="G153">
    <cfRule type="cellIs" dxfId="14" priority="14" stopIfTrue="1" operator="equal">
      <formula>1</formula>
    </cfRule>
  </conditionalFormatting>
  <conditionalFormatting sqref="G154">
    <cfRule type="cellIs" dxfId="13" priority="13" stopIfTrue="1" operator="equal">
      <formula>1</formula>
    </cfRule>
  </conditionalFormatting>
  <conditionalFormatting sqref="G155">
    <cfRule type="cellIs" dxfId="12" priority="12" stopIfTrue="1" operator="equal">
      <formula>1</formula>
    </cfRule>
  </conditionalFormatting>
  <conditionalFormatting sqref="G156">
    <cfRule type="cellIs" dxfId="11" priority="11" stopIfTrue="1" operator="equal">
      <formula>1</formula>
    </cfRule>
  </conditionalFormatting>
  <conditionalFormatting sqref="X157:X158">
    <cfRule type="cellIs" dxfId="10" priority="10" stopIfTrue="1" operator="greaterThan">
      <formula>0.02</formula>
    </cfRule>
  </conditionalFormatting>
  <conditionalFormatting sqref="G157">
    <cfRule type="cellIs" dxfId="9" priority="9" stopIfTrue="1" operator="equal">
      <formula>1</formula>
    </cfRule>
  </conditionalFormatting>
  <conditionalFormatting sqref="G158">
    <cfRule type="cellIs" dxfId="8" priority="8" stopIfTrue="1" operator="equal">
      <formula>1</formula>
    </cfRule>
  </conditionalFormatting>
  <conditionalFormatting sqref="X159">
    <cfRule type="cellIs" dxfId="7" priority="7" stopIfTrue="1" operator="greaterThan">
      <formula>0.02</formula>
    </cfRule>
  </conditionalFormatting>
  <conditionalFormatting sqref="G159">
    <cfRule type="cellIs" dxfId="6" priority="6" stopIfTrue="1" operator="equal">
      <formula>1</formula>
    </cfRule>
  </conditionalFormatting>
  <conditionalFormatting sqref="H23:J159 H12:J19">
    <cfRule type="expression" dxfId="5" priority="167" stopIfTrue="1">
      <formula>$G$12:$G$159&gt;1</formula>
    </cfRule>
  </conditionalFormatting>
  <conditionalFormatting sqref="G16">
    <cfRule type="cellIs" dxfId="4" priority="5" stopIfTrue="1" operator="equal">
      <formula>1</formula>
    </cfRule>
  </conditionalFormatting>
  <conditionalFormatting sqref="G17">
    <cfRule type="cellIs" dxfId="3" priority="4" stopIfTrue="1" operator="equal">
      <formula>1</formula>
    </cfRule>
  </conditionalFormatting>
  <conditionalFormatting sqref="G18">
    <cfRule type="cellIs" dxfId="2" priority="3" stopIfTrue="1" operator="equal">
      <formula>1</formula>
    </cfRule>
  </conditionalFormatting>
  <conditionalFormatting sqref="H22:J22">
    <cfRule type="expression" dxfId="1" priority="2" stopIfTrue="1">
      <formula>$G$12:$G$159&gt;1</formula>
    </cfRule>
  </conditionalFormatting>
  <conditionalFormatting sqref="H20:J21">
    <cfRule type="expression" dxfId="0" priority="1" stopIfTrue="1">
      <formula>$G$12:$G$159&gt;1</formula>
    </cfRule>
  </conditionalFormatting>
  <dataValidations count="4">
    <dataValidation type="list" allowBlank="1" showInputMessage="1" showErrorMessage="1" sqref="H12:J159 WVP983055:WVR983199 WLT983055:WLV983199 WBX983055:WBZ983199 VSB983055:VSD983199 VIF983055:VIH983199 UYJ983055:UYL983199 UON983055:UOP983199 UER983055:UET983199 TUV983055:TUX983199 TKZ983055:TLB983199 TBD983055:TBF983199 SRH983055:SRJ983199 SHL983055:SHN983199 RXP983055:RXR983199 RNT983055:RNV983199 RDX983055:RDZ983199 QUB983055:QUD983199 QKF983055:QKH983199 QAJ983055:QAL983199 PQN983055:PQP983199 PGR983055:PGT983199 OWV983055:OWX983199 OMZ983055:ONB983199 ODD983055:ODF983199 NTH983055:NTJ983199 NJL983055:NJN983199 MZP983055:MZR983199 MPT983055:MPV983199 MFX983055:MFZ983199 LWB983055:LWD983199 LMF983055:LMH983199 LCJ983055:LCL983199 KSN983055:KSP983199 KIR983055:KIT983199 JYV983055:JYX983199 JOZ983055:JPB983199 JFD983055:JFF983199 IVH983055:IVJ983199 ILL983055:ILN983199 IBP983055:IBR983199 HRT983055:HRV983199 HHX983055:HHZ983199 GYB983055:GYD983199 GOF983055:GOH983199 GEJ983055:GEL983199 FUN983055:FUP983199 FKR983055:FKT983199 FAV983055:FAX983199 EQZ983055:ERB983199 EHD983055:EHF983199 DXH983055:DXJ983199 DNL983055:DNN983199 DDP983055:DDR983199 CTT983055:CTV983199 CJX983055:CJZ983199 CAB983055:CAD983199 BQF983055:BQH983199 BGJ983055:BGL983199 AWN983055:AWP983199 AMR983055:AMT983199 ACV983055:ACX983199 SZ983055:TB983199 JD983055:JF983199 H983055:J983199 WVP917519:WVR917663 WLT917519:WLV917663 WBX917519:WBZ917663 VSB917519:VSD917663 VIF917519:VIH917663 UYJ917519:UYL917663 UON917519:UOP917663 UER917519:UET917663 TUV917519:TUX917663 TKZ917519:TLB917663 TBD917519:TBF917663 SRH917519:SRJ917663 SHL917519:SHN917663 RXP917519:RXR917663 RNT917519:RNV917663 RDX917519:RDZ917663 QUB917519:QUD917663 QKF917519:QKH917663 QAJ917519:QAL917663 PQN917519:PQP917663 PGR917519:PGT917663 OWV917519:OWX917663 OMZ917519:ONB917663 ODD917519:ODF917663 NTH917519:NTJ917663 NJL917519:NJN917663 MZP917519:MZR917663 MPT917519:MPV917663 MFX917519:MFZ917663 LWB917519:LWD917663 LMF917519:LMH917663 LCJ917519:LCL917663 KSN917519:KSP917663 KIR917519:KIT917663 JYV917519:JYX917663 JOZ917519:JPB917663 JFD917519:JFF917663 IVH917519:IVJ917663 ILL917519:ILN917663 IBP917519:IBR917663 HRT917519:HRV917663 HHX917519:HHZ917663 GYB917519:GYD917663 GOF917519:GOH917663 GEJ917519:GEL917663 FUN917519:FUP917663 FKR917519:FKT917663 FAV917519:FAX917663 EQZ917519:ERB917663 EHD917519:EHF917663 DXH917519:DXJ917663 DNL917519:DNN917663 DDP917519:DDR917663 CTT917519:CTV917663 CJX917519:CJZ917663 CAB917519:CAD917663 BQF917519:BQH917663 BGJ917519:BGL917663 AWN917519:AWP917663 AMR917519:AMT917663 ACV917519:ACX917663 SZ917519:TB917663 JD917519:JF917663 H917519:J917663 WVP851983:WVR852127 WLT851983:WLV852127 WBX851983:WBZ852127 VSB851983:VSD852127 VIF851983:VIH852127 UYJ851983:UYL852127 UON851983:UOP852127 UER851983:UET852127 TUV851983:TUX852127 TKZ851983:TLB852127 TBD851983:TBF852127 SRH851983:SRJ852127 SHL851983:SHN852127 RXP851983:RXR852127 RNT851983:RNV852127 RDX851983:RDZ852127 QUB851983:QUD852127 QKF851983:QKH852127 QAJ851983:QAL852127 PQN851983:PQP852127 PGR851983:PGT852127 OWV851983:OWX852127 OMZ851983:ONB852127 ODD851983:ODF852127 NTH851983:NTJ852127 NJL851983:NJN852127 MZP851983:MZR852127 MPT851983:MPV852127 MFX851983:MFZ852127 LWB851983:LWD852127 LMF851983:LMH852127 LCJ851983:LCL852127 KSN851983:KSP852127 KIR851983:KIT852127 JYV851983:JYX852127 JOZ851983:JPB852127 JFD851983:JFF852127 IVH851983:IVJ852127 ILL851983:ILN852127 IBP851983:IBR852127 HRT851983:HRV852127 HHX851983:HHZ852127 GYB851983:GYD852127 GOF851983:GOH852127 GEJ851983:GEL852127 FUN851983:FUP852127 FKR851983:FKT852127 FAV851983:FAX852127 EQZ851983:ERB852127 EHD851983:EHF852127 DXH851983:DXJ852127 DNL851983:DNN852127 DDP851983:DDR852127 CTT851983:CTV852127 CJX851983:CJZ852127 CAB851983:CAD852127 BQF851983:BQH852127 BGJ851983:BGL852127 AWN851983:AWP852127 AMR851983:AMT852127 ACV851983:ACX852127 SZ851983:TB852127 JD851983:JF852127 H851983:J852127 WVP786447:WVR786591 WLT786447:WLV786591 WBX786447:WBZ786591 VSB786447:VSD786591 VIF786447:VIH786591 UYJ786447:UYL786591 UON786447:UOP786591 UER786447:UET786591 TUV786447:TUX786591 TKZ786447:TLB786591 TBD786447:TBF786591 SRH786447:SRJ786591 SHL786447:SHN786591 RXP786447:RXR786591 RNT786447:RNV786591 RDX786447:RDZ786591 QUB786447:QUD786591 QKF786447:QKH786591 QAJ786447:QAL786591 PQN786447:PQP786591 PGR786447:PGT786591 OWV786447:OWX786591 OMZ786447:ONB786591 ODD786447:ODF786591 NTH786447:NTJ786591 NJL786447:NJN786591 MZP786447:MZR786591 MPT786447:MPV786591 MFX786447:MFZ786591 LWB786447:LWD786591 LMF786447:LMH786591 LCJ786447:LCL786591 KSN786447:KSP786591 KIR786447:KIT786591 JYV786447:JYX786591 JOZ786447:JPB786591 JFD786447:JFF786591 IVH786447:IVJ786591 ILL786447:ILN786591 IBP786447:IBR786591 HRT786447:HRV786591 HHX786447:HHZ786591 GYB786447:GYD786591 GOF786447:GOH786591 GEJ786447:GEL786591 FUN786447:FUP786591 FKR786447:FKT786591 FAV786447:FAX786591 EQZ786447:ERB786591 EHD786447:EHF786591 DXH786447:DXJ786591 DNL786447:DNN786591 DDP786447:DDR786591 CTT786447:CTV786591 CJX786447:CJZ786591 CAB786447:CAD786591 BQF786447:BQH786591 BGJ786447:BGL786591 AWN786447:AWP786591 AMR786447:AMT786591 ACV786447:ACX786591 SZ786447:TB786591 JD786447:JF786591 H786447:J786591 WVP720911:WVR721055 WLT720911:WLV721055 WBX720911:WBZ721055 VSB720911:VSD721055 VIF720911:VIH721055 UYJ720911:UYL721055 UON720911:UOP721055 UER720911:UET721055 TUV720911:TUX721055 TKZ720911:TLB721055 TBD720911:TBF721055 SRH720911:SRJ721055 SHL720911:SHN721055 RXP720911:RXR721055 RNT720911:RNV721055 RDX720911:RDZ721055 QUB720911:QUD721055 QKF720911:QKH721055 QAJ720911:QAL721055 PQN720911:PQP721055 PGR720911:PGT721055 OWV720911:OWX721055 OMZ720911:ONB721055 ODD720911:ODF721055 NTH720911:NTJ721055 NJL720911:NJN721055 MZP720911:MZR721055 MPT720911:MPV721055 MFX720911:MFZ721055 LWB720911:LWD721055 LMF720911:LMH721055 LCJ720911:LCL721055 KSN720911:KSP721055 KIR720911:KIT721055 JYV720911:JYX721055 JOZ720911:JPB721055 JFD720911:JFF721055 IVH720911:IVJ721055 ILL720911:ILN721055 IBP720911:IBR721055 HRT720911:HRV721055 HHX720911:HHZ721055 GYB720911:GYD721055 GOF720911:GOH721055 GEJ720911:GEL721055 FUN720911:FUP721055 FKR720911:FKT721055 FAV720911:FAX721055 EQZ720911:ERB721055 EHD720911:EHF721055 DXH720911:DXJ721055 DNL720911:DNN721055 DDP720911:DDR721055 CTT720911:CTV721055 CJX720911:CJZ721055 CAB720911:CAD721055 BQF720911:BQH721055 BGJ720911:BGL721055 AWN720911:AWP721055 AMR720911:AMT721055 ACV720911:ACX721055 SZ720911:TB721055 JD720911:JF721055 H720911:J721055 WVP655375:WVR655519 WLT655375:WLV655519 WBX655375:WBZ655519 VSB655375:VSD655519 VIF655375:VIH655519 UYJ655375:UYL655519 UON655375:UOP655519 UER655375:UET655519 TUV655375:TUX655519 TKZ655375:TLB655519 TBD655375:TBF655519 SRH655375:SRJ655519 SHL655375:SHN655519 RXP655375:RXR655519 RNT655375:RNV655519 RDX655375:RDZ655519 QUB655375:QUD655519 QKF655375:QKH655519 QAJ655375:QAL655519 PQN655375:PQP655519 PGR655375:PGT655519 OWV655375:OWX655519 OMZ655375:ONB655519 ODD655375:ODF655519 NTH655375:NTJ655519 NJL655375:NJN655519 MZP655375:MZR655519 MPT655375:MPV655519 MFX655375:MFZ655519 LWB655375:LWD655519 LMF655375:LMH655519 LCJ655375:LCL655519 KSN655375:KSP655519 KIR655375:KIT655519 JYV655375:JYX655519 JOZ655375:JPB655519 JFD655375:JFF655519 IVH655375:IVJ655519 ILL655375:ILN655519 IBP655375:IBR655519 HRT655375:HRV655519 HHX655375:HHZ655519 GYB655375:GYD655519 GOF655375:GOH655519 GEJ655375:GEL655519 FUN655375:FUP655519 FKR655375:FKT655519 FAV655375:FAX655519 EQZ655375:ERB655519 EHD655375:EHF655519 DXH655375:DXJ655519 DNL655375:DNN655519 DDP655375:DDR655519 CTT655375:CTV655519 CJX655375:CJZ655519 CAB655375:CAD655519 BQF655375:BQH655519 BGJ655375:BGL655519 AWN655375:AWP655519 AMR655375:AMT655519 ACV655375:ACX655519 SZ655375:TB655519 JD655375:JF655519 H655375:J655519 WVP589839:WVR589983 WLT589839:WLV589983 WBX589839:WBZ589983 VSB589839:VSD589983 VIF589839:VIH589983 UYJ589839:UYL589983 UON589839:UOP589983 UER589839:UET589983 TUV589839:TUX589983 TKZ589839:TLB589983 TBD589839:TBF589983 SRH589839:SRJ589983 SHL589839:SHN589983 RXP589839:RXR589983 RNT589839:RNV589983 RDX589839:RDZ589983 QUB589839:QUD589983 QKF589839:QKH589983 QAJ589839:QAL589983 PQN589839:PQP589983 PGR589839:PGT589983 OWV589839:OWX589983 OMZ589839:ONB589983 ODD589839:ODF589983 NTH589839:NTJ589983 NJL589839:NJN589983 MZP589839:MZR589983 MPT589839:MPV589983 MFX589839:MFZ589983 LWB589839:LWD589983 LMF589839:LMH589983 LCJ589839:LCL589983 KSN589839:KSP589983 KIR589839:KIT589983 JYV589839:JYX589983 JOZ589839:JPB589983 JFD589839:JFF589983 IVH589839:IVJ589983 ILL589839:ILN589983 IBP589839:IBR589983 HRT589839:HRV589983 HHX589839:HHZ589983 GYB589839:GYD589983 GOF589839:GOH589983 GEJ589839:GEL589983 FUN589839:FUP589983 FKR589839:FKT589983 FAV589839:FAX589983 EQZ589839:ERB589983 EHD589839:EHF589983 DXH589839:DXJ589983 DNL589839:DNN589983 DDP589839:DDR589983 CTT589839:CTV589983 CJX589839:CJZ589983 CAB589839:CAD589983 BQF589839:BQH589983 BGJ589839:BGL589983 AWN589839:AWP589983 AMR589839:AMT589983 ACV589839:ACX589983 SZ589839:TB589983 JD589839:JF589983 H589839:J589983 WVP524303:WVR524447 WLT524303:WLV524447 WBX524303:WBZ524447 VSB524303:VSD524447 VIF524303:VIH524447 UYJ524303:UYL524447 UON524303:UOP524447 UER524303:UET524447 TUV524303:TUX524447 TKZ524303:TLB524447 TBD524303:TBF524447 SRH524303:SRJ524447 SHL524303:SHN524447 RXP524303:RXR524447 RNT524303:RNV524447 RDX524303:RDZ524447 QUB524303:QUD524447 QKF524303:QKH524447 QAJ524303:QAL524447 PQN524303:PQP524447 PGR524303:PGT524447 OWV524303:OWX524447 OMZ524303:ONB524447 ODD524303:ODF524447 NTH524303:NTJ524447 NJL524303:NJN524447 MZP524303:MZR524447 MPT524303:MPV524447 MFX524303:MFZ524447 LWB524303:LWD524447 LMF524303:LMH524447 LCJ524303:LCL524447 KSN524303:KSP524447 KIR524303:KIT524447 JYV524303:JYX524447 JOZ524303:JPB524447 JFD524303:JFF524447 IVH524303:IVJ524447 ILL524303:ILN524447 IBP524303:IBR524447 HRT524303:HRV524447 HHX524303:HHZ524447 GYB524303:GYD524447 GOF524303:GOH524447 GEJ524303:GEL524447 FUN524303:FUP524447 FKR524303:FKT524447 FAV524303:FAX524447 EQZ524303:ERB524447 EHD524303:EHF524447 DXH524303:DXJ524447 DNL524303:DNN524447 DDP524303:DDR524447 CTT524303:CTV524447 CJX524303:CJZ524447 CAB524303:CAD524447 BQF524303:BQH524447 BGJ524303:BGL524447 AWN524303:AWP524447 AMR524303:AMT524447 ACV524303:ACX524447 SZ524303:TB524447 JD524303:JF524447 H524303:J524447 WVP458767:WVR458911 WLT458767:WLV458911 WBX458767:WBZ458911 VSB458767:VSD458911 VIF458767:VIH458911 UYJ458767:UYL458911 UON458767:UOP458911 UER458767:UET458911 TUV458767:TUX458911 TKZ458767:TLB458911 TBD458767:TBF458911 SRH458767:SRJ458911 SHL458767:SHN458911 RXP458767:RXR458911 RNT458767:RNV458911 RDX458767:RDZ458911 QUB458767:QUD458911 QKF458767:QKH458911 QAJ458767:QAL458911 PQN458767:PQP458911 PGR458767:PGT458911 OWV458767:OWX458911 OMZ458767:ONB458911 ODD458767:ODF458911 NTH458767:NTJ458911 NJL458767:NJN458911 MZP458767:MZR458911 MPT458767:MPV458911 MFX458767:MFZ458911 LWB458767:LWD458911 LMF458767:LMH458911 LCJ458767:LCL458911 KSN458767:KSP458911 KIR458767:KIT458911 JYV458767:JYX458911 JOZ458767:JPB458911 JFD458767:JFF458911 IVH458767:IVJ458911 ILL458767:ILN458911 IBP458767:IBR458911 HRT458767:HRV458911 HHX458767:HHZ458911 GYB458767:GYD458911 GOF458767:GOH458911 GEJ458767:GEL458911 FUN458767:FUP458911 FKR458767:FKT458911 FAV458767:FAX458911 EQZ458767:ERB458911 EHD458767:EHF458911 DXH458767:DXJ458911 DNL458767:DNN458911 DDP458767:DDR458911 CTT458767:CTV458911 CJX458767:CJZ458911 CAB458767:CAD458911 BQF458767:BQH458911 BGJ458767:BGL458911 AWN458767:AWP458911 AMR458767:AMT458911 ACV458767:ACX458911 SZ458767:TB458911 JD458767:JF458911 H458767:J458911 WVP393231:WVR393375 WLT393231:WLV393375 WBX393231:WBZ393375 VSB393231:VSD393375 VIF393231:VIH393375 UYJ393231:UYL393375 UON393231:UOP393375 UER393231:UET393375 TUV393231:TUX393375 TKZ393231:TLB393375 TBD393231:TBF393375 SRH393231:SRJ393375 SHL393231:SHN393375 RXP393231:RXR393375 RNT393231:RNV393375 RDX393231:RDZ393375 QUB393231:QUD393375 QKF393231:QKH393375 QAJ393231:QAL393375 PQN393231:PQP393375 PGR393231:PGT393375 OWV393231:OWX393375 OMZ393231:ONB393375 ODD393231:ODF393375 NTH393231:NTJ393375 NJL393231:NJN393375 MZP393231:MZR393375 MPT393231:MPV393375 MFX393231:MFZ393375 LWB393231:LWD393375 LMF393231:LMH393375 LCJ393231:LCL393375 KSN393231:KSP393375 KIR393231:KIT393375 JYV393231:JYX393375 JOZ393231:JPB393375 JFD393231:JFF393375 IVH393231:IVJ393375 ILL393231:ILN393375 IBP393231:IBR393375 HRT393231:HRV393375 HHX393231:HHZ393375 GYB393231:GYD393375 GOF393231:GOH393375 GEJ393231:GEL393375 FUN393231:FUP393375 FKR393231:FKT393375 FAV393231:FAX393375 EQZ393231:ERB393375 EHD393231:EHF393375 DXH393231:DXJ393375 DNL393231:DNN393375 DDP393231:DDR393375 CTT393231:CTV393375 CJX393231:CJZ393375 CAB393231:CAD393375 BQF393231:BQH393375 BGJ393231:BGL393375 AWN393231:AWP393375 AMR393231:AMT393375 ACV393231:ACX393375 SZ393231:TB393375 JD393231:JF393375 H393231:J393375 WVP327695:WVR327839 WLT327695:WLV327839 WBX327695:WBZ327839 VSB327695:VSD327839 VIF327695:VIH327839 UYJ327695:UYL327839 UON327695:UOP327839 UER327695:UET327839 TUV327695:TUX327839 TKZ327695:TLB327839 TBD327695:TBF327839 SRH327695:SRJ327839 SHL327695:SHN327839 RXP327695:RXR327839 RNT327695:RNV327839 RDX327695:RDZ327839 QUB327695:QUD327839 QKF327695:QKH327839 QAJ327695:QAL327839 PQN327695:PQP327839 PGR327695:PGT327839 OWV327695:OWX327839 OMZ327695:ONB327839 ODD327695:ODF327839 NTH327695:NTJ327839 NJL327695:NJN327839 MZP327695:MZR327839 MPT327695:MPV327839 MFX327695:MFZ327839 LWB327695:LWD327839 LMF327695:LMH327839 LCJ327695:LCL327839 KSN327695:KSP327839 KIR327695:KIT327839 JYV327695:JYX327839 JOZ327695:JPB327839 JFD327695:JFF327839 IVH327695:IVJ327839 ILL327695:ILN327839 IBP327695:IBR327839 HRT327695:HRV327839 HHX327695:HHZ327839 GYB327695:GYD327839 GOF327695:GOH327839 GEJ327695:GEL327839 FUN327695:FUP327839 FKR327695:FKT327839 FAV327695:FAX327839 EQZ327695:ERB327839 EHD327695:EHF327839 DXH327695:DXJ327839 DNL327695:DNN327839 DDP327695:DDR327839 CTT327695:CTV327839 CJX327695:CJZ327839 CAB327695:CAD327839 BQF327695:BQH327839 BGJ327695:BGL327839 AWN327695:AWP327839 AMR327695:AMT327839 ACV327695:ACX327839 SZ327695:TB327839 JD327695:JF327839 H327695:J327839 WVP262159:WVR262303 WLT262159:WLV262303 WBX262159:WBZ262303 VSB262159:VSD262303 VIF262159:VIH262303 UYJ262159:UYL262303 UON262159:UOP262303 UER262159:UET262303 TUV262159:TUX262303 TKZ262159:TLB262303 TBD262159:TBF262303 SRH262159:SRJ262303 SHL262159:SHN262303 RXP262159:RXR262303 RNT262159:RNV262303 RDX262159:RDZ262303 QUB262159:QUD262303 QKF262159:QKH262303 QAJ262159:QAL262303 PQN262159:PQP262303 PGR262159:PGT262303 OWV262159:OWX262303 OMZ262159:ONB262303 ODD262159:ODF262303 NTH262159:NTJ262303 NJL262159:NJN262303 MZP262159:MZR262303 MPT262159:MPV262303 MFX262159:MFZ262303 LWB262159:LWD262303 LMF262159:LMH262303 LCJ262159:LCL262303 KSN262159:KSP262303 KIR262159:KIT262303 JYV262159:JYX262303 JOZ262159:JPB262303 JFD262159:JFF262303 IVH262159:IVJ262303 ILL262159:ILN262303 IBP262159:IBR262303 HRT262159:HRV262303 HHX262159:HHZ262303 GYB262159:GYD262303 GOF262159:GOH262303 GEJ262159:GEL262303 FUN262159:FUP262303 FKR262159:FKT262303 FAV262159:FAX262303 EQZ262159:ERB262303 EHD262159:EHF262303 DXH262159:DXJ262303 DNL262159:DNN262303 DDP262159:DDR262303 CTT262159:CTV262303 CJX262159:CJZ262303 CAB262159:CAD262303 BQF262159:BQH262303 BGJ262159:BGL262303 AWN262159:AWP262303 AMR262159:AMT262303 ACV262159:ACX262303 SZ262159:TB262303 JD262159:JF262303 H262159:J262303 WVP196623:WVR196767 WLT196623:WLV196767 WBX196623:WBZ196767 VSB196623:VSD196767 VIF196623:VIH196767 UYJ196623:UYL196767 UON196623:UOP196767 UER196623:UET196767 TUV196623:TUX196767 TKZ196623:TLB196767 TBD196623:TBF196767 SRH196623:SRJ196767 SHL196623:SHN196767 RXP196623:RXR196767 RNT196623:RNV196767 RDX196623:RDZ196767 QUB196623:QUD196767 QKF196623:QKH196767 QAJ196623:QAL196767 PQN196623:PQP196767 PGR196623:PGT196767 OWV196623:OWX196767 OMZ196623:ONB196767 ODD196623:ODF196767 NTH196623:NTJ196767 NJL196623:NJN196767 MZP196623:MZR196767 MPT196623:MPV196767 MFX196623:MFZ196767 LWB196623:LWD196767 LMF196623:LMH196767 LCJ196623:LCL196767 KSN196623:KSP196767 KIR196623:KIT196767 JYV196623:JYX196767 JOZ196623:JPB196767 JFD196623:JFF196767 IVH196623:IVJ196767 ILL196623:ILN196767 IBP196623:IBR196767 HRT196623:HRV196767 HHX196623:HHZ196767 GYB196623:GYD196767 GOF196623:GOH196767 GEJ196623:GEL196767 FUN196623:FUP196767 FKR196623:FKT196767 FAV196623:FAX196767 EQZ196623:ERB196767 EHD196623:EHF196767 DXH196623:DXJ196767 DNL196623:DNN196767 DDP196623:DDR196767 CTT196623:CTV196767 CJX196623:CJZ196767 CAB196623:CAD196767 BQF196623:BQH196767 BGJ196623:BGL196767 AWN196623:AWP196767 AMR196623:AMT196767 ACV196623:ACX196767 SZ196623:TB196767 JD196623:JF196767 H196623:J196767 WVP131087:WVR131231 WLT131087:WLV131231 WBX131087:WBZ131231 VSB131087:VSD131231 VIF131087:VIH131231 UYJ131087:UYL131231 UON131087:UOP131231 UER131087:UET131231 TUV131087:TUX131231 TKZ131087:TLB131231 TBD131087:TBF131231 SRH131087:SRJ131231 SHL131087:SHN131231 RXP131087:RXR131231 RNT131087:RNV131231 RDX131087:RDZ131231 QUB131087:QUD131231 QKF131087:QKH131231 QAJ131087:QAL131231 PQN131087:PQP131231 PGR131087:PGT131231 OWV131087:OWX131231 OMZ131087:ONB131231 ODD131087:ODF131231 NTH131087:NTJ131231 NJL131087:NJN131231 MZP131087:MZR131231 MPT131087:MPV131231 MFX131087:MFZ131231 LWB131087:LWD131231 LMF131087:LMH131231 LCJ131087:LCL131231 KSN131087:KSP131231 KIR131087:KIT131231 JYV131087:JYX131231 JOZ131087:JPB131231 JFD131087:JFF131231 IVH131087:IVJ131231 ILL131087:ILN131231 IBP131087:IBR131231 HRT131087:HRV131231 HHX131087:HHZ131231 GYB131087:GYD131231 GOF131087:GOH131231 GEJ131087:GEL131231 FUN131087:FUP131231 FKR131087:FKT131231 FAV131087:FAX131231 EQZ131087:ERB131231 EHD131087:EHF131231 DXH131087:DXJ131231 DNL131087:DNN131231 DDP131087:DDR131231 CTT131087:CTV131231 CJX131087:CJZ131231 CAB131087:CAD131231 BQF131087:BQH131231 BGJ131087:BGL131231 AWN131087:AWP131231 AMR131087:AMT131231 ACV131087:ACX131231 SZ131087:TB131231 JD131087:JF131231 H131087:J131231 WVP65551:WVR65695 WLT65551:WLV65695 WBX65551:WBZ65695 VSB65551:VSD65695 VIF65551:VIH65695 UYJ65551:UYL65695 UON65551:UOP65695 UER65551:UET65695 TUV65551:TUX65695 TKZ65551:TLB65695 TBD65551:TBF65695 SRH65551:SRJ65695 SHL65551:SHN65695 RXP65551:RXR65695 RNT65551:RNV65695 RDX65551:RDZ65695 QUB65551:QUD65695 QKF65551:QKH65695 QAJ65551:QAL65695 PQN65551:PQP65695 PGR65551:PGT65695 OWV65551:OWX65695 OMZ65551:ONB65695 ODD65551:ODF65695 NTH65551:NTJ65695 NJL65551:NJN65695 MZP65551:MZR65695 MPT65551:MPV65695 MFX65551:MFZ65695 LWB65551:LWD65695 LMF65551:LMH65695 LCJ65551:LCL65695 KSN65551:KSP65695 KIR65551:KIT65695 JYV65551:JYX65695 JOZ65551:JPB65695 JFD65551:JFF65695 IVH65551:IVJ65695 ILL65551:ILN65695 IBP65551:IBR65695 HRT65551:HRV65695 HHX65551:HHZ65695 GYB65551:GYD65695 GOF65551:GOH65695 GEJ65551:GEL65695 FUN65551:FUP65695 FKR65551:FKT65695 FAV65551:FAX65695 EQZ65551:ERB65695 EHD65551:EHF65695 DXH65551:DXJ65695 DNL65551:DNN65695 DDP65551:DDR65695 CTT65551:CTV65695 CJX65551:CJZ65695 CAB65551:CAD65695 BQF65551:BQH65695 BGJ65551:BGL65695 AWN65551:AWP65695 AMR65551:AMT65695 ACV65551:ACX65695 SZ65551:TB65695 JD65551:JF65695 H65551:J65695 WVP12:WVR159 WLT12:WLV159 WBX12:WBZ159 VSB12:VSD159 VIF12:VIH159 UYJ12:UYL159 UON12:UOP159 UER12:UET159 TUV12:TUX159 TKZ12:TLB159 TBD12:TBF159 SRH12:SRJ159 SHL12:SHN159 RXP12:RXR159 RNT12:RNV159 RDX12:RDZ159 QUB12:QUD159 QKF12:QKH159 QAJ12:QAL159 PQN12:PQP159 PGR12:PGT159 OWV12:OWX159 OMZ12:ONB159 ODD12:ODF159 NTH12:NTJ159 NJL12:NJN159 MZP12:MZR159 MPT12:MPV159 MFX12:MFZ159 LWB12:LWD159 LMF12:LMH159 LCJ12:LCL159 KSN12:KSP159 KIR12:KIT159 JYV12:JYX159 JOZ12:JPB159 JFD12:JFF159 IVH12:IVJ159 ILL12:ILN159 IBP12:IBR159 HRT12:HRV159 HHX12:HHZ159 GYB12:GYD159 GOF12:GOH159 GEJ12:GEL159 FUN12:FUP159 FKR12:FKT159 FAV12:FAX159 EQZ12:ERB159 EHD12:EHF159 DXH12:DXJ159 DNL12:DNN159 DDP12:DDR159 CTT12:CTV159 CJX12:CJZ159 CAB12:CAD159 BQF12:BQH159 BGJ12:BGL159 AWN12:AWP159 AMR12:AMT159 ACV12:ACX159 SZ12:TB159 JD12:JF159" xr:uid="{87FDA430-EB43-4F19-85C2-38D4DA8F1463}">
      <formula1>$AG$11:$AG$30</formula1>
    </dataValidation>
    <dataValidation type="list" allowBlank="1" showInputMessage="1" showErrorMessage="1" sqref="L12:L159 JH12:JH159 TD12:TD159 ACZ12:ACZ159 AMV12:AMV159 AWR12:AWR159 BGN12:BGN159 BQJ12:BQJ159 CAF12:CAF159 CKB12:CKB159 CTX12:CTX159 DDT12:DDT159 DNP12:DNP159 DXL12:DXL159 EHH12:EHH159 ERD12:ERD159 FAZ12:FAZ159 FKV12:FKV159 FUR12:FUR159 GEN12:GEN159 GOJ12:GOJ159 GYF12:GYF159 HIB12:HIB159 HRX12:HRX159 IBT12:IBT159 ILP12:ILP159 IVL12:IVL159 JFH12:JFH159 JPD12:JPD159 JYZ12:JYZ159 KIV12:KIV159 KSR12:KSR159 LCN12:LCN159 LMJ12:LMJ159 LWF12:LWF159 MGB12:MGB159 MPX12:MPX159 MZT12:MZT159 NJP12:NJP159 NTL12:NTL159 ODH12:ODH159 OND12:OND159 OWZ12:OWZ159 PGV12:PGV159 PQR12:PQR159 QAN12:QAN159 QKJ12:QKJ159 QUF12:QUF159 REB12:REB159 RNX12:RNX159 RXT12:RXT159 SHP12:SHP159 SRL12:SRL159 TBH12:TBH159 TLD12:TLD159 TUZ12:TUZ159 UEV12:UEV159 UOR12:UOR159 UYN12:UYN159 VIJ12:VIJ159 VSF12:VSF159 WCB12:WCB159 WLX12:WLX159 WVT12:WVT159 L65551:L65695 JH65551:JH65695 TD65551:TD65695 ACZ65551:ACZ65695 AMV65551:AMV65695 AWR65551:AWR65695 BGN65551:BGN65695 BQJ65551:BQJ65695 CAF65551:CAF65695 CKB65551:CKB65695 CTX65551:CTX65695 DDT65551:DDT65695 DNP65551:DNP65695 DXL65551:DXL65695 EHH65551:EHH65695 ERD65551:ERD65695 FAZ65551:FAZ65695 FKV65551:FKV65695 FUR65551:FUR65695 GEN65551:GEN65695 GOJ65551:GOJ65695 GYF65551:GYF65695 HIB65551:HIB65695 HRX65551:HRX65695 IBT65551:IBT65695 ILP65551:ILP65695 IVL65551:IVL65695 JFH65551:JFH65695 JPD65551:JPD65695 JYZ65551:JYZ65695 KIV65551:KIV65695 KSR65551:KSR65695 LCN65551:LCN65695 LMJ65551:LMJ65695 LWF65551:LWF65695 MGB65551:MGB65695 MPX65551:MPX65695 MZT65551:MZT65695 NJP65551:NJP65695 NTL65551:NTL65695 ODH65551:ODH65695 OND65551:OND65695 OWZ65551:OWZ65695 PGV65551:PGV65695 PQR65551:PQR65695 QAN65551:QAN65695 QKJ65551:QKJ65695 QUF65551:QUF65695 REB65551:REB65695 RNX65551:RNX65695 RXT65551:RXT65695 SHP65551:SHP65695 SRL65551:SRL65695 TBH65551:TBH65695 TLD65551:TLD65695 TUZ65551:TUZ65695 UEV65551:UEV65695 UOR65551:UOR65695 UYN65551:UYN65695 VIJ65551:VIJ65695 VSF65551:VSF65695 WCB65551:WCB65695 WLX65551:WLX65695 WVT65551:WVT65695 L131087:L131231 JH131087:JH131231 TD131087:TD131231 ACZ131087:ACZ131231 AMV131087:AMV131231 AWR131087:AWR131231 BGN131087:BGN131231 BQJ131087:BQJ131231 CAF131087:CAF131231 CKB131087:CKB131231 CTX131087:CTX131231 DDT131087:DDT131231 DNP131087:DNP131231 DXL131087:DXL131231 EHH131087:EHH131231 ERD131087:ERD131231 FAZ131087:FAZ131231 FKV131087:FKV131231 FUR131087:FUR131231 GEN131087:GEN131231 GOJ131087:GOJ131231 GYF131087:GYF131231 HIB131087:HIB131231 HRX131087:HRX131231 IBT131087:IBT131231 ILP131087:ILP131231 IVL131087:IVL131231 JFH131087:JFH131231 JPD131087:JPD131231 JYZ131087:JYZ131231 KIV131087:KIV131231 KSR131087:KSR131231 LCN131087:LCN131231 LMJ131087:LMJ131231 LWF131087:LWF131231 MGB131087:MGB131231 MPX131087:MPX131231 MZT131087:MZT131231 NJP131087:NJP131231 NTL131087:NTL131231 ODH131087:ODH131231 OND131087:OND131231 OWZ131087:OWZ131231 PGV131087:PGV131231 PQR131087:PQR131231 QAN131087:QAN131231 QKJ131087:QKJ131231 QUF131087:QUF131231 REB131087:REB131231 RNX131087:RNX131231 RXT131087:RXT131231 SHP131087:SHP131231 SRL131087:SRL131231 TBH131087:TBH131231 TLD131087:TLD131231 TUZ131087:TUZ131231 UEV131087:UEV131231 UOR131087:UOR131231 UYN131087:UYN131231 VIJ131087:VIJ131231 VSF131087:VSF131231 WCB131087:WCB131231 WLX131087:WLX131231 WVT131087:WVT131231 L196623:L196767 JH196623:JH196767 TD196623:TD196767 ACZ196623:ACZ196767 AMV196623:AMV196767 AWR196623:AWR196767 BGN196623:BGN196767 BQJ196623:BQJ196767 CAF196623:CAF196767 CKB196623:CKB196767 CTX196623:CTX196767 DDT196623:DDT196767 DNP196623:DNP196767 DXL196623:DXL196767 EHH196623:EHH196767 ERD196623:ERD196767 FAZ196623:FAZ196767 FKV196623:FKV196767 FUR196623:FUR196767 GEN196623:GEN196767 GOJ196623:GOJ196767 GYF196623:GYF196767 HIB196623:HIB196767 HRX196623:HRX196767 IBT196623:IBT196767 ILP196623:ILP196767 IVL196623:IVL196767 JFH196623:JFH196767 JPD196623:JPD196767 JYZ196623:JYZ196767 KIV196623:KIV196767 KSR196623:KSR196767 LCN196623:LCN196767 LMJ196623:LMJ196767 LWF196623:LWF196767 MGB196623:MGB196767 MPX196623:MPX196767 MZT196623:MZT196767 NJP196623:NJP196767 NTL196623:NTL196767 ODH196623:ODH196767 OND196623:OND196767 OWZ196623:OWZ196767 PGV196623:PGV196767 PQR196623:PQR196767 QAN196623:QAN196767 QKJ196623:QKJ196767 QUF196623:QUF196767 REB196623:REB196767 RNX196623:RNX196767 RXT196623:RXT196767 SHP196623:SHP196767 SRL196623:SRL196767 TBH196623:TBH196767 TLD196623:TLD196767 TUZ196623:TUZ196767 UEV196623:UEV196767 UOR196623:UOR196767 UYN196623:UYN196767 VIJ196623:VIJ196767 VSF196623:VSF196767 WCB196623:WCB196767 WLX196623:WLX196767 WVT196623:WVT196767 L262159:L262303 JH262159:JH262303 TD262159:TD262303 ACZ262159:ACZ262303 AMV262159:AMV262303 AWR262159:AWR262303 BGN262159:BGN262303 BQJ262159:BQJ262303 CAF262159:CAF262303 CKB262159:CKB262303 CTX262159:CTX262303 DDT262159:DDT262303 DNP262159:DNP262303 DXL262159:DXL262303 EHH262159:EHH262303 ERD262159:ERD262303 FAZ262159:FAZ262303 FKV262159:FKV262303 FUR262159:FUR262303 GEN262159:GEN262303 GOJ262159:GOJ262303 GYF262159:GYF262303 HIB262159:HIB262303 HRX262159:HRX262303 IBT262159:IBT262303 ILP262159:ILP262303 IVL262159:IVL262303 JFH262159:JFH262303 JPD262159:JPD262303 JYZ262159:JYZ262303 KIV262159:KIV262303 KSR262159:KSR262303 LCN262159:LCN262303 LMJ262159:LMJ262303 LWF262159:LWF262303 MGB262159:MGB262303 MPX262159:MPX262303 MZT262159:MZT262303 NJP262159:NJP262303 NTL262159:NTL262303 ODH262159:ODH262303 OND262159:OND262303 OWZ262159:OWZ262303 PGV262159:PGV262303 PQR262159:PQR262303 QAN262159:QAN262303 QKJ262159:QKJ262303 QUF262159:QUF262303 REB262159:REB262303 RNX262159:RNX262303 RXT262159:RXT262303 SHP262159:SHP262303 SRL262159:SRL262303 TBH262159:TBH262303 TLD262159:TLD262303 TUZ262159:TUZ262303 UEV262159:UEV262303 UOR262159:UOR262303 UYN262159:UYN262303 VIJ262159:VIJ262303 VSF262159:VSF262303 WCB262159:WCB262303 WLX262159:WLX262303 WVT262159:WVT262303 L327695:L327839 JH327695:JH327839 TD327695:TD327839 ACZ327695:ACZ327839 AMV327695:AMV327839 AWR327695:AWR327839 BGN327695:BGN327839 BQJ327695:BQJ327839 CAF327695:CAF327839 CKB327695:CKB327839 CTX327695:CTX327839 DDT327695:DDT327839 DNP327695:DNP327839 DXL327695:DXL327839 EHH327695:EHH327839 ERD327695:ERD327839 FAZ327695:FAZ327839 FKV327695:FKV327839 FUR327695:FUR327839 GEN327695:GEN327839 GOJ327695:GOJ327839 GYF327695:GYF327839 HIB327695:HIB327839 HRX327695:HRX327839 IBT327695:IBT327839 ILP327695:ILP327839 IVL327695:IVL327839 JFH327695:JFH327839 JPD327695:JPD327839 JYZ327695:JYZ327839 KIV327695:KIV327839 KSR327695:KSR327839 LCN327695:LCN327839 LMJ327695:LMJ327839 LWF327695:LWF327839 MGB327695:MGB327839 MPX327695:MPX327839 MZT327695:MZT327839 NJP327695:NJP327839 NTL327695:NTL327839 ODH327695:ODH327839 OND327695:OND327839 OWZ327695:OWZ327839 PGV327695:PGV327839 PQR327695:PQR327839 QAN327695:QAN327839 QKJ327695:QKJ327839 QUF327695:QUF327839 REB327695:REB327839 RNX327695:RNX327839 RXT327695:RXT327839 SHP327695:SHP327839 SRL327695:SRL327839 TBH327695:TBH327839 TLD327695:TLD327839 TUZ327695:TUZ327839 UEV327695:UEV327839 UOR327695:UOR327839 UYN327695:UYN327839 VIJ327695:VIJ327839 VSF327695:VSF327839 WCB327695:WCB327839 WLX327695:WLX327839 WVT327695:WVT327839 L393231:L393375 JH393231:JH393375 TD393231:TD393375 ACZ393231:ACZ393375 AMV393231:AMV393375 AWR393231:AWR393375 BGN393231:BGN393375 BQJ393231:BQJ393375 CAF393231:CAF393375 CKB393231:CKB393375 CTX393231:CTX393375 DDT393231:DDT393375 DNP393231:DNP393375 DXL393231:DXL393375 EHH393231:EHH393375 ERD393231:ERD393375 FAZ393231:FAZ393375 FKV393231:FKV393375 FUR393231:FUR393375 GEN393231:GEN393375 GOJ393231:GOJ393375 GYF393231:GYF393375 HIB393231:HIB393375 HRX393231:HRX393375 IBT393231:IBT393375 ILP393231:ILP393375 IVL393231:IVL393375 JFH393231:JFH393375 JPD393231:JPD393375 JYZ393231:JYZ393375 KIV393231:KIV393375 KSR393231:KSR393375 LCN393231:LCN393375 LMJ393231:LMJ393375 LWF393231:LWF393375 MGB393231:MGB393375 MPX393231:MPX393375 MZT393231:MZT393375 NJP393231:NJP393375 NTL393231:NTL393375 ODH393231:ODH393375 OND393231:OND393375 OWZ393231:OWZ393375 PGV393231:PGV393375 PQR393231:PQR393375 QAN393231:QAN393375 QKJ393231:QKJ393375 QUF393231:QUF393375 REB393231:REB393375 RNX393231:RNX393375 RXT393231:RXT393375 SHP393231:SHP393375 SRL393231:SRL393375 TBH393231:TBH393375 TLD393231:TLD393375 TUZ393231:TUZ393375 UEV393231:UEV393375 UOR393231:UOR393375 UYN393231:UYN393375 VIJ393231:VIJ393375 VSF393231:VSF393375 WCB393231:WCB393375 WLX393231:WLX393375 WVT393231:WVT393375 L458767:L458911 JH458767:JH458911 TD458767:TD458911 ACZ458767:ACZ458911 AMV458767:AMV458911 AWR458767:AWR458911 BGN458767:BGN458911 BQJ458767:BQJ458911 CAF458767:CAF458911 CKB458767:CKB458911 CTX458767:CTX458911 DDT458767:DDT458911 DNP458767:DNP458911 DXL458767:DXL458911 EHH458767:EHH458911 ERD458767:ERD458911 FAZ458767:FAZ458911 FKV458767:FKV458911 FUR458767:FUR458911 GEN458767:GEN458911 GOJ458767:GOJ458911 GYF458767:GYF458911 HIB458767:HIB458911 HRX458767:HRX458911 IBT458767:IBT458911 ILP458767:ILP458911 IVL458767:IVL458911 JFH458767:JFH458911 JPD458767:JPD458911 JYZ458767:JYZ458911 KIV458767:KIV458911 KSR458767:KSR458911 LCN458767:LCN458911 LMJ458767:LMJ458911 LWF458767:LWF458911 MGB458767:MGB458911 MPX458767:MPX458911 MZT458767:MZT458911 NJP458767:NJP458911 NTL458767:NTL458911 ODH458767:ODH458911 OND458767:OND458911 OWZ458767:OWZ458911 PGV458767:PGV458911 PQR458767:PQR458911 QAN458767:QAN458911 QKJ458767:QKJ458911 QUF458767:QUF458911 REB458767:REB458911 RNX458767:RNX458911 RXT458767:RXT458911 SHP458767:SHP458911 SRL458767:SRL458911 TBH458767:TBH458911 TLD458767:TLD458911 TUZ458767:TUZ458911 UEV458767:UEV458911 UOR458767:UOR458911 UYN458767:UYN458911 VIJ458767:VIJ458911 VSF458767:VSF458911 WCB458767:WCB458911 WLX458767:WLX458911 WVT458767:WVT458911 L524303:L524447 JH524303:JH524447 TD524303:TD524447 ACZ524303:ACZ524447 AMV524303:AMV524447 AWR524303:AWR524447 BGN524303:BGN524447 BQJ524303:BQJ524447 CAF524303:CAF524447 CKB524303:CKB524447 CTX524303:CTX524447 DDT524303:DDT524447 DNP524303:DNP524447 DXL524303:DXL524447 EHH524303:EHH524447 ERD524303:ERD524447 FAZ524303:FAZ524447 FKV524303:FKV524447 FUR524303:FUR524447 GEN524303:GEN524447 GOJ524303:GOJ524447 GYF524303:GYF524447 HIB524303:HIB524447 HRX524303:HRX524447 IBT524303:IBT524447 ILP524303:ILP524447 IVL524303:IVL524447 JFH524303:JFH524447 JPD524303:JPD524447 JYZ524303:JYZ524447 KIV524303:KIV524447 KSR524303:KSR524447 LCN524303:LCN524447 LMJ524303:LMJ524447 LWF524303:LWF524447 MGB524303:MGB524447 MPX524303:MPX524447 MZT524303:MZT524447 NJP524303:NJP524447 NTL524303:NTL524447 ODH524303:ODH524447 OND524303:OND524447 OWZ524303:OWZ524447 PGV524303:PGV524447 PQR524303:PQR524447 QAN524303:QAN524447 QKJ524303:QKJ524447 QUF524303:QUF524447 REB524303:REB524447 RNX524303:RNX524447 RXT524303:RXT524447 SHP524303:SHP524447 SRL524303:SRL524447 TBH524303:TBH524447 TLD524303:TLD524447 TUZ524303:TUZ524447 UEV524303:UEV524447 UOR524303:UOR524447 UYN524303:UYN524447 VIJ524303:VIJ524447 VSF524303:VSF524447 WCB524303:WCB524447 WLX524303:WLX524447 WVT524303:WVT524447 L589839:L589983 JH589839:JH589983 TD589839:TD589983 ACZ589839:ACZ589983 AMV589839:AMV589983 AWR589839:AWR589983 BGN589839:BGN589983 BQJ589839:BQJ589983 CAF589839:CAF589983 CKB589839:CKB589983 CTX589839:CTX589983 DDT589839:DDT589983 DNP589839:DNP589983 DXL589839:DXL589983 EHH589839:EHH589983 ERD589839:ERD589983 FAZ589839:FAZ589983 FKV589839:FKV589983 FUR589839:FUR589983 GEN589839:GEN589983 GOJ589839:GOJ589983 GYF589839:GYF589983 HIB589839:HIB589983 HRX589839:HRX589983 IBT589839:IBT589983 ILP589839:ILP589983 IVL589839:IVL589983 JFH589839:JFH589983 JPD589839:JPD589983 JYZ589839:JYZ589983 KIV589839:KIV589983 KSR589839:KSR589983 LCN589839:LCN589983 LMJ589839:LMJ589983 LWF589839:LWF589983 MGB589839:MGB589983 MPX589839:MPX589983 MZT589839:MZT589983 NJP589839:NJP589983 NTL589839:NTL589983 ODH589839:ODH589983 OND589839:OND589983 OWZ589839:OWZ589983 PGV589839:PGV589983 PQR589839:PQR589983 QAN589839:QAN589983 QKJ589839:QKJ589983 QUF589839:QUF589983 REB589839:REB589983 RNX589839:RNX589983 RXT589839:RXT589983 SHP589839:SHP589983 SRL589839:SRL589983 TBH589839:TBH589983 TLD589839:TLD589983 TUZ589839:TUZ589983 UEV589839:UEV589983 UOR589839:UOR589983 UYN589839:UYN589983 VIJ589839:VIJ589983 VSF589839:VSF589983 WCB589839:WCB589983 WLX589839:WLX589983 WVT589839:WVT589983 L655375:L655519 JH655375:JH655519 TD655375:TD655519 ACZ655375:ACZ655519 AMV655375:AMV655519 AWR655375:AWR655519 BGN655375:BGN655519 BQJ655375:BQJ655519 CAF655375:CAF655519 CKB655375:CKB655519 CTX655375:CTX655519 DDT655375:DDT655519 DNP655375:DNP655519 DXL655375:DXL655519 EHH655375:EHH655519 ERD655375:ERD655519 FAZ655375:FAZ655519 FKV655375:FKV655519 FUR655375:FUR655519 GEN655375:GEN655519 GOJ655375:GOJ655519 GYF655375:GYF655519 HIB655375:HIB655519 HRX655375:HRX655519 IBT655375:IBT655519 ILP655375:ILP655519 IVL655375:IVL655519 JFH655375:JFH655519 JPD655375:JPD655519 JYZ655375:JYZ655519 KIV655375:KIV655519 KSR655375:KSR655519 LCN655375:LCN655519 LMJ655375:LMJ655519 LWF655375:LWF655519 MGB655375:MGB655519 MPX655375:MPX655519 MZT655375:MZT655519 NJP655375:NJP655519 NTL655375:NTL655519 ODH655375:ODH655519 OND655375:OND655519 OWZ655375:OWZ655519 PGV655375:PGV655519 PQR655375:PQR655519 QAN655375:QAN655519 QKJ655375:QKJ655519 QUF655375:QUF655519 REB655375:REB655519 RNX655375:RNX655519 RXT655375:RXT655519 SHP655375:SHP655519 SRL655375:SRL655519 TBH655375:TBH655519 TLD655375:TLD655519 TUZ655375:TUZ655519 UEV655375:UEV655519 UOR655375:UOR655519 UYN655375:UYN655519 VIJ655375:VIJ655519 VSF655375:VSF655519 WCB655375:WCB655519 WLX655375:WLX655519 WVT655375:WVT655519 L720911:L721055 JH720911:JH721055 TD720911:TD721055 ACZ720911:ACZ721055 AMV720911:AMV721055 AWR720911:AWR721055 BGN720911:BGN721055 BQJ720911:BQJ721055 CAF720911:CAF721055 CKB720911:CKB721055 CTX720911:CTX721055 DDT720911:DDT721055 DNP720911:DNP721055 DXL720911:DXL721055 EHH720911:EHH721055 ERD720911:ERD721055 FAZ720911:FAZ721055 FKV720911:FKV721055 FUR720911:FUR721055 GEN720911:GEN721055 GOJ720911:GOJ721055 GYF720911:GYF721055 HIB720911:HIB721055 HRX720911:HRX721055 IBT720911:IBT721055 ILP720911:ILP721055 IVL720911:IVL721055 JFH720911:JFH721055 JPD720911:JPD721055 JYZ720911:JYZ721055 KIV720911:KIV721055 KSR720911:KSR721055 LCN720911:LCN721055 LMJ720911:LMJ721055 LWF720911:LWF721055 MGB720911:MGB721055 MPX720911:MPX721055 MZT720911:MZT721055 NJP720911:NJP721055 NTL720911:NTL721055 ODH720911:ODH721055 OND720911:OND721055 OWZ720911:OWZ721055 PGV720911:PGV721055 PQR720911:PQR721055 QAN720911:QAN721055 QKJ720911:QKJ721055 QUF720911:QUF721055 REB720911:REB721055 RNX720911:RNX721055 RXT720911:RXT721055 SHP720911:SHP721055 SRL720911:SRL721055 TBH720911:TBH721055 TLD720911:TLD721055 TUZ720911:TUZ721055 UEV720911:UEV721055 UOR720911:UOR721055 UYN720911:UYN721055 VIJ720911:VIJ721055 VSF720911:VSF721055 WCB720911:WCB721055 WLX720911:WLX721055 WVT720911:WVT721055 L786447:L786591 JH786447:JH786591 TD786447:TD786591 ACZ786447:ACZ786591 AMV786447:AMV786591 AWR786447:AWR786591 BGN786447:BGN786591 BQJ786447:BQJ786591 CAF786447:CAF786591 CKB786447:CKB786591 CTX786447:CTX786591 DDT786447:DDT786591 DNP786447:DNP786591 DXL786447:DXL786591 EHH786447:EHH786591 ERD786447:ERD786591 FAZ786447:FAZ786591 FKV786447:FKV786591 FUR786447:FUR786591 GEN786447:GEN786591 GOJ786447:GOJ786591 GYF786447:GYF786591 HIB786447:HIB786591 HRX786447:HRX786591 IBT786447:IBT786591 ILP786447:ILP786591 IVL786447:IVL786591 JFH786447:JFH786591 JPD786447:JPD786591 JYZ786447:JYZ786591 KIV786447:KIV786591 KSR786447:KSR786591 LCN786447:LCN786591 LMJ786447:LMJ786591 LWF786447:LWF786591 MGB786447:MGB786591 MPX786447:MPX786591 MZT786447:MZT786591 NJP786447:NJP786591 NTL786447:NTL786591 ODH786447:ODH786591 OND786447:OND786591 OWZ786447:OWZ786591 PGV786447:PGV786591 PQR786447:PQR786591 QAN786447:QAN786591 QKJ786447:QKJ786591 QUF786447:QUF786591 REB786447:REB786591 RNX786447:RNX786591 RXT786447:RXT786591 SHP786447:SHP786591 SRL786447:SRL786591 TBH786447:TBH786591 TLD786447:TLD786591 TUZ786447:TUZ786591 UEV786447:UEV786591 UOR786447:UOR786591 UYN786447:UYN786591 VIJ786447:VIJ786591 VSF786447:VSF786591 WCB786447:WCB786591 WLX786447:WLX786591 WVT786447:WVT786591 L851983:L852127 JH851983:JH852127 TD851983:TD852127 ACZ851983:ACZ852127 AMV851983:AMV852127 AWR851983:AWR852127 BGN851983:BGN852127 BQJ851983:BQJ852127 CAF851983:CAF852127 CKB851983:CKB852127 CTX851983:CTX852127 DDT851983:DDT852127 DNP851983:DNP852127 DXL851983:DXL852127 EHH851983:EHH852127 ERD851983:ERD852127 FAZ851983:FAZ852127 FKV851983:FKV852127 FUR851983:FUR852127 GEN851983:GEN852127 GOJ851983:GOJ852127 GYF851983:GYF852127 HIB851983:HIB852127 HRX851983:HRX852127 IBT851983:IBT852127 ILP851983:ILP852127 IVL851983:IVL852127 JFH851983:JFH852127 JPD851983:JPD852127 JYZ851983:JYZ852127 KIV851983:KIV852127 KSR851983:KSR852127 LCN851983:LCN852127 LMJ851983:LMJ852127 LWF851983:LWF852127 MGB851983:MGB852127 MPX851983:MPX852127 MZT851983:MZT852127 NJP851983:NJP852127 NTL851983:NTL852127 ODH851983:ODH852127 OND851983:OND852127 OWZ851983:OWZ852127 PGV851983:PGV852127 PQR851983:PQR852127 QAN851983:QAN852127 QKJ851983:QKJ852127 QUF851983:QUF852127 REB851983:REB852127 RNX851983:RNX852127 RXT851983:RXT852127 SHP851983:SHP852127 SRL851983:SRL852127 TBH851983:TBH852127 TLD851983:TLD852127 TUZ851983:TUZ852127 UEV851983:UEV852127 UOR851983:UOR852127 UYN851983:UYN852127 VIJ851983:VIJ852127 VSF851983:VSF852127 WCB851983:WCB852127 WLX851983:WLX852127 WVT851983:WVT852127 L917519:L917663 JH917519:JH917663 TD917519:TD917663 ACZ917519:ACZ917663 AMV917519:AMV917663 AWR917519:AWR917663 BGN917519:BGN917663 BQJ917519:BQJ917663 CAF917519:CAF917663 CKB917519:CKB917663 CTX917519:CTX917663 DDT917519:DDT917663 DNP917519:DNP917663 DXL917519:DXL917663 EHH917519:EHH917663 ERD917519:ERD917663 FAZ917519:FAZ917663 FKV917519:FKV917663 FUR917519:FUR917663 GEN917519:GEN917663 GOJ917519:GOJ917663 GYF917519:GYF917663 HIB917519:HIB917663 HRX917519:HRX917663 IBT917519:IBT917663 ILP917519:ILP917663 IVL917519:IVL917663 JFH917519:JFH917663 JPD917519:JPD917663 JYZ917519:JYZ917663 KIV917519:KIV917663 KSR917519:KSR917663 LCN917519:LCN917663 LMJ917519:LMJ917663 LWF917519:LWF917663 MGB917519:MGB917663 MPX917519:MPX917663 MZT917519:MZT917663 NJP917519:NJP917663 NTL917519:NTL917663 ODH917519:ODH917663 OND917519:OND917663 OWZ917519:OWZ917663 PGV917519:PGV917663 PQR917519:PQR917663 QAN917519:QAN917663 QKJ917519:QKJ917663 QUF917519:QUF917663 REB917519:REB917663 RNX917519:RNX917663 RXT917519:RXT917663 SHP917519:SHP917663 SRL917519:SRL917663 TBH917519:TBH917663 TLD917519:TLD917663 TUZ917519:TUZ917663 UEV917519:UEV917663 UOR917519:UOR917663 UYN917519:UYN917663 VIJ917519:VIJ917663 VSF917519:VSF917663 WCB917519:WCB917663 WLX917519:WLX917663 WVT917519:WVT917663 L983055:L983199 JH983055:JH983199 TD983055:TD983199 ACZ983055:ACZ983199 AMV983055:AMV983199 AWR983055:AWR983199 BGN983055:BGN983199 BQJ983055:BQJ983199 CAF983055:CAF983199 CKB983055:CKB983199 CTX983055:CTX983199 DDT983055:DDT983199 DNP983055:DNP983199 DXL983055:DXL983199 EHH983055:EHH983199 ERD983055:ERD983199 FAZ983055:FAZ983199 FKV983055:FKV983199 FUR983055:FUR983199 GEN983055:GEN983199 GOJ983055:GOJ983199 GYF983055:GYF983199 HIB983055:HIB983199 HRX983055:HRX983199 IBT983055:IBT983199 ILP983055:ILP983199 IVL983055:IVL983199 JFH983055:JFH983199 JPD983055:JPD983199 JYZ983055:JYZ983199 KIV983055:KIV983199 KSR983055:KSR983199 LCN983055:LCN983199 LMJ983055:LMJ983199 LWF983055:LWF983199 MGB983055:MGB983199 MPX983055:MPX983199 MZT983055:MZT983199 NJP983055:NJP983199 NTL983055:NTL983199 ODH983055:ODH983199 OND983055:OND983199 OWZ983055:OWZ983199 PGV983055:PGV983199 PQR983055:PQR983199 QAN983055:QAN983199 QKJ983055:QKJ983199 QUF983055:QUF983199 REB983055:REB983199 RNX983055:RNX983199 RXT983055:RXT983199 SHP983055:SHP983199 SRL983055:SRL983199 TBH983055:TBH983199 TLD983055:TLD983199 TUZ983055:TUZ983199 UEV983055:UEV983199 UOR983055:UOR983199 UYN983055:UYN983199 VIJ983055:VIJ983199 VSF983055:VSF983199 WCB983055:WCB983199 WLX983055:WLX983199 WVT983055:WVT983199" xr:uid="{99013C3C-E6E0-479C-9FCA-1411DB7B2A58}">
      <formula1>$AH$11:$AH$12</formula1>
    </dataValidation>
    <dataValidation type="list" allowBlank="1" showInputMessage="1" showErrorMessage="1" sqref="K12:K159 JG12:JG159 TC12:TC159 ACY12:ACY159 AMU12:AMU159 AWQ12:AWQ159 BGM12:BGM159 BQI12:BQI159 CAE12:CAE159 CKA12:CKA159 CTW12:CTW159 DDS12:DDS159 DNO12:DNO159 DXK12:DXK159 EHG12:EHG159 ERC12:ERC159 FAY12:FAY159 FKU12:FKU159 FUQ12:FUQ159 GEM12:GEM159 GOI12:GOI159 GYE12:GYE159 HIA12:HIA159 HRW12:HRW159 IBS12:IBS159 ILO12:ILO159 IVK12:IVK159 JFG12:JFG159 JPC12:JPC159 JYY12:JYY159 KIU12:KIU159 KSQ12:KSQ159 LCM12:LCM159 LMI12:LMI159 LWE12:LWE159 MGA12:MGA159 MPW12:MPW159 MZS12:MZS159 NJO12:NJO159 NTK12:NTK159 ODG12:ODG159 ONC12:ONC159 OWY12:OWY159 PGU12:PGU159 PQQ12:PQQ159 QAM12:QAM159 QKI12:QKI159 QUE12:QUE159 REA12:REA159 RNW12:RNW159 RXS12:RXS159 SHO12:SHO159 SRK12:SRK159 TBG12:TBG159 TLC12:TLC159 TUY12:TUY159 UEU12:UEU159 UOQ12:UOQ159 UYM12:UYM159 VII12:VII159 VSE12:VSE159 WCA12:WCA159 WLW12:WLW159 WVS12:WVS159 K65551:K65695 JG65551:JG65695 TC65551:TC65695 ACY65551:ACY65695 AMU65551:AMU65695 AWQ65551:AWQ65695 BGM65551:BGM65695 BQI65551:BQI65695 CAE65551:CAE65695 CKA65551:CKA65695 CTW65551:CTW65695 DDS65551:DDS65695 DNO65551:DNO65695 DXK65551:DXK65695 EHG65551:EHG65695 ERC65551:ERC65695 FAY65551:FAY65695 FKU65551:FKU65695 FUQ65551:FUQ65695 GEM65551:GEM65695 GOI65551:GOI65695 GYE65551:GYE65695 HIA65551:HIA65695 HRW65551:HRW65695 IBS65551:IBS65695 ILO65551:ILO65695 IVK65551:IVK65695 JFG65551:JFG65695 JPC65551:JPC65695 JYY65551:JYY65695 KIU65551:KIU65695 KSQ65551:KSQ65695 LCM65551:LCM65695 LMI65551:LMI65695 LWE65551:LWE65695 MGA65551:MGA65695 MPW65551:MPW65695 MZS65551:MZS65695 NJO65551:NJO65695 NTK65551:NTK65695 ODG65551:ODG65695 ONC65551:ONC65695 OWY65551:OWY65695 PGU65551:PGU65695 PQQ65551:PQQ65695 QAM65551:QAM65695 QKI65551:QKI65695 QUE65551:QUE65695 REA65551:REA65695 RNW65551:RNW65695 RXS65551:RXS65695 SHO65551:SHO65695 SRK65551:SRK65695 TBG65551:TBG65695 TLC65551:TLC65695 TUY65551:TUY65695 UEU65551:UEU65695 UOQ65551:UOQ65695 UYM65551:UYM65695 VII65551:VII65695 VSE65551:VSE65695 WCA65551:WCA65695 WLW65551:WLW65695 WVS65551:WVS65695 K131087:K131231 JG131087:JG131231 TC131087:TC131231 ACY131087:ACY131231 AMU131087:AMU131231 AWQ131087:AWQ131231 BGM131087:BGM131231 BQI131087:BQI131231 CAE131087:CAE131231 CKA131087:CKA131231 CTW131087:CTW131231 DDS131087:DDS131231 DNO131087:DNO131231 DXK131087:DXK131231 EHG131087:EHG131231 ERC131087:ERC131231 FAY131087:FAY131231 FKU131087:FKU131231 FUQ131087:FUQ131231 GEM131087:GEM131231 GOI131087:GOI131231 GYE131087:GYE131231 HIA131087:HIA131231 HRW131087:HRW131231 IBS131087:IBS131231 ILO131087:ILO131231 IVK131087:IVK131231 JFG131087:JFG131231 JPC131087:JPC131231 JYY131087:JYY131231 KIU131087:KIU131231 KSQ131087:KSQ131231 LCM131087:LCM131231 LMI131087:LMI131231 LWE131087:LWE131231 MGA131087:MGA131231 MPW131087:MPW131231 MZS131087:MZS131231 NJO131087:NJO131231 NTK131087:NTK131231 ODG131087:ODG131231 ONC131087:ONC131231 OWY131087:OWY131231 PGU131087:PGU131231 PQQ131087:PQQ131231 QAM131087:QAM131231 QKI131087:QKI131231 QUE131087:QUE131231 REA131087:REA131231 RNW131087:RNW131231 RXS131087:RXS131231 SHO131087:SHO131231 SRK131087:SRK131231 TBG131087:TBG131231 TLC131087:TLC131231 TUY131087:TUY131231 UEU131087:UEU131231 UOQ131087:UOQ131231 UYM131087:UYM131231 VII131087:VII131231 VSE131087:VSE131231 WCA131087:WCA131231 WLW131087:WLW131231 WVS131087:WVS131231 K196623:K196767 JG196623:JG196767 TC196623:TC196767 ACY196623:ACY196767 AMU196623:AMU196767 AWQ196623:AWQ196767 BGM196623:BGM196767 BQI196623:BQI196767 CAE196623:CAE196767 CKA196623:CKA196767 CTW196623:CTW196767 DDS196623:DDS196767 DNO196623:DNO196767 DXK196623:DXK196767 EHG196623:EHG196767 ERC196623:ERC196767 FAY196623:FAY196767 FKU196623:FKU196767 FUQ196623:FUQ196767 GEM196623:GEM196767 GOI196623:GOI196767 GYE196623:GYE196767 HIA196623:HIA196767 HRW196623:HRW196767 IBS196623:IBS196767 ILO196623:ILO196767 IVK196623:IVK196767 JFG196623:JFG196767 JPC196623:JPC196767 JYY196623:JYY196767 KIU196623:KIU196767 KSQ196623:KSQ196767 LCM196623:LCM196767 LMI196623:LMI196767 LWE196623:LWE196767 MGA196623:MGA196767 MPW196623:MPW196767 MZS196623:MZS196767 NJO196623:NJO196767 NTK196623:NTK196767 ODG196623:ODG196767 ONC196623:ONC196767 OWY196623:OWY196767 PGU196623:PGU196767 PQQ196623:PQQ196767 QAM196623:QAM196767 QKI196623:QKI196767 QUE196623:QUE196767 REA196623:REA196767 RNW196623:RNW196767 RXS196623:RXS196767 SHO196623:SHO196767 SRK196623:SRK196767 TBG196623:TBG196767 TLC196623:TLC196767 TUY196623:TUY196767 UEU196623:UEU196767 UOQ196623:UOQ196767 UYM196623:UYM196767 VII196623:VII196767 VSE196623:VSE196767 WCA196623:WCA196767 WLW196623:WLW196767 WVS196623:WVS196767 K262159:K262303 JG262159:JG262303 TC262159:TC262303 ACY262159:ACY262303 AMU262159:AMU262303 AWQ262159:AWQ262303 BGM262159:BGM262303 BQI262159:BQI262303 CAE262159:CAE262303 CKA262159:CKA262303 CTW262159:CTW262303 DDS262159:DDS262303 DNO262159:DNO262303 DXK262159:DXK262303 EHG262159:EHG262303 ERC262159:ERC262303 FAY262159:FAY262303 FKU262159:FKU262303 FUQ262159:FUQ262303 GEM262159:GEM262303 GOI262159:GOI262303 GYE262159:GYE262303 HIA262159:HIA262303 HRW262159:HRW262303 IBS262159:IBS262303 ILO262159:ILO262303 IVK262159:IVK262303 JFG262159:JFG262303 JPC262159:JPC262303 JYY262159:JYY262303 KIU262159:KIU262303 KSQ262159:KSQ262303 LCM262159:LCM262303 LMI262159:LMI262303 LWE262159:LWE262303 MGA262159:MGA262303 MPW262159:MPW262303 MZS262159:MZS262303 NJO262159:NJO262303 NTK262159:NTK262303 ODG262159:ODG262303 ONC262159:ONC262303 OWY262159:OWY262303 PGU262159:PGU262303 PQQ262159:PQQ262303 QAM262159:QAM262303 QKI262159:QKI262303 QUE262159:QUE262303 REA262159:REA262303 RNW262159:RNW262303 RXS262159:RXS262303 SHO262159:SHO262303 SRK262159:SRK262303 TBG262159:TBG262303 TLC262159:TLC262303 TUY262159:TUY262303 UEU262159:UEU262303 UOQ262159:UOQ262303 UYM262159:UYM262303 VII262159:VII262303 VSE262159:VSE262303 WCA262159:WCA262303 WLW262159:WLW262303 WVS262159:WVS262303 K327695:K327839 JG327695:JG327839 TC327695:TC327839 ACY327695:ACY327839 AMU327695:AMU327839 AWQ327695:AWQ327839 BGM327695:BGM327839 BQI327695:BQI327839 CAE327695:CAE327839 CKA327695:CKA327839 CTW327695:CTW327839 DDS327695:DDS327839 DNO327695:DNO327839 DXK327695:DXK327839 EHG327695:EHG327839 ERC327695:ERC327839 FAY327695:FAY327839 FKU327695:FKU327839 FUQ327695:FUQ327839 GEM327695:GEM327839 GOI327695:GOI327839 GYE327695:GYE327839 HIA327695:HIA327839 HRW327695:HRW327839 IBS327695:IBS327839 ILO327695:ILO327839 IVK327695:IVK327839 JFG327695:JFG327839 JPC327695:JPC327839 JYY327695:JYY327839 KIU327695:KIU327839 KSQ327695:KSQ327839 LCM327695:LCM327839 LMI327695:LMI327839 LWE327695:LWE327839 MGA327695:MGA327839 MPW327695:MPW327839 MZS327695:MZS327839 NJO327695:NJO327839 NTK327695:NTK327839 ODG327695:ODG327839 ONC327695:ONC327839 OWY327695:OWY327839 PGU327695:PGU327839 PQQ327695:PQQ327839 QAM327695:QAM327839 QKI327695:QKI327839 QUE327695:QUE327839 REA327695:REA327839 RNW327695:RNW327839 RXS327695:RXS327839 SHO327695:SHO327839 SRK327695:SRK327839 TBG327695:TBG327839 TLC327695:TLC327839 TUY327695:TUY327839 UEU327695:UEU327839 UOQ327695:UOQ327839 UYM327695:UYM327839 VII327695:VII327839 VSE327695:VSE327839 WCA327695:WCA327839 WLW327695:WLW327839 WVS327695:WVS327839 K393231:K393375 JG393231:JG393375 TC393231:TC393375 ACY393231:ACY393375 AMU393231:AMU393375 AWQ393231:AWQ393375 BGM393231:BGM393375 BQI393231:BQI393375 CAE393231:CAE393375 CKA393231:CKA393375 CTW393231:CTW393375 DDS393231:DDS393375 DNO393231:DNO393375 DXK393231:DXK393375 EHG393231:EHG393375 ERC393231:ERC393375 FAY393231:FAY393375 FKU393231:FKU393375 FUQ393231:FUQ393375 GEM393231:GEM393375 GOI393231:GOI393375 GYE393231:GYE393375 HIA393231:HIA393375 HRW393231:HRW393375 IBS393231:IBS393375 ILO393231:ILO393375 IVK393231:IVK393375 JFG393231:JFG393375 JPC393231:JPC393375 JYY393231:JYY393375 KIU393231:KIU393375 KSQ393231:KSQ393375 LCM393231:LCM393375 LMI393231:LMI393375 LWE393231:LWE393375 MGA393231:MGA393375 MPW393231:MPW393375 MZS393231:MZS393375 NJO393231:NJO393375 NTK393231:NTK393375 ODG393231:ODG393375 ONC393231:ONC393375 OWY393231:OWY393375 PGU393231:PGU393375 PQQ393231:PQQ393375 QAM393231:QAM393375 QKI393231:QKI393375 QUE393231:QUE393375 REA393231:REA393375 RNW393231:RNW393375 RXS393231:RXS393375 SHO393231:SHO393375 SRK393231:SRK393375 TBG393231:TBG393375 TLC393231:TLC393375 TUY393231:TUY393375 UEU393231:UEU393375 UOQ393231:UOQ393375 UYM393231:UYM393375 VII393231:VII393375 VSE393231:VSE393375 WCA393231:WCA393375 WLW393231:WLW393375 WVS393231:WVS393375 K458767:K458911 JG458767:JG458911 TC458767:TC458911 ACY458767:ACY458911 AMU458767:AMU458911 AWQ458767:AWQ458911 BGM458767:BGM458911 BQI458767:BQI458911 CAE458767:CAE458911 CKA458767:CKA458911 CTW458767:CTW458911 DDS458767:DDS458911 DNO458767:DNO458911 DXK458767:DXK458911 EHG458767:EHG458911 ERC458767:ERC458911 FAY458767:FAY458911 FKU458767:FKU458911 FUQ458767:FUQ458911 GEM458767:GEM458911 GOI458767:GOI458911 GYE458767:GYE458911 HIA458767:HIA458911 HRW458767:HRW458911 IBS458767:IBS458911 ILO458767:ILO458911 IVK458767:IVK458911 JFG458767:JFG458911 JPC458767:JPC458911 JYY458767:JYY458911 KIU458767:KIU458911 KSQ458767:KSQ458911 LCM458767:LCM458911 LMI458767:LMI458911 LWE458767:LWE458911 MGA458767:MGA458911 MPW458767:MPW458911 MZS458767:MZS458911 NJO458767:NJO458911 NTK458767:NTK458911 ODG458767:ODG458911 ONC458767:ONC458911 OWY458767:OWY458911 PGU458767:PGU458911 PQQ458767:PQQ458911 QAM458767:QAM458911 QKI458767:QKI458911 QUE458767:QUE458911 REA458767:REA458911 RNW458767:RNW458911 RXS458767:RXS458911 SHO458767:SHO458911 SRK458767:SRK458911 TBG458767:TBG458911 TLC458767:TLC458911 TUY458767:TUY458911 UEU458767:UEU458911 UOQ458767:UOQ458911 UYM458767:UYM458911 VII458767:VII458911 VSE458767:VSE458911 WCA458767:WCA458911 WLW458767:WLW458911 WVS458767:WVS458911 K524303:K524447 JG524303:JG524447 TC524303:TC524447 ACY524303:ACY524447 AMU524303:AMU524447 AWQ524303:AWQ524447 BGM524303:BGM524447 BQI524303:BQI524447 CAE524303:CAE524447 CKA524303:CKA524447 CTW524303:CTW524447 DDS524303:DDS524447 DNO524303:DNO524447 DXK524303:DXK524447 EHG524303:EHG524447 ERC524303:ERC524447 FAY524303:FAY524447 FKU524303:FKU524447 FUQ524303:FUQ524447 GEM524303:GEM524447 GOI524303:GOI524447 GYE524303:GYE524447 HIA524303:HIA524447 HRW524303:HRW524447 IBS524303:IBS524447 ILO524303:ILO524447 IVK524303:IVK524447 JFG524303:JFG524447 JPC524303:JPC524447 JYY524303:JYY524447 KIU524303:KIU524447 KSQ524303:KSQ524447 LCM524303:LCM524447 LMI524303:LMI524447 LWE524303:LWE524447 MGA524303:MGA524447 MPW524303:MPW524447 MZS524303:MZS524447 NJO524303:NJO524447 NTK524303:NTK524447 ODG524303:ODG524447 ONC524303:ONC524447 OWY524303:OWY524447 PGU524303:PGU524447 PQQ524303:PQQ524447 QAM524303:QAM524447 QKI524303:QKI524447 QUE524303:QUE524447 REA524303:REA524447 RNW524303:RNW524447 RXS524303:RXS524447 SHO524303:SHO524447 SRK524303:SRK524447 TBG524303:TBG524447 TLC524303:TLC524447 TUY524303:TUY524447 UEU524303:UEU524447 UOQ524303:UOQ524447 UYM524303:UYM524447 VII524303:VII524447 VSE524303:VSE524447 WCA524303:WCA524447 WLW524303:WLW524447 WVS524303:WVS524447 K589839:K589983 JG589839:JG589983 TC589839:TC589983 ACY589839:ACY589983 AMU589839:AMU589983 AWQ589839:AWQ589983 BGM589839:BGM589983 BQI589839:BQI589983 CAE589839:CAE589983 CKA589839:CKA589983 CTW589839:CTW589983 DDS589839:DDS589983 DNO589839:DNO589983 DXK589839:DXK589983 EHG589839:EHG589983 ERC589839:ERC589983 FAY589839:FAY589983 FKU589839:FKU589983 FUQ589839:FUQ589983 GEM589839:GEM589983 GOI589839:GOI589983 GYE589839:GYE589983 HIA589839:HIA589983 HRW589839:HRW589983 IBS589839:IBS589983 ILO589839:ILO589983 IVK589839:IVK589983 JFG589839:JFG589983 JPC589839:JPC589983 JYY589839:JYY589983 KIU589839:KIU589983 KSQ589839:KSQ589983 LCM589839:LCM589983 LMI589839:LMI589983 LWE589839:LWE589983 MGA589839:MGA589983 MPW589839:MPW589983 MZS589839:MZS589983 NJO589839:NJO589983 NTK589839:NTK589983 ODG589839:ODG589983 ONC589839:ONC589983 OWY589839:OWY589983 PGU589839:PGU589983 PQQ589839:PQQ589983 QAM589839:QAM589983 QKI589839:QKI589983 QUE589839:QUE589983 REA589839:REA589983 RNW589839:RNW589983 RXS589839:RXS589983 SHO589839:SHO589983 SRK589839:SRK589983 TBG589839:TBG589983 TLC589839:TLC589983 TUY589839:TUY589983 UEU589839:UEU589983 UOQ589839:UOQ589983 UYM589839:UYM589983 VII589839:VII589983 VSE589839:VSE589983 WCA589839:WCA589983 WLW589839:WLW589983 WVS589839:WVS589983 K655375:K655519 JG655375:JG655519 TC655375:TC655519 ACY655375:ACY655519 AMU655375:AMU655519 AWQ655375:AWQ655519 BGM655375:BGM655519 BQI655375:BQI655519 CAE655375:CAE655519 CKA655375:CKA655519 CTW655375:CTW655519 DDS655375:DDS655519 DNO655375:DNO655519 DXK655375:DXK655519 EHG655375:EHG655519 ERC655375:ERC655519 FAY655375:FAY655519 FKU655375:FKU655519 FUQ655375:FUQ655519 GEM655375:GEM655519 GOI655375:GOI655519 GYE655375:GYE655519 HIA655375:HIA655519 HRW655375:HRW655519 IBS655375:IBS655519 ILO655375:ILO655519 IVK655375:IVK655519 JFG655375:JFG655519 JPC655375:JPC655519 JYY655375:JYY655519 KIU655375:KIU655519 KSQ655375:KSQ655519 LCM655375:LCM655519 LMI655375:LMI655519 LWE655375:LWE655519 MGA655375:MGA655519 MPW655375:MPW655519 MZS655375:MZS655519 NJO655375:NJO655519 NTK655375:NTK655519 ODG655375:ODG655519 ONC655375:ONC655519 OWY655375:OWY655519 PGU655375:PGU655519 PQQ655375:PQQ655519 QAM655375:QAM655519 QKI655375:QKI655519 QUE655375:QUE655519 REA655375:REA655519 RNW655375:RNW655519 RXS655375:RXS655519 SHO655375:SHO655519 SRK655375:SRK655519 TBG655375:TBG655519 TLC655375:TLC655519 TUY655375:TUY655519 UEU655375:UEU655519 UOQ655375:UOQ655519 UYM655375:UYM655519 VII655375:VII655519 VSE655375:VSE655519 WCA655375:WCA655519 WLW655375:WLW655519 WVS655375:WVS655519 K720911:K721055 JG720911:JG721055 TC720911:TC721055 ACY720911:ACY721055 AMU720911:AMU721055 AWQ720911:AWQ721055 BGM720911:BGM721055 BQI720911:BQI721055 CAE720911:CAE721055 CKA720911:CKA721055 CTW720911:CTW721055 DDS720911:DDS721055 DNO720911:DNO721055 DXK720911:DXK721055 EHG720911:EHG721055 ERC720911:ERC721055 FAY720911:FAY721055 FKU720911:FKU721055 FUQ720911:FUQ721055 GEM720911:GEM721055 GOI720911:GOI721055 GYE720911:GYE721055 HIA720911:HIA721055 HRW720911:HRW721055 IBS720911:IBS721055 ILO720911:ILO721055 IVK720911:IVK721055 JFG720911:JFG721055 JPC720911:JPC721055 JYY720911:JYY721055 KIU720911:KIU721055 KSQ720911:KSQ721055 LCM720911:LCM721055 LMI720911:LMI721055 LWE720911:LWE721055 MGA720911:MGA721055 MPW720911:MPW721055 MZS720911:MZS721055 NJO720911:NJO721055 NTK720911:NTK721055 ODG720911:ODG721055 ONC720911:ONC721055 OWY720911:OWY721055 PGU720911:PGU721055 PQQ720911:PQQ721055 QAM720911:QAM721055 QKI720911:QKI721055 QUE720911:QUE721055 REA720911:REA721055 RNW720911:RNW721055 RXS720911:RXS721055 SHO720911:SHO721055 SRK720911:SRK721055 TBG720911:TBG721055 TLC720911:TLC721055 TUY720911:TUY721055 UEU720911:UEU721055 UOQ720911:UOQ721055 UYM720911:UYM721055 VII720911:VII721055 VSE720911:VSE721055 WCA720911:WCA721055 WLW720911:WLW721055 WVS720911:WVS721055 K786447:K786591 JG786447:JG786591 TC786447:TC786591 ACY786447:ACY786591 AMU786447:AMU786591 AWQ786447:AWQ786591 BGM786447:BGM786591 BQI786447:BQI786591 CAE786447:CAE786591 CKA786447:CKA786591 CTW786447:CTW786591 DDS786447:DDS786591 DNO786447:DNO786591 DXK786447:DXK786591 EHG786447:EHG786591 ERC786447:ERC786591 FAY786447:FAY786591 FKU786447:FKU786591 FUQ786447:FUQ786591 GEM786447:GEM786591 GOI786447:GOI786591 GYE786447:GYE786591 HIA786447:HIA786591 HRW786447:HRW786591 IBS786447:IBS786591 ILO786447:ILO786591 IVK786447:IVK786591 JFG786447:JFG786591 JPC786447:JPC786591 JYY786447:JYY786591 KIU786447:KIU786591 KSQ786447:KSQ786591 LCM786447:LCM786591 LMI786447:LMI786591 LWE786447:LWE786591 MGA786447:MGA786591 MPW786447:MPW786591 MZS786447:MZS786591 NJO786447:NJO786591 NTK786447:NTK786591 ODG786447:ODG786591 ONC786447:ONC786591 OWY786447:OWY786591 PGU786447:PGU786591 PQQ786447:PQQ786591 QAM786447:QAM786591 QKI786447:QKI786591 QUE786447:QUE786591 REA786447:REA786591 RNW786447:RNW786591 RXS786447:RXS786591 SHO786447:SHO786591 SRK786447:SRK786591 TBG786447:TBG786591 TLC786447:TLC786591 TUY786447:TUY786591 UEU786447:UEU786591 UOQ786447:UOQ786591 UYM786447:UYM786591 VII786447:VII786591 VSE786447:VSE786591 WCA786447:WCA786591 WLW786447:WLW786591 WVS786447:WVS786591 K851983:K852127 JG851983:JG852127 TC851983:TC852127 ACY851983:ACY852127 AMU851983:AMU852127 AWQ851983:AWQ852127 BGM851983:BGM852127 BQI851983:BQI852127 CAE851983:CAE852127 CKA851983:CKA852127 CTW851983:CTW852127 DDS851983:DDS852127 DNO851983:DNO852127 DXK851983:DXK852127 EHG851983:EHG852127 ERC851983:ERC852127 FAY851983:FAY852127 FKU851983:FKU852127 FUQ851983:FUQ852127 GEM851983:GEM852127 GOI851983:GOI852127 GYE851983:GYE852127 HIA851983:HIA852127 HRW851983:HRW852127 IBS851983:IBS852127 ILO851983:ILO852127 IVK851983:IVK852127 JFG851983:JFG852127 JPC851983:JPC852127 JYY851983:JYY852127 KIU851983:KIU852127 KSQ851983:KSQ852127 LCM851983:LCM852127 LMI851983:LMI852127 LWE851983:LWE852127 MGA851983:MGA852127 MPW851983:MPW852127 MZS851983:MZS852127 NJO851983:NJO852127 NTK851983:NTK852127 ODG851983:ODG852127 ONC851983:ONC852127 OWY851983:OWY852127 PGU851983:PGU852127 PQQ851983:PQQ852127 QAM851983:QAM852127 QKI851983:QKI852127 QUE851983:QUE852127 REA851983:REA852127 RNW851983:RNW852127 RXS851983:RXS852127 SHO851983:SHO852127 SRK851983:SRK852127 TBG851983:TBG852127 TLC851983:TLC852127 TUY851983:TUY852127 UEU851983:UEU852127 UOQ851983:UOQ852127 UYM851983:UYM852127 VII851983:VII852127 VSE851983:VSE852127 WCA851983:WCA852127 WLW851983:WLW852127 WVS851983:WVS852127 K917519:K917663 JG917519:JG917663 TC917519:TC917663 ACY917519:ACY917663 AMU917519:AMU917663 AWQ917519:AWQ917663 BGM917519:BGM917663 BQI917519:BQI917663 CAE917519:CAE917663 CKA917519:CKA917663 CTW917519:CTW917663 DDS917519:DDS917663 DNO917519:DNO917663 DXK917519:DXK917663 EHG917519:EHG917663 ERC917519:ERC917663 FAY917519:FAY917663 FKU917519:FKU917663 FUQ917519:FUQ917663 GEM917519:GEM917663 GOI917519:GOI917663 GYE917519:GYE917663 HIA917519:HIA917663 HRW917519:HRW917663 IBS917519:IBS917663 ILO917519:ILO917663 IVK917519:IVK917663 JFG917519:JFG917663 JPC917519:JPC917663 JYY917519:JYY917663 KIU917519:KIU917663 KSQ917519:KSQ917663 LCM917519:LCM917663 LMI917519:LMI917663 LWE917519:LWE917663 MGA917519:MGA917663 MPW917519:MPW917663 MZS917519:MZS917663 NJO917519:NJO917663 NTK917519:NTK917663 ODG917519:ODG917663 ONC917519:ONC917663 OWY917519:OWY917663 PGU917519:PGU917663 PQQ917519:PQQ917663 QAM917519:QAM917663 QKI917519:QKI917663 QUE917519:QUE917663 REA917519:REA917663 RNW917519:RNW917663 RXS917519:RXS917663 SHO917519:SHO917663 SRK917519:SRK917663 TBG917519:TBG917663 TLC917519:TLC917663 TUY917519:TUY917663 UEU917519:UEU917663 UOQ917519:UOQ917663 UYM917519:UYM917663 VII917519:VII917663 VSE917519:VSE917663 WCA917519:WCA917663 WLW917519:WLW917663 WVS917519:WVS917663 K983055:K983199 JG983055:JG983199 TC983055:TC983199 ACY983055:ACY983199 AMU983055:AMU983199 AWQ983055:AWQ983199 BGM983055:BGM983199 BQI983055:BQI983199 CAE983055:CAE983199 CKA983055:CKA983199 CTW983055:CTW983199 DDS983055:DDS983199 DNO983055:DNO983199 DXK983055:DXK983199 EHG983055:EHG983199 ERC983055:ERC983199 FAY983055:FAY983199 FKU983055:FKU983199 FUQ983055:FUQ983199 GEM983055:GEM983199 GOI983055:GOI983199 GYE983055:GYE983199 HIA983055:HIA983199 HRW983055:HRW983199 IBS983055:IBS983199 ILO983055:ILO983199 IVK983055:IVK983199 JFG983055:JFG983199 JPC983055:JPC983199 JYY983055:JYY983199 KIU983055:KIU983199 KSQ983055:KSQ983199 LCM983055:LCM983199 LMI983055:LMI983199 LWE983055:LWE983199 MGA983055:MGA983199 MPW983055:MPW983199 MZS983055:MZS983199 NJO983055:NJO983199 NTK983055:NTK983199 ODG983055:ODG983199 ONC983055:ONC983199 OWY983055:OWY983199 PGU983055:PGU983199 PQQ983055:PQQ983199 QAM983055:QAM983199 QKI983055:QKI983199 QUE983055:QUE983199 REA983055:REA983199 RNW983055:RNW983199 RXS983055:RXS983199 SHO983055:SHO983199 SRK983055:SRK983199 TBG983055:TBG983199 TLC983055:TLC983199 TUY983055:TUY983199 UEU983055:UEU983199 UOQ983055:UOQ983199 UYM983055:UYM983199 VII983055:VII983199 VSE983055:VSE983199 WCA983055:WCA983199 WLW983055:WLW983199 WVS983055:WVS983199" xr:uid="{32504D94-27EF-4253-B340-159E78494EC6}">
      <formula1>$AI$11:$AI$12</formula1>
    </dataValidation>
    <dataValidation type="list" allowBlank="1" showInputMessage="1" showErrorMessage="1" sqref="AL7:AL10 KH7:KH10 UD7:UD10 ADZ7:ADZ10 ANV7:ANV10 AXR7:AXR10 BHN7:BHN10 BRJ7:BRJ10 CBF7:CBF10 CLB7:CLB10 CUX7:CUX10 DET7:DET10 DOP7:DOP10 DYL7:DYL10 EIH7:EIH10 ESD7:ESD10 FBZ7:FBZ10 FLV7:FLV10 FVR7:FVR10 GFN7:GFN10 GPJ7:GPJ10 GZF7:GZF10 HJB7:HJB10 HSX7:HSX10 ICT7:ICT10 IMP7:IMP10 IWL7:IWL10 JGH7:JGH10 JQD7:JQD10 JZZ7:JZZ10 KJV7:KJV10 KTR7:KTR10 LDN7:LDN10 LNJ7:LNJ10 LXF7:LXF10 MHB7:MHB10 MQX7:MQX10 NAT7:NAT10 NKP7:NKP10 NUL7:NUL10 OEH7:OEH10 OOD7:OOD10 OXZ7:OXZ10 PHV7:PHV10 PRR7:PRR10 QBN7:QBN10 QLJ7:QLJ10 QVF7:QVF10 RFB7:RFB10 ROX7:ROX10 RYT7:RYT10 SIP7:SIP10 SSL7:SSL10 TCH7:TCH10 TMD7:TMD10 TVZ7:TVZ10 UFV7:UFV10 UPR7:UPR10 UZN7:UZN10 VJJ7:VJJ10 VTF7:VTF10 WDB7:WDB10 WMX7:WMX10 WWT7:WWT10 AL65546:AL65549 KH65546:KH65549 UD65546:UD65549 ADZ65546:ADZ65549 ANV65546:ANV65549 AXR65546:AXR65549 BHN65546:BHN65549 BRJ65546:BRJ65549 CBF65546:CBF65549 CLB65546:CLB65549 CUX65546:CUX65549 DET65546:DET65549 DOP65546:DOP65549 DYL65546:DYL65549 EIH65546:EIH65549 ESD65546:ESD65549 FBZ65546:FBZ65549 FLV65546:FLV65549 FVR65546:FVR65549 GFN65546:GFN65549 GPJ65546:GPJ65549 GZF65546:GZF65549 HJB65546:HJB65549 HSX65546:HSX65549 ICT65546:ICT65549 IMP65546:IMP65549 IWL65546:IWL65549 JGH65546:JGH65549 JQD65546:JQD65549 JZZ65546:JZZ65549 KJV65546:KJV65549 KTR65546:KTR65549 LDN65546:LDN65549 LNJ65546:LNJ65549 LXF65546:LXF65549 MHB65546:MHB65549 MQX65546:MQX65549 NAT65546:NAT65549 NKP65546:NKP65549 NUL65546:NUL65549 OEH65546:OEH65549 OOD65546:OOD65549 OXZ65546:OXZ65549 PHV65546:PHV65549 PRR65546:PRR65549 QBN65546:QBN65549 QLJ65546:QLJ65549 QVF65546:QVF65549 RFB65546:RFB65549 ROX65546:ROX65549 RYT65546:RYT65549 SIP65546:SIP65549 SSL65546:SSL65549 TCH65546:TCH65549 TMD65546:TMD65549 TVZ65546:TVZ65549 UFV65546:UFV65549 UPR65546:UPR65549 UZN65546:UZN65549 VJJ65546:VJJ65549 VTF65546:VTF65549 WDB65546:WDB65549 WMX65546:WMX65549 WWT65546:WWT65549 AL131082:AL131085 KH131082:KH131085 UD131082:UD131085 ADZ131082:ADZ131085 ANV131082:ANV131085 AXR131082:AXR131085 BHN131082:BHN131085 BRJ131082:BRJ131085 CBF131082:CBF131085 CLB131082:CLB131085 CUX131082:CUX131085 DET131082:DET131085 DOP131082:DOP131085 DYL131082:DYL131085 EIH131082:EIH131085 ESD131082:ESD131085 FBZ131082:FBZ131085 FLV131082:FLV131085 FVR131082:FVR131085 GFN131082:GFN131085 GPJ131082:GPJ131085 GZF131082:GZF131085 HJB131082:HJB131085 HSX131082:HSX131085 ICT131082:ICT131085 IMP131082:IMP131085 IWL131082:IWL131085 JGH131082:JGH131085 JQD131082:JQD131085 JZZ131082:JZZ131085 KJV131082:KJV131085 KTR131082:KTR131085 LDN131082:LDN131085 LNJ131082:LNJ131085 LXF131082:LXF131085 MHB131082:MHB131085 MQX131082:MQX131085 NAT131082:NAT131085 NKP131082:NKP131085 NUL131082:NUL131085 OEH131082:OEH131085 OOD131082:OOD131085 OXZ131082:OXZ131085 PHV131082:PHV131085 PRR131082:PRR131085 QBN131082:QBN131085 QLJ131082:QLJ131085 QVF131082:QVF131085 RFB131082:RFB131085 ROX131082:ROX131085 RYT131082:RYT131085 SIP131082:SIP131085 SSL131082:SSL131085 TCH131082:TCH131085 TMD131082:TMD131085 TVZ131082:TVZ131085 UFV131082:UFV131085 UPR131082:UPR131085 UZN131082:UZN131085 VJJ131082:VJJ131085 VTF131082:VTF131085 WDB131082:WDB131085 WMX131082:WMX131085 WWT131082:WWT131085 AL196618:AL196621 KH196618:KH196621 UD196618:UD196621 ADZ196618:ADZ196621 ANV196618:ANV196621 AXR196618:AXR196621 BHN196618:BHN196621 BRJ196618:BRJ196621 CBF196618:CBF196621 CLB196618:CLB196621 CUX196618:CUX196621 DET196618:DET196621 DOP196618:DOP196621 DYL196618:DYL196621 EIH196618:EIH196621 ESD196618:ESD196621 FBZ196618:FBZ196621 FLV196618:FLV196621 FVR196618:FVR196621 GFN196618:GFN196621 GPJ196618:GPJ196621 GZF196618:GZF196621 HJB196618:HJB196621 HSX196618:HSX196621 ICT196618:ICT196621 IMP196618:IMP196621 IWL196618:IWL196621 JGH196618:JGH196621 JQD196618:JQD196621 JZZ196618:JZZ196621 KJV196618:KJV196621 KTR196618:KTR196621 LDN196618:LDN196621 LNJ196618:LNJ196621 LXF196618:LXF196621 MHB196618:MHB196621 MQX196618:MQX196621 NAT196618:NAT196621 NKP196618:NKP196621 NUL196618:NUL196621 OEH196618:OEH196621 OOD196618:OOD196621 OXZ196618:OXZ196621 PHV196618:PHV196621 PRR196618:PRR196621 QBN196618:QBN196621 QLJ196618:QLJ196621 QVF196618:QVF196621 RFB196618:RFB196621 ROX196618:ROX196621 RYT196618:RYT196621 SIP196618:SIP196621 SSL196618:SSL196621 TCH196618:TCH196621 TMD196618:TMD196621 TVZ196618:TVZ196621 UFV196618:UFV196621 UPR196618:UPR196621 UZN196618:UZN196621 VJJ196618:VJJ196621 VTF196618:VTF196621 WDB196618:WDB196621 WMX196618:WMX196621 WWT196618:WWT196621 AL262154:AL262157 KH262154:KH262157 UD262154:UD262157 ADZ262154:ADZ262157 ANV262154:ANV262157 AXR262154:AXR262157 BHN262154:BHN262157 BRJ262154:BRJ262157 CBF262154:CBF262157 CLB262154:CLB262157 CUX262154:CUX262157 DET262154:DET262157 DOP262154:DOP262157 DYL262154:DYL262157 EIH262154:EIH262157 ESD262154:ESD262157 FBZ262154:FBZ262157 FLV262154:FLV262157 FVR262154:FVR262157 GFN262154:GFN262157 GPJ262154:GPJ262157 GZF262154:GZF262157 HJB262154:HJB262157 HSX262154:HSX262157 ICT262154:ICT262157 IMP262154:IMP262157 IWL262154:IWL262157 JGH262154:JGH262157 JQD262154:JQD262157 JZZ262154:JZZ262157 KJV262154:KJV262157 KTR262154:KTR262157 LDN262154:LDN262157 LNJ262154:LNJ262157 LXF262154:LXF262157 MHB262154:MHB262157 MQX262154:MQX262157 NAT262154:NAT262157 NKP262154:NKP262157 NUL262154:NUL262157 OEH262154:OEH262157 OOD262154:OOD262157 OXZ262154:OXZ262157 PHV262154:PHV262157 PRR262154:PRR262157 QBN262154:QBN262157 QLJ262154:QLJ262157 QVF262154:QVF262157 RFB262154:RFB262157 ROX262154:ROX262157 RYT262154:RYT262157 SIP262154:SIP262157 SSL262154:SSL262157 TCH262154:TCH262157 TMD262154:TMD262157 TVZ262154:TVZ262157 UFV262154:UFV262157 UPR262154:UPR262157 UZN262154:UZN262157 VJJ262154:VJJ262157 VTF262154:VTF262157 WDB262154:WDB262157 WMX262154:WMX262157 WWT262154:WWT262157 AL327690:AL327693 KH327690:KH327693 UD327690:UD327693 ADZ327690:ADZ327693 ANV327690:ANV327693 AXR327690:AXR327693 BHN327690:BHN327693 BRJ327690:BRJ327693 CBF327690:CBF327693 CLB327690:CLB327693 CUX327690:CUX327693 DET327690:DET327693 DOP327690:DOP327693 DYL327690:DYL327693 EIH327690:EIH327693 ESD327690:ESD327693 FBZ327690:FBZ327693 FLV327690:FLV327693 FVR327690:FVR327693 GFN327690:GFN327693 GPJ327690:GPJ327693 GZF327690:GZF327693 HJB327690:HJB327693 HSX327690:HSX327693 ICT327690:ICT327693 IMP327690:IMP327693 IWL327690:IWL327693 JGH327690:JGH327693 JQD327690:JQD327693 JZZ327690:JZZ327693 KJV327690:KJV327693 KTR327690:KTR327693 LDN327690:LDN327693 LNJ327690:LNJ327693 LXF327690:LXF327693 MHB327690:MHB327693 MQX327690:MQX327693 NAT327690:NAT327693 NKP327690:NKP327693 NUL327690:NUL327693 OEH327690:OEH327693 OOD327690:OOD327693 OXZ327690:OXZ327693 PHV327690:PHV327693 PRR327690:PRR327693 QBN327690:QBN327693 QLJ327690:QLJ327693 QVF327690:QVF327693 RFB327690:RFB327693 ROX327690:ROX327693 RYT327690:RYT327693 SIP327690:SIP327693 SSL327690:SSL327693 TCH327690:TCH327693 TMD327690:TMD327693 TVZ327690:TVZ327693 UFV327690:UFV327693 UPR327690:UPR327693 UZN327690:UZN327693 VJJ327690:VJJ327693 VTF327690:VTF327693 WDB327690:WDB327693 WMX327690:WMX327693 WWT327690:WWT327693 AL393226:AL393229 KH393226:KH393229 UD393226:UD393229 ADZ393226:ADZ393229 ANV393226:ANV393229 AXR393226:AXR393229 BHN393226:BHN393229 BRJ393226:BRJ393229 CBF393226:CBF393229 CLB393226:CLB393229 CUX393226:CUX393229 DET393226:DET393229 DOP393226:DOP393229 DYL393226:DYL393229 EIH393226:EIH393229 ESD393226:ESD393229 FBZ393226:FBZ393229 FLV393226:FLV393229 FVR393226:FVR393229 GFN393226:GFN393229 GPJ393226:GPJ393229 GZF393226:GZF393229 HJB393226:HJB393229 HSX393226:HSX393229 ICT393226:ICT393229 IMP393226:IMP393229 IWL393226:IWL393229 JGH393226:JGH393229 JQD393226:JQD393229 JZZ393226:JZZ393229 KJV393226:KJV393229 KTR393226:KTR393229 LDN393226:LDN393229 LNJ393226:LNJ393229 LXF393226:LXF393229 MHB393226:MHB393229 MQX393226:MQX393229 NAT393226:NAT393229 NKP393226:NKP393229 NUL393226:NUL393229 OEH393226:OEH393229 OOD393226:OOD393229 OXZ393226:OXZ393229 PHV393226:PHV393229 PRR393226:PRR393229 QBN393226:QBN393229 QLJ393226:QLJ393229 QVF393226:QVF393229 RFB393226:RFB393229 ROX393226:ROX393229 RYT393226:RYT393229 SIP393226:SIP393229 SSL393226:SSL393229 TCH393226:TCH393229 TMD393226:TMD393229 TVZ393226:TVZ393229 UFV393226:UFV393229 UPR393226:UPR393229 UZN393226:UZN393229 VJJ393226:VJJ393229 VTF393226:VTF393229 WDB393226:WDB393229 WMX393226:WMX393229 WWT393226:WWT393229 AL458762:AL458765 KH458762:KH458765 UD458762:UD458765 ADZ458762:ADZ458765 ANV458762:ANV458765 AXR458762:AXR458765 BHN458762:BHN458765 BRJ458762:BRJ458765 CBF458762:CBF458765 CLB458762:CLB458765 CUX458762:CUX458765 DET458762:DET458765 DOP458762:DOP458765 DYL458762:DYL458765 EIH458762:EIH458765 ESD458762:ESD458765 FBZ458762:FBZ458765 FLV458762:FLV458765 FVR458762:FVR458765 GFN458762:GFN458765 GPJ458762:GPJ458765 GZF458762:GZF458765 HJB458762:HJB458765 HSX458762:HSX458765 ICT458762:ICT458765 IMP458762:IMP458765 IWL458762:IWL458765 JGH458762:JGH458765 JQD458762:JQD458765 JZZ458762:JZZ458765 KJV458762:KJV458765 KTR458762:KTR458765 LDN458762:LDN458765 LNJ458762:LNJ458765 LXF458762:LXF458765 MHB458762:MHB458765 MQX458762:MQX458765 NAT458762:NAT458765 NKP458762:NKP458765 NUL458762:NUL458765 OEH458762:OEH458765 OOD458762:OOD458765 OXZ458762:OXZ458765 PHV458762:PHV458765 PRR458762:PRR458765 QBN458762:QBN458765 QLJ458762:QLJ458765 QVF458762:QVF458765 RFB458762:RFB458765 ROX458762:ROX458765 RYT458762:RYT458765 SIP458762:SIP458765 SSL458762:SSL458765 TCH458762:TCH458765 TMD458762:TMD458765 TVZ458762:TVZ458765 UFV458762:UFV458765 UPR458762:UPR458765 UZN458762:UZN458765 VJJ458762:VJJ458765 VTF458762:VTF458765 WDB458762:WDB458765 WMX458762:WMX458765 WWT458762:WWT458765 AL524298:AL524301 KH524298:KH524301 UD524298:UD524301 ADZ524298:ADZ524301 ANV524298:ANV524301 AXR524298:AXR524301 BHN524298:BHN524301 BRJ524298:BRJ524301 CBF524298:CBF524301 CLB524298:CLB524301 CUX524298:CUX524301 DET524298:DET524301 DOP524298:DOP524301 DYL524298:DYL524301 EIH524298:EIH524301 ESD524298:ESD524301 FBZ524298:FBZ524301 FLV524298:FLV524301 FVR524298:FVR524301 GFN524298:GFN524301 GPJ524298:GPJ524301 GZF524298:GZF524301 HJB524298:HJB524301 HSX524298:HSX524301 ICT524298:ICT524301 IMP524298:IMP524301 IWL524298:IWL524301 JGH524298:JGH524301 JQD524298:JQD524301 JZZ524298:JZZ524301 KJV524298:KJV524301 KTR524298:KTR524301 LDN524298:LDN524301 LNJ524298:LNJ524301 LXF524298:LXF524301 MHB524298:MHB524301 MQX524298:MQX524301 NAT524298:NAT524301 NKP524298:NKP524301 NUL524298:NUL524301 OEH524298:OEH524301 OOD524298:OOD524301 OXZ524298:OXZ524301 PHV524298:PHV524301 PRR524298:PRR524301 QBN524298:QBN524301 QLJ524298:QLJ524301 QVF524298:QVF524301 RFB524298:RFB524301 ROX524298:ROX524301 RYT524298:RYT524301 SIP524298:SIP524301 SSL524298:SSL524301 TCH524298:TCH524301 TMD524298:TMD524301 TVZ524298:TVZ524301 UFV524298:UFV524301 UPR524298:UPR524301 UZN524298:UZN524301 VJJ524298:VJJ524301 VTF524298:VTF524301 WDB524298:WDB524301 WMX524298:WMX524301 WWT524298:WWT524301 AL589834:AL589837 KH589834:KH589837 UD589834:UD589837 ADZ589834:ADZ589837 ANV589834:ANV589837 AXR589834:AXR589837 BHN589834:BHN589837 BRJ589834:BRJ589837 CBF589834:CBF589837 CLB589834:CLB589837 CUX589834:CUX589837 DET589834:DET589837 DOP589834:DOP589837 DYL589834:DYL589837 EIH589834:EIH589837 ESD589834:ESD589837 FBZ589834:FBZ589837 FLV589834:FLV589837 FVR589834:FVR589837 GFN589834:GFN589837 GPJ589834:GPJ589837 GZF589834:GZF589837 HJB589834:HJB589837 HSX589834:HSX589837 ICT589834:ICT589837 IMP589834:IMP589837 IWL589834:IWL589837 JGH589834:JGH589837 JQD589834:JQD589837 JZZ589834:JZZ589837 KJV589834:KJV589837 KTR589834:KTR589837 LDN589834:LDN589837 LNJ589834:LNJ589837 LXF589834:LXF589837 MHB589834:MHB589837 MQX589834:MQX589837 NAT589834:NAT589837 NKP589834:NKP589837 NUL589834:NUL589837 OEH589834:OEH589837 OOD589834:OOD589837 OXZ589834:OXZ589837 PHV589834:PHV589837 PRR589834:PRR589837 QBN589834:QBN589837 QLJ589834:QLJ589837 QVF589834:QVF589837 RFB589834:RFB589837 ROX589834:ROX589837 RYT589834:RYT589837 SIP589834:SIP589837 SSL589834:SSL589837 TCH589834:TCH589837 TMD589834:TMD589837 TVZ589834:TVZ589837 UFV589834:UFV589837 UPR589834:UPR589837 UZN589834:UZN589837 VJJ589834:VJJ589837 VTF589834:VTF589837 WDB589834:WDB589837 WMX589834:WMX589837 WWT589834:WWT589837 AL655370:AL655373 KH655370:KH655373 UD655370:UD655373 ADZ655370:ADZ655373 ANV655370:ANV655373 AXR655370:AXR655373 BHN655370:BHN655373 BRJ655370:BRJ655373 CBF655370:CBF655373 CLB655370:CLB655373 CUX655370:CUX655373 DET655370:DET655373 DOP655370:DOP655373 DYL655370:DYL655373 EIH655370:EIH655373 ESD655370:ESD655373 FBZ655370:FBZ655373 FLV655370:FLV655373 FVR655370:FVR655373 GFN655370:GFN655373 GPJ655370:GPJ655373 GZF655370:GZF655373 HJB655370:HJB655373 HSX655370:HSX655373 ICT655370:ICT655373 IMP655370:IMP655373 IWL655370:IWL655373 JGH655370:JGH655373 JQD655370:JQD655373 JZZ655370:JZZ655373 KJV655370:KJV655373 KTR655370:KTR655373 LDN655370:LDN655373 LNJ655370:LNJ655373 LXF655370:LXF655373 MHB655370:MHB655373 MQX655370:MQX655373 NAT655370:NAT655373 NKP655370:NKP655373 NUL655370:NUL655373 OEH655370:OEH655373 OOD655370:OOD655373 OXZ655370:OXZ655373 PHV655370:PHV655373 PRR655370:PRR655373 QBN655370:QBN655373 QLJ655370:QLJ655373 QVF655370:QVF655373 RFB655370:RFB655373 ROX655370:ROX655373 RYT655370:RYT655373 SIP655370:SIP655373 SSL655370:SSL655373 TCH655370:TCH655373 TMD655370:TMD655373 TVZ655370:TVZ655373 UFV655370:UFV655373 UPR655370:UPR655373 UZN655370:UZN655373 VJJ655370:VJJ655373 VTF655370:VTF655373 WDB655370:WDB655373 WMX655370:WMX655373 WWT655370:WWT655373 AL720906:AL720909 KH720906:KH720909 UD720906:UD720909 ADZ720906:ADZ720909 ANV720906:ANV720909 AXR720906:AXR720909 BHN720906:BHN720909 BRJ720906:BRJ720909 CBF720906:CBF720909 CLB720906:CLB720909 CUX720906:CUX720909 DET720906:DET720909 DOP720906:DOP720909 DYL720906:DYL720909 EIH720906:EIH720909 ESD720906:ESD720909 FBZ720906:FBZ720909 FLV720906:FLV720909 FVR720906:FVR720909 GFN720906:GFN720909 GPJ720906:GPJ720909 GZF720906:GZF720909 HJB720906:HJB720909 HSX720906:HSX720909 ICT720906:ICT720909 IMP720906:IMP720909 IWL720906:IWL720909 JGH720906:JGH720909 JQD720906:JQD720909 JZZ720906:JZZ720909 KJV720906:KJV720909 KTR720906:KTR720909 LDN720906:LDN720909 LNJ720906:LNJ720909 LXF720906:LXF720909 MHB720906:MHB720909 MQX720906:MQX720909 NAT720906:NAT720909 NKP720906:NKP720909 NUL720906:NUL720909 OEH720906:OEH720909 OOD720906:OOD720909 OXZ720906:OXZ720909 PHV720906:PHV720909 PRR720906:PRR720909 QBN720906:QBN720909 QLJ720906:QLJ720909 QVF720906:QVF720909 RFB720906:RFB720909 ROX720906:ROX720909 RYT720906:RYT720909 SIP720906:SIP720909 SSL720906:SSL720909 TCH720906:TCH720909 TMD720906:TMD720909 TVZ720906:TVZ720909 UFV720906:UFV720909 UPR720906:UPR720909 UZN720906:UZN720909 VJJ720906:VJJ720909 VTF720906:VTF720909 WDB720906:WDB720909 WMX720906:WMX720909 WWT720906:WWT720909 AL786442:AL786445 KH786442:KH786445 UD786442:UD786445 ADZ786442:ADZ786445 ANV786442:ANV786445 AXR786442:AXR786445 BHN786442:BHN786445 BRJ786442:BRJ786445 CBF786442:CBF786445 CLB786442:CLB786445 CUX786442:CUX786445 DET786442:DET786445 DOP786442:DOP786445 DYL786442:DYL786445 EIH786442:EIH786445 ESD786442:ESD786445 FBZ786442:FBZ786445 FLV786442:FLV786445 FVR786442:FVR786445 GFN786442:GFN786445 GPJ786442:GPJ786445 GZF786442:GZF786445 HJB786442:HJB786445 HSX786442:HSX786445 ICT786442:ICT786445 IMP786442:IMP786445 IWL786442:IWL786445 JGH786442:JGH786445 JQD786442:JQD786445 JZZ786442:JZZ786445 KJV786442:KJV786445 KTR786442:KTR786445 LDN786442:LDN786445 LNJ786442:LNJ786445 LXF786442:LXF786445 MHB786442:MHB786445 MQX786442:MQX786445 NAT786442:NAT786445 NKP786442:NKP786445 NUL786442:NUL786445 OEH786442:OEH786445 OOD786442:OOD786445 OXZ786442:OXZ786445 PHV786442:PHV786445 PRR786442:PRR786445 QBN786442:QBN786445 QLJ786442:QLJ786445 QVF786442:QVF786445 RFB786442:RFB786445 ROX786442:ROX786445 RYT786442:RYT786445 SIP786442:SIP786445 SSL786442:SSL786445 TCH786442:TCH786445 TMD786442:TMD786445 TVZ786442:TVZ786445 UFV786442:UFV786445 UPR786442:UPR786445 UZN786442:UZN786445 VJJ786442:VJJ786445 VTF786442:VTF786445 WDB786442:WDB786445 WMX786442:WMX786445 WWT786442:WWT786445 AL851978:AL851981 KH851978:KH851981 UD851978:UD851981 ADZ851978:ADZ851981 ANV851978:ANV851981 AXR851978:AXR851981 BHN851978:BHN851981 BRJ851978:BRJ851981 CBF851978:CBF851981 CLB851978:CLB851981 CUX851978:CUX851981 DET851978:DET851981 DOP851978:DOP851981 DYL851978:DYL851981 EIH851978:EIH851981 ESD851978:ESD851981 FBZ851978:FBZ851981 FLV851978:FLV851981 FVR851978:FVR851981 GFN851978:GFN851981 GPJ851978:GPJ851981 GZF851978:GZF851981 HJB851978:HJB851981 HSX851978:HSX851981 ICT851978:ICT851981 IMP851978:IMP851981 IWL851978:IWL851981 JGH851978:JGH851981 JQD851978:JQD851981 JZZ851978:JZZ851981 KJV851978:KJV851981 KTR851978:KTR851981 LDN851978:LDN851981 LNJ851978:LNJ851981 LXF851978:LXF851981 MHB851978:MHB851981 MQX851978:MQX851981 NAT851978:NAT851981 NKP851978:NKP851981 NUL851978:NUL851981 OEH851978:OEH851981 OOD851978:OOD851981 OXZ851978:OXZ851981 PHV851978:PHV851981 PRR851978:PRR851981 QBN851978:QBN851981 QLJ851978:QLJ851981 QVF851978:QVF851981 RFB851978:RFB851981 ROX851978:ROX851981 RYT851978:RYT851981 SIP851978:SIP851981 SSL851978:SSL851981 TCH851978:TCH851981 TMD851978:TMD851981 TVZ851978:TVZ851981 UFV851978:UFV851981 UPR851978:UPR851981 UZN851978:UZN851981 VJJ851978:VJJ851981 VTF851978:VTF851981 WDB851978:WDB851981 WMX851978:WMX851981 WWT851978:WWT851981 AL917514:AL917517 KH917514:KH917517 UD917514:UD917517 ADZ917514:ADZ917517 ANV917514:ANV917517 AXR917514:AXR917517 BHN917514:BHN917517 BRJ917514:BRJ917517 CBF917514:CBF917517 CLB917514:CLB917517 CUX917514:CUX917517 DET917514:DET917517 DOP917514:DOP917517 DYL917514:DYL917517 EIH917514:EIH917517 ESD917514:ESD917517 FBZ917514:FBZ917517 FLV917514:FLV917517 FVR917514:FVR917517 GFN917514:GFN917517 GPJ917514:GPJ917517 GZF917514:GZF917517 HJB917514:HJB917517 HSX917514:HSX917517 ICT917514:ICT917517 IMP917514:IMP917517 IWL917514:IWL917517 JGH917514:JGH917517 JQD917514:JQD917517 JZZ917514:JZZ917517 KJV917514:KJV917517 KTR917514:KTR917517 LDN917514:LDN917517 LNJ917514:LNJ917517 LXF917514:LXF917517 MHB917514:MHB917517 MQX917514:MQX917517 NAT917514:NAT917517 NKP917514:NKP917517 NUL917514:NUL917517 OEH917514:OEH917517 OOD917514:OOD917517 OXZ917514:OXZ917517 PHV917514:PHV917517 PRR917514:PRR917517 QBN917514:QBN917517 QLJ917514:QLJ917517 QVF917514:QVF917517 RFB917514:RFB917517 ROX917514:ROX917517 RYT917514:RYT917517 SIP917514:SIP917517 SSL917514:SSL917517 TCH917514:TCH917517 TMD917514:TMD917517 TVZ917514:TVZ917517 UFV917514:UFV917517 UPR917514:UPR917517 UZN917514:UZN917517 VJJ917514:VJJ917517 VTF917514:VTF917517 WDB917514:WDB917517 WMX917514:WMX917517 WWT917514:WWT917517 AL983050:AL983053 KH983050:KH983053 UD983050:UD983053 ADZ983050:ADZ983053 ANV983050:ANV983053 AXR983050:AXR983053 BHN983050:BHN983053 BRJ983050:BRJ983053 CBF983050:CBF983053 CLB983050:CLB983053 CUX983050:CUX983053 DET983050:DET983053 DOP983050:DOP983053 DYL983050:DYL983053 EIH983050:EIH983053 ESD983050:ESD983053 FBZ983050:FBZ983053 FLV983050:FLV983053 FVR983050:FVR983053 GFN983050:GFN983053 GPJ983050:GPJ983053 GZF983050:GZF983053 HJB983050:HJB983053 HSX983050:HSX983053 ICT983050:ICT983053 IMP983050:IMP983053 IWL983050:IWL983053 JGH983050:JGH983053 JQD983050:JQD983053 JZZ983050:JZZ983053 KJV983050:KJV983053 KTR983050:KTR983053 LDN983050:LDN983053 LNJ983050:LNJ983053 LXF983050:LXF983053 MHB983050:MHB983053 MQX983050:MQX983053 NAT983050:NAT983053 NKP983050:NKP983053 NUL983050:NUL983053 OEH983050:OEH983053 OOD983050:OOD983053 OXZ983050:OXZ983053 PHV983050:PHV983053 PRR983050:PRR983053 QBN983050:QBN983053 QLJ983050:QLJ983053 QVF983050:QVF983053 RFB983050:RFB983053 ROX983050:ROX983053 RYT983050:RYT983053 SIP983050:SIP983053 SSL983050:SSL983053 TCH983050:TCH983053 TMD983050:TMD983053 TVZ983050:TVZ983053 UFV983050:UFV983053 UPR983050:UPR983053 UZN983050:UZN983053 VJJ983050:VJJ983053 VTF983050:VTF983053 WDB983050:WDB983053 WMX983050:WMX983053 WWT983050:WWT983053" xr:uid="{636F7D24-B52D-4BB6-9542-2E4D83FEC256}">
      <formula1>#REF!</formula1>
    </dataValidation>
  </dataValidations>
  <printOptions horizontalCentered="1"/>
  <pageMargins left="0.74803149606299213" right="0.74803149606299213" top="0.82677165354330717" bottom="0.78740157480314965" header="0.51181102362204722" footer="0.51181102362204722"/>
  <pageSetup scale="57" orientation="landscape" horizontalDpi="300" verticalDpi="300"/>
  <headerFooter alignWithMargins="0">
    <oddHeader>&amp;R&amp;"Arial,Negrita"&amp;8INTECA
Aeropuerto Internacional de Samaná</oddHeader>
    <oddFooter>&amp;R&amp;"Arial,Negrita"&amp;8&amp;A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37B4-186C-4AAD-8BD3-DD6765F9BFCF}">
  <dimension ref="A4:I39"/>
  <sheetViews>
    <sheetView workbookViewId="0">
      <selection activeCell="A6" sqref="A6"/>
    </sheetView>
  </sheetViews>
  <sheetFormatPr defaultColWidth="8.85546875" defaultRowHeight="12.75" x14ac:dyDescent="0.2"/>
  <cols>
    <col min="1" max="1" width="11.28515625" style="13" customWidth="1"/>
    <col min="2" max="256" width="11.42578125" style="13" customWidth="1"/>
    <col min="257" max="257" width="11.28515625" style="13" customWidth="1"/>
    <col min="258" max="512" width="11.42578125" style="13" customWidth="1"/>
    <col min="513" max="513" width="11.28515625" style="13" customWidth="1"/>
    <col min="514" max="768" width="11.42578125" style="13" customWidth="1"/>
    <col min="769" max="769" width="11.28515625" style="13" customWidth="1"/>
    <col min="770" max="1024" width="11.42578125" style="13" customWidth="1"/>
    <col min="1025" max="1025" width="11.28515625" style="13" customWidth="1"/>
    <col min="1026" max="1280" width="11.42578125" style="13" customWidth="1"/>
    <col min="1281" max="1281" width="11.28515625" style="13" customWidth="1"/>
    <col min="1282" max="1536" width="11.42578125" style="13" customWidth="1"/>
    <col min="1537" max="1537" width="11.28515625" style="13" customWidth="1"/>
    <col min="1538" max="1792" width="11.42578125" style="13" customWidth="1"/>
    <col min="1793" max="1793" width="11.28515625" style="13" customWidth="1"/>
    <col min="1794" max="2048" width="11.42578125" style="13" customWidth="1"/>
    <col min="2049" max="2049" width="11.28515625" style="13" customWidth="1"/>
    <col min="2050" max="2304" width="11.42578125" style="13" customWidth="1"/>
    <col min="2305" max="2305" width="11.28515625" style="13" customWidth="1"/>
    <col min="2306" max="2560" width="11.42578125" style="13" customWidth="1"/>
    <col min="2561" max="2561" width="11.28515625" style="13" customWidth="1"/>
    <col min="2562" max="2816" width="11.42578125" style="13" customWidth="1"/>
    <col min="2817" max="2817" width="11.28515625" style="13" customWidth="1"/>
    <col min="2818" max="3072" width="11.42578125" style="13" customWidth="1"/>
    <col min="3073" max="3073" width="11.28515625" style="13" customWidth="1"/>
    <col min="3074" max="3328" width="11.42578125" style="13" customWidth="1"/>
    <col min="3329" max="3329" width="11.28515625" style="13" customWidth="1"/>
    <col min="3330" max="3584" width="11.42578125" style="13" customWidth="1"/>
    <col min="3585" max="3585" width="11.28515625" style="13" customWidth="1"/>
    <col min="3586" max="3840" width="11.42578125" style="13" customWidth="1"/>
    <col min="3841" max="3841" width="11.28515625" style="13" customWidth="1"/>
    <col min="3842" max="4096" width="11.42578125" style="13" customWidth="1"/>
    <col min="4097" max="4097" width="11.28515625" style="13" customWidth="1"/>
    <col min="4098" max="4352" width="11.42578125" style="13" customWidth="1"/>
    <col min="4353" max="4353" width="11.28515625" style="13" customWidth="1"/>
    <col min="4354" max="4608" width="11.42578125" style="13" customWidth="1"/>
    <col min="4609" max="4609" width="11.28515625" style="13" customWidth="1"/>
    <col min="4610" max="4864" width="11.42578125" style="13" customWidth="1"/>
    <col min="4865" max="4865" width="11.28515625" style="13" customWidth="1"/>
    <col min="4866" max="5120" width="11.42578125" style="13" customWidth="1"/>
    <col min="5121" max="5121" width="11.28515625" style="13" customWidth="1"/>
    <col min="5122" max="5376" width="11.42578125" style="13" customWidth="1"/>
    <col min="5377" max="5377" width="11.28515625" style="13" customWidth="1"/>
    <col min="5378" max="5632" width="11.42578125" style="13" customWidth="1"/>
    <col min="5633" max="5633" width="11.28515625" style="13" customWidth="1"/>
    <col min="5634" max="5888" width="11.42578125" style="13" customWidth="1"/>
    <col min="5889" max="5889" width="11.28515625" style="13" customWidth="1"/>
    <col min="5890" max="6144" width="11.42578125" style="13" customWidth="1"/>
    <col min="6145" max="6145" width="11.28515625" style="13" customWidth="1"/>
    <col min="6146" max="6400" width="11.42578125" style="13" customWidth="1"/>
    <col min="6401" max="6401" width="11.28515625" style="13" customWidth="1"/>
    <col min="6402" max="6656" width="11.42578125" style="13" customWidth="1"/>
    <col min="6657" max="6657" width="11.28515625" style="13" customWidth="1"/>
    <col min="6658" max="6912" width="11.42578125" style="13" customWidth="1"/>
    <col min="6913" max="6913" width="11.28515625" style="13" customWidth="1"/>
    <col min="6914" max="7168" width="11.42578125" style="13" customWidth="1"/>
    <col min="7169" max="7169" width="11.28515625" style="13" customWidth="1"/>
    <col min="7170" max="7424" width="11.42578125" style="13" customWidth="1"/>
    <col min="7425" max="7425" width="11.28515625" style="13" customWidth="1"/>
    <col min="7426" max="7680" width="11.42578125" style="13" customWidth="1"/>
    <col min="7681" max="7681" width="11.28515625" style="13" customWidth="1"/>
    <col min="7682" max="7936" width="11.42578125" style="13" customWidth="1"/>
    <col min="7937" max="7937" width="11.28515625" style="13" customWidth="1"/>
    <col min="7938" max="8192" width="11.42578125" style="13" customWidth="1"/>
    <col min="8193" max="8193" width="11.28515625" style="13" customWidth="1"/>
    <col min="8194" max="8448" width="11.42578125" style="13" customWidth="1"/>
    <col min="8449" max="8449" width="11.28515625" style="13" customWidth="1"/>
    <col min="8450" max="8704" width="11.42578125" style="13" customWidth="1"/>
    <col min="8705" max="8705" width="11.28515625" style="13" customWidth="1"/>
    <col min="8706" max="8960" width="11.42578125" style="13" customWidth="1"/>
    <col min="8961" max="8961" width="11.28515625" style="13" customWidth="1"/>
    <col min="8962" max="9216" width="11.42578125" style="13" customWidth="1"/>
    <col min="9217" max="9217" width="11.28515625" style="13" customWidth="1"/>
    <col min="9218" max="9472" width="11.42578125" style="13" customWidth="1"/>
    <col min="9473" max="9473" width="11.28515625" style="13" customWidth="1"/>
    <col min="9474" max="9728" width="11.42578125" style="13" customWidth="1"/>
    <col min="9729" max="9729" width="11.28515625" style="13" customWidth="1"/>
    <col min="9730" max="9984" width="11.42578125" style="13" customWidth="1"/>
    <col min="9985" max="9985" width="11.28515625" style="13" customWidth="1"/>
    <col min="9986" max="10240" width="11.42578125" style="13" customWidth="1"/>
    <col min="10241" max="10241" width="11.28515625" style="13" customWidth="1"/>
    <col min="10242" max="10496" width="11.42578125" style="13" customWidth="1"/>
    <col min="10497" max="10497" width="11.28515625" style="13" customWidth="1"/>
    <col min="10498" max="10752" width="11.42578125" style="13" customWidth="1"/>
    <col min="10753" max="10753" width="11.28515625" style="13" customWidth="1"/>
    <col min="10754" max="11008" width="11.42578125" style="13" customWidth="1"/>
    <col min="11009" max="11009" width="11.28515625" style="13" customWidth="1"/>
    <col min="11010" max="11264" width="11.42578125" style="13" customWidth="1"/>
    <col min="11265" max="11265" width="11.28515625" style="13" customWidth="1"/>
    <col min="11266" max="11520" width="11.42578125" style="13" customWidth="1"/>
    <col min="11521" max="11521" width="11.28515625" style="13" customWidth="1"/>
    <col min="11522" max="11776" width="11.42578125" style="13" customWidth="1"/>
    <col min="11777" max="11777" width="11.28515625" style="13" customWidth="1"/>
    <col min="11778" max="12032" width="11.42578125" style="13" customWidth="1"/>
    <col min="12033" max="12033" width="11.28515625" style="13" customWidth="1"/>
    <col min="12034" max="12288" width="11.42578125" style="13" customWidth="1"/>
    <col min="12289" max="12289" width="11.28515625" style="13" customWidth="1"/>
    <col min="12290" max="12544" width="11.42578125" style="13" customWidth="1"/>
    <col min="12545" max="12545" width="11.28515625" style="13" customWidth="1"/>
    <col min="12546" max="12800" width="11.42578125" style="13" customWidth="1"/>
    <col min="12801" max="12801" width="11.28515625" style="13" customWidth="1"/>
    <col min="12802" max="13056" width="11.42578125" style="13" customWidth="1"/>
    <col min="13057" max="13057" width="11.28515625" style="13" customWidth="1"/>
    <col min="13058" max="13312" width="11.42578125" style="13" customWidth="1"/>
    <col min="13313" max="13313" width="11.28515625" style="13" customWidth="1"/>
    <col min="13314" max="13568" width="11.42578125" style="13" customWidth="1"/>
    <col min="13569" max="13569" width="11.28515625" style="13" customWidth="1"/>
    <col min="13570" max="13824" width="11.42578125" style="13" customWidth="1"/>
    <col min="13825" max="13825" width="11.28515625" style="13" customWidth="1"/>
    <col min="13826" max="14080" width="11.42578125" style="13" customWidth="1"/>
    <col min="14081" max="14081" width="11.28515625" style="13" customWidth="1"/>
    <col min="14082" max="14336" width="11.42578125" style="13" customWidth="1"/>
    <col min="14337" max="14337" width="11.28515625" style="13" customWidth="1"/>
    <col min="14338" max="14592" width="11.42578125" style="13" customWidth="1"/>
    <col min="14593" max="14593" width="11.28515625" style="13" customWidth="1"/>
    <col min="14594" max="14848" width="11.42578125" style="13" customWidth="1"/>
    <col min="14849" max="14849" width="11.28515625" style="13" customWidth="1"/>
    <col min="14850" max="15104" width="11.42578125" style="13" customWidth="1"/>
    <col min="15105" max="15105" width="11.28515625" style="13" customWidth="1"/>
    <col min="15106" max="15360" width="11.42578125" style="13" customWidth="1"/>
    <col min="15361" max="15361" width="11.28515625" style="13" customWidth="1"/>
    <col min="15362" max="15616" width="11.42578125" style="13" customWidth="1"/>
    <col min="15617" max="15617" width="11.28515625" style="13" customWidth="1"/>
    <col min="15618" max="15872" width="11.42578125" style="13" customWidth="1"/>
    <col min="15873" max="15873" width="11.28515625" style="13" customWidth="1"/>
    <col min="15874" max="16128" width="11.42578125" style="13" customWidth="1"/>
    <col min="16129" max="16129" width="11.28515625" style="13" customWidth="1"/>
    <col min="16130" max="16384" width="11.42578125" style="13" customWidth="1"/>
  </cols>
  <sheetData>
    <row r="4" spans="1:9" x14ac:dyDescent="0.2">
      <c r="A4" s="13" t="s">
        <v>189</v>
      </c>
    </row>
    <row r="5" spans="1:9" x14ac:dyDescent="0.2">
      <c r="A5" s="13" t="s">
        <v>190</v>
      </c>
    </row>
    <row r="7" spans="1:9" x14ac:dyDescent="0.2">
      <c r="B7" s="220" t="s">
        <v>191</v>
      </c>
      <c r="C7" s="220"/>
      <c r="D7" s="220"/>
      <c r="E7" s="220"/>
      <c r="F7" s="220"/>
      <c r="G7" s="220"/>
      <c r="H7" s="220"/>
      <c r="I7" s="220"/>
    </row>
    <row r="8" spans="1:9" s="88" customFormat="1" ht="15.75" customHeight="1" x14ac:dyDescent="0.2">
      <c r="A8" s="40" t="s">
        <v>192</v>
      </c>
      <c r="B8" s="221" t="s">
        <v>193</v>
      </c>
      <c r="C8" s="222"/>
      <c r="D8" s="221" t="s">
        <v>194</v>
      </c>
      <c r="E8" s="221"/>
      <c r="F8" s="222"/>
      <c r="G8" s="221" t="s">
        <v>195</v>
      </c>
      <c r="H8" s="221"/>
      <c r="I8" s="222"/>
    </row>
    <row r="9" spans="1:9" s="88" customFormat="1" ht="11.25" x14ac:dyDescent="0.2">
      <c r="A9" s="40" t="s">
        <v>196</v>
      </c>
      <c r="B9" s="222"/>
      <c r="C9" s="222"/>
      <c r="D9" s="222"/>
      <c r="E9" s="222"/>
      <c r="F9" s="222"/>
      <c r="G9" s="222"/>
      <c r="H9" s="222"/>
      <c r="I9" s="222"/>
    </row>
    <row r="10" spans="1:9" s="88" customFormat="1" ht="21.75" customHeight="1" x14ac:dyDescent="0.2">
      <c r="A10" s="89"/>
      <c r="B10" s="89" t="s">
        <v>197</v>
      </c>
      <c r="C10" s="89" t="s">
        <v>198</v>
      </c>
      <c r="D10" s="89" t="s">
        <v>199</v>
      </c>
      <c r="E10" s="89" t="s">
        <v>200</v>
      </c>
      <c r="F10" s="89" t="s">
        <v>201</v>
      </c>
      <c r="G10" s="89" t="s">
        <v>199</v>
      </c>
      <c r="H10" s="89" t="s">
        <v>200</v>
      </c>
      <c r="I10" s="89" t="s">
        <v>201</v>
      </c>
    </row>
    <row r="11" spans="1:9" s="88" customFormat="1" ht="15" customHeight="1" x14ac:dyDescent="0.2">
      <c r="A11" s="40">
        <v>1</v>
      </c>
      <c r="B11" s="90">
        <v>4.5999999999999999E-2</v>
      </c>
      <c r="C11" s="90">
        <v>5.7000000000000002E-2</v>
      </c>
      <c r="D11" s="90">
        <v>0.15</v>
      </c>
      <c r="E11" s="90">
        <v>0.16</v>
      </c>
      <c r="F11" s="90">
        <v>0.16</v>
      </c>
      <c r="G11" s="90">
        <v>0.25</v>
      </c>
      <c r="H11" s="90">
        <v>0.26</v>
      </c>
      <c r="I11" s="90">
        <v>0.25</v>
      </c>
    </row>
    <row r="12" spans="1:9" ht="15" customHeight="1" x14ac:dyDescent="0.2">
      <c r="A12" s="40">
        <v>2</v>
      </c>
      <c r="B12" s="90">
        <v>4.4999999999999998E-2</v>
      </c>
      <c r="C12" s="90">
        <v>5.7000000000000002E-2</v>
      </c>
      <c r="D12" s="90">
        <v>0.19</v>
      </c>
      <c r="E12" s="90">
        <v>0.2</v>
      </c>
      <c r="F12" s="90">
        <v>0.2</v>
      </c>
      <c r="G12" s="90">
        <v>0.32</v>
      </c>
      <c r="H12" s="90">
        <v>0.32</v>
      </c>
      <c r="I12" s="90">
        <v>0.32</v>
      </c>
    </row>
    <row r="13" spans="1:9" ht="15" customHeight="1" x14ac:dyDescent="0.2">
      <c r="A13" s="40">
        <v>3</v>
      </c>
      <c r="B13" s="90">
        <v>4.7E-2</v>
      </c>
      <c r="C13" s="90">
        <v>5.8999999999999997E-2</v>
      </c>
      <c r="D13" s="90">
        <v>0.25</v>
      </c>
      <c r="E13" s="90">
        <v>0.25</v>
      </c>
      <c r="F13" s="90">
        <v>0.25</v>
      </c>
      <c r="G13" s="90">
        <v>0.4</v>
      </c>
      <c r="H13" s="90">
        <v>0.41</v>
      </c>
      <c r="I13" s="90">
        <v>0.4</v>
      </c>
    </row>
    <row r="14" spans="1:9" ht="15" customHeight="1" x14ac:dyDescent="0.2">
      <c r="A14" s="40">
        <v>4</v>
      </c>
      <c r="B14" s="90">
        <v>4.8000000000000001E-2</v>
      </c>
      <c r="C14" s="90">
        <v>0.06</v>
      </c>
      <c r="D14" s="90">
        <v>0.31</v>
      </c>
      <c r="E14" s="90">
        <v>0.31</v>
      </c>
      <c r="F14" s="90">
        <v>0.31</v>
      </c>
      <c r="G14" s="90">
        <v>0.51</v>
      </c>
      <c r="H14" s="90">
        <v>0.51</v>
      </c>
      <c r="I14" s="90">
        <v>0.51</v>
      </c>
    </row>
    <row r="15" spans="1:9" ht="15" customHeight="1" x14ac:dyDescent="0.2">
      <c r="A15" s="40">
        <v>6</v>
      </c>
      <c r="B15" s="90">
        <v>5.0999999999999997E-2</v>
      </c>
      <c r="C15" s="90">
        <v>6.4000000000000001E-2</v>
      </c>
      <c r="D15" s="90">
        <v>0.49</v>
      </c>
      <c r="E15" s="90">
        <v>0.49</v>
      </c>
      <c r="F15" s="90">
        <v>0.49</v>
      </c>
      <c r="G15" s="90">
        <v>0.81</v>
      </c>
      <c r="H15" s="90">
        <v>0.81</v>
      </c>
      <c r="I15" s="90">
        <v>0.81</v>
      </c>
    </row>
    <row r="16" spans="1:9" ht="15" customHeight="1" x14ac:dyDescent="0.2">
      <c r="A16" s="40">
        <v>8</v>
      </c>
      <c r="B16" s="90">
        <v>5.1999999999999998E-2</v>
      </c>
      <c r="C16" s="90">
        <v>6.5000000000000002E-2</v>
      </c>
      <c r="D16" s="90">
        <v>0.78</v>
      </c>
      <c r="E16" s="90">
        <v>0.78</v>
      </c>
      <c r="F16" s="90">
        <v>0.78</v>
      </c>
      <c r="G16" s="90">
        <v>1.3</v>
      </c>
      <c r="H16" s="90">
        <v>1.3</v>
      </c>
      <c r="I16" s="90">
        <v>1.3</v>
      </c>
    </row>
    <row r="17" spans="1:9" ht="15" customHeight="1" x14ac:dyDescent="0.2">
      <c r="A17" s="40">
        <v>10</v>
      </c>
      <c r="B17" s="90">
        <v>0.05</v>
      </c>
      <c r="C17" s="90">
        <v>6.3E-2</v>
      </c>
      <c r="D17" s="90">
        <v>1.2</v>
      </c>
      <c r="E17" s="90">
        <v>1.2</v>
      </c>
      <c r="F17" s="90">
        <v>1.2</v>
      </c>
      <c r="G17" s="90">
        <v>2</v>
      </c>
      <c r="H17" s="90">
        <v>2</v>
      </c>
      <c r="I17" s="90">
        <v>2</v>
      </c>
    </row>
    <row r="18" spans="1:9" ht="15" customHeight="1" x14ac:dyDescent="0.2">
      <c r="A18" s="40">
        <v>12</v>
      </c>
      <c r="B18" s="90">
        <v>5.3999999999999999E-2</v>
      </c>
      <c r="C18" s="90">
        <v>6.8000000000000005E-2</v>
      </c>
      <c r="D18" s="90">
        <v>2</v>
      </c>
      <c r="E18" s="90">
        <v>2</v>
      </c>
      <c r="F18" s="90">
        <v>2</v>
      </c>
      <c r="G18" s="90">
        <v>3.2</v>
      </c>
      <c r="H18" s="90">
        <v>3.2</v>
      </c>
      <c r="I18" s="90">
        <v>3.2</v>
      </c>
    </row>
    <row r="19" spans="1:9" ht="15" customHeight="1" x14ac:dyDescent="0.2">
      <c r="A19" s="40">
        <v>14</v>
      </c>
      <c r="B19" s="90">
        <v>5.8000000000000003E-2</v>
      </c>
      <c r="C19" s="90">
        <v>7.2999999999999995E-2</v>
      </c>
      <c r="D19" s="90">
        <v>3.1</v>
      </c>
      <c r="E19" s="90">
        <v>3.1</v>
      </c>
      <c r="F19" s="90">
        <v>3.1</v>
      </c>
      <c r="G19" s="90"/>
      <c r="H19" s="90"/>
      <c r="I19" s="90"/>
    </row>
    <row r="20" spans="1:9" ht="15" customHeight="1" x14ac:dyDescent="0.2">
      <c r="A20" s="40">
        <v>250</v>
      </c>
      <c r="B20" s="90">
        <v>4.1000000000000002E-2</v>
      </c>
      <c r="C20" s="90">
        <v>5.1999999999999998E-2</v>
      </c>
      <c r="D20" s="90">
        <v>5.1999999999999998E-2</v>
      </c>
      <c r="E20" s="90">
        <v>5.7000000000000002E-2</v>
      </c>
      <c r="F20" s="90">
        <v>5.3999999999999999E-2</v>
      </c>
      <c r="G20" s="90">
        <v>0.85</v>
      </c>
      <c r="H20" s="90">
        <v>0.09</v>
      </c>
      <c r="I20" s="90">
        <v>8.5999999999999993E-2</v>
      </c>
    </row>
    <row r="21" spans="1:9" ht="15" customHeight="1" x14ac:dyDescent="0.2">
      <c r="A21" s="40">
        <v>300</v>
      </c>
      <c r="B21" s="90">
        <v>4.1000000000000002E-2</v>
      </c>
      <c r="C21" s="90">
        <v>5.0999999999999997E-2</v>
      </c>
      <c r="D21" s="90">
        <v>4.3999999999999997E-2</v>
      </c>
      <c r="E21" s="90">
        <v>4.9000000000000002E-2</v>
      </c>
      <c r="F21" s="90">
        <v>4.4999999999999998E-2</v>
      </c>
      <c r="G21" s="90">
        <v>7.0999999999999994E-2</v>
      </c>
      <c r="H21" s="90">
        <v>7.5999999999999998E-2</v>
      </c>
      <c r="I21" s="90">
        <v>7.1999999999999995E-2</v>
      </c>
    </row>
    <row r="22" spans="1:9" ht="15" customHeight="1" x14ac:dyDescent="0.2">
      <c r="A22" s="40">
        <v>350</v>
      </c>
      <c r="B22" s="90">
        <v>0.04</v>
      </c>
      <c r="C22" s="90">
        <v>0.05</v>
      </c>
      <c r="D22" s="90">
        <v>3.7999999999999999E-2</v>
      </c>
      <c r="E22" s="90">
        <v>4.2999999999999997E-2</v>
      </c>
      <c r="F22" s="90">
        <v>3.9E-2</v>
      </c>
      <c r="G22" s="90">
        <v>6.0999999999999999E-2</v>
      </c>
      <c r="H22" s="90">
        <v>6.6000000000000003E-2</v>
      </c>
      <c r="I22" s="90">
        <v>6.3E-2</v>
      </c>
    </row>
    <row r="23" spans="1:9" ht="15" customHeight="1" x14ac:dyDescent="0.2">
      <c r="A23" s="40">
        <v>400</v>
      </c>
      <c r="B23" s="90">
        <v>0.04</v>
      </c>
      <c r="C23" s="90">
        <v>4.9000000000000002E-2</v>
      </c>
      <c r="D23" s="90">
        <v>3.3000000000000002E-2</v>
      </c>
      <c r="E23" s="90">
        <v>3.7999999999999999E-2</v>
      </c>
      <c r="F23" s="90">
        <v>3.5000000000000003E-2</v>
      </c>
      <c r="G23" s="90">
        <v>5.3999999999999999E-2</v>
      </c>
      <c r="H23" s="90">
        <v>5.8999999999999997E-2</v>
      </c>
      <c r="I23" s="90">
        <v>5.5E-2</v>
      </c>
    </row>
    <row r="24" spans="1:9" ht="15" customHeight="1" x14ac:dyDescent="0.2">
      <c r="A24" s="40">
        <v>500</v>
      </c>
      <c r="B24" s="90">
        <v>3.9E-2</v>
      </c>
      <c r="C24" s="90">
        <v>4.8000000000000001E-2</v>
      </c>
      <c r="D24" s="90">
        <v>2.7E-2</v>
      </c>
      <c r="E24" s="90">
        <v>3.2000000000000001E-2</v>
      </c>
      <c r="F24" s="90">
        <v>2.9000000000000001E-2</v>
      </c>
      <c r="G24" s="90">
        <v>4.2999999999999997E-2</v>
      </c>
      <c r="H24" s="90">
        <v>4.8000000000000001E-2</v>
      </c>
      <c r="I24" s="90">
        <v>4.4999999999999998E-2</v>
      </c>
    </row>
    <row r="25" spans="1:9" ht="15" customHeight="1" x14ac:dyDescent="0.2">
      <c r="A25" s="40">
        <v>600</v>
      </c>
      <c r="B25" s="90">
        <v>3.9E-2</v>
      </c>
      <c r="C25" s="90">
        <v>4.8000000000000001E-2</v>
      </c>
      <c r="D25" s="90">
        <v>2.3E-2</v>
      </c>
      <c r="E25" s="90">
        <v>2.8000000000000001E-2</v>
      </c>
      <c r="F25" s="90">
        <v>2.5000000000000001E-2</v>
      </c>
      <c r="G25" s="90">
        <v>3.5999999999999997E-2</v>
      </c>
      <c r="H25" s="90">
        <v>4.1000000000000002E-2</v>
      </c>
      <c r="I25" s="90">
        <v>3.7999999999999999E-2</v>
      </c>
    </row>
    <row r="26" spans="1:9" ht="15" customHeight="1" x14ac:dyDescent="0.2">
      <c r="A26" s="40">
        <v>750</v>
      </c>
      <c r="B26" s="90">
        <v>3.7999999999999999E-2</v>
      </c>
      <c r="C26" s="90">
        <v>4.8000000000000001E-2</v>
      </c>
      <c r="D26" s="90">
        <v>1.9E-2</v>
      </c>
      <c r="E26" s="90">
        <v>2.4E-2</v>
      </c>
      <c r="F26" s="90">
        <v>2.1000000000000001E-2</v>
      </c>
      <c r="G26" s="90">
        <v>0.28999999999999998</v>
      </c>
      <c r="H26" s="90">
        <v>3.4000000000000002E-2</v>
      </c>
      <c r="I26" s="90">
        <v>3.1E-2</v>
      </c>
    </row>
    <row r="27" spans="1:9" ht="15" customHeight="1" x14ac:dyDescent="0.2">
      <c r="A27" s="40">
        <v>1000</v>
      </c>
      <c r="B27" s="90">
        <v>3.6999999999999998E-2</v>
      </c>
      <c r="C27" s="90">
        <v>4.5999999999999999E-2</v>
      </c>
      <c r="D27" s="90">
        <v>1.4999999999999999E-2</v>
      </c>
      <c r="E27" s="90">
        <v>1.9E-2</v>
      </c>
      <c r="F27" s="90">
        <v>1.7999999999999999E-2</v>
      </c>
      <c r="G27" s="90">
        <v>2.3E-2</v>
      </c>
      <c r="H27" s="90">
        <v>2.7E-2</v>
      </c>
      <c r="I27" s="90">
        <v>2.5000000000000001E-2</v>
      </c>
    </row>
    <row r="28" spans="1:9" ht="15" customHeight="1" x14ac:dyDescent="0.2">
      <c r="A28" s="40" t="s">
        <v>31</v>
      </c>
      <c r="B28" s="90">
        <v>4.3999999999999997E-2</v>
      </c>
      <c r="C28" s="90">
        <v>5.5E-2</v>
      </c>
      <c r="D28" s="90">
        <v>0.12</v>
      </c>
      <c r="E28" s="90">
        <v>0.13</v>
      </c>
      <c r="F28" s="90">
        <v>0.12</v>
      </c>
      <c r="G28" s="90">
        <v>0.2</v>
      </c>
      <c r="H28" s="90">
        <v>0.21</v>
      </c>
      <c r="I28" s="90">
        <v>0.2</v>
      </c>
    </row>
    <row r="29" spans="1:9" ht="15" customHeight="1" x14ac:dyDescent="0.2">
      <c r="A29" s="40" t="s">
        <v>39</v>
      </c>
      <c r="B29" s="90">
        <v>4.2999999999999997E-2</v>
      </c>
      <c r="C29" s="90">
        <v>5.3999999999999999E-2</v>
      </c>
      <c r="D29" s="90">
        <v>0.1</v>
      </c>
      <c r="E29" s="90">
        <v>0.1</v>
      </c>
      <c r="F29" s="90">
        <v>0.1</v>
      </c>
      <c r="G29" s="90">
        <v>0.16</v>
      </c>
      <c r="H29" s="90">
        <v>0.16</v>
      </c>
      <c r="I29" s="90">
        <v>0.16</v>
      </c>
    </row>
    <row r="30" spans="1:9" ht="15" customHeight="1" x14ac:dyDescent="0.2">
      <c r="A30" s="40" t="s">
        <v>34</v>
      </c>
      <c r="B30" s="90">
        <v>4.2000000000000003E-2</v>
      </c>
      <c r="C30" s="90">
        <v>5.1999999999999998E-2</v>
      </c>
      <c r="D30" s="90">
        <v>7.6999999999999999E-2</v>
      </c>
      <c r="E30" s="90">
        <v>8.2000000000000003E-2</v>
      </c>
      <c r="F30" s="90">
        <v>7.9000000000000001E-2</v>
      </c>
      <c r="G30" s="90">
        <v>0.13</v>
      </c>
      <c r="H30" s="90">
        <v>0.13</v>
      </c>
      <c r="I30" s="90">
        <v>0.13</v>
      </c>
    </row>
    <row r="31" spans="1:9" ht="15" customHeight="1" x14ac:dyDescent="0.2">
      <c r="A31" s="40" t="s">
        <v>42</v>
      </c>
      <c r="B31" s="90">
        <v>4.1000000000000002E-2</v>
      </c>
      <c r="C31" s="90">
        <v>5.0999999999999997E-2</v>
      </c>
      <c r="D31" s="90">
        <v>6.2E-2</v>
      </c>
      <c r="E31" s="90">
        <v>6.7000000000000004E-2</v>
      </c>
      <c r="F31" s="90">
        <v>6.3E-2</v>
      </c>
      <c r="G31" s="90">
        <v>0.1</v>
      </c>
      <c r="H31" s="90">
        <v>0.11</v>
      </c>
      <c r="I31" s="90">
        <v>0.1</v>
      </c>
    </row>
    <row r="32" spans="1:9" ht="1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" customHeight="1" x14ac:dyDescent="0.2">
      <c r="A34" s="12"/>
    </row>
    <row r="35" spans="1:9" ht="15" customHeight="1" x14ac:dyDescent="0.2">
      <c r="A35" s="12"/>
    </row>
    <row r="36" spans="1:9" x14ac:dyDescent="0.2">
      <c r="A36" s="12"/>
    </row>
    <row r="37" spans="1:9" x14ac:dyDescent="0.2">
      <c r="A37" s="12"/>
    </row>
    <row r="38" spans="1:9" x14ac:dyDescent="0.2">
      <c r="A38" s="12"/>
    </row>
    <row r="39" spans="1:9" x14ac:dyDescent="0.2">
      <c r="A39" s="12"/>
    </row>
  </sheetData>
  <mergeCells count="4">
    <mergeCell ref="B7:I7"/>
    <mergeCell ref="B8:C9"/>
    <mergeCell ref="D8:F9"/>
    <mergeCell ref="G8:I9"/>
  </mergeCells>
  <pageMargins left="0.75" right="0.75" top="1" bottom="1" header="0.5" footer="0.5"/>
  <pageSetup paperSize="9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LICITACION </vt:lpstr>
      <vt:lpstr>Tabla alimentadores (2)</vt:lpstr>
      <vt:lpstr>Base de Datos</vt:lpstr>
      <vt:lpstr>'Tabla alimentadores (2)'!PF</vt:lpstr>
      <vt:lpstr>'LICITACION '!Print_Area</vt:lpstr>
      <vt:lpstr>'Tabla alimentadores (2)'!Print_Area</vt:lpstr>
      <vt:lpstr>'LICITACION '!Print_Titles</vt:lpstr>
      <vt:lpstr>'Tabla alimentadores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Perez</dc:creator>
  <cp:lastModifiedBy>Marcelle Rios Diaz</cp:lastModifiedBy>
  <cp:lastPrinted>2021-12-09T15:11:17Z</cp:lastPrinted>
  <dcterms:created xsi:type="dcterms:W3CDTF">2020-11-11T19:43:28Z</dcterms:created>
  <dcterms:modified xsi:type="dcterms:W3CDTF">2022-02-09T17:06:52Z</dcterms:modified>
</cp:coreProperties>
</file>