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-TANQUE PALMAR\CECIL\"/>
    </mc:Choice>
  </mc:AlternateContent>
  <xr:revisionPtr revIDLastSave="0" documentId="13_ncr:1_{BEF4F0F2-F989-4F3A-A148-6748876187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LICITAC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9" i="2" l="1"/>
  <c r="A90" i="2"/>
  <c r="A91" i="2" s="1"/>
  <c r="A92" i="2" s="1"/>
  <c r="A93" i="2" s="1"/>
  <c r="A94" i="2" s="1"/>
  <c r="A95" i="2" s="1"/>
  <c r="A88" i="2"/>
  <c r="A81" i="2"/>
  <c r="A82" i="2" s="1"/>
  <c r="A83" i="2" s="1"/>
  <c r="A84" i="2" s="1"/>
  <c r="A80" i="2"/>
  <c r="A42" i="2"/>
  <c r="A37" i="2"/>
  <c r="A38" i="2" s="1"/>
  <c r="A39" i="2" s="1"/>
  <c r="A40" i="2" s="1"/>
  <c r="A41" i="2" s="1"/>
  <c r="A36" i="2"/>
  <c r="D133" i="2"/>
  <c r="F113" i="2"/>
  <c r="C112" i="2"/>
  <c r="F112" i="2" s="1"/>
  <c r="F109" i="2"/>
  <c r="F108" i="2"/>
  <c r="F107" i="2"/>
  <c r="F104" i="2"/>
  <c r="F103" i="2"/>
  <c r="F102" i="2"/>
  <c r="C102" i="2"/>
  <c r="F101" i="2"/>
  <c r="C101" i="2"/>
  <c r="F100" i="2"/>
  <c r="F99" i="2"/>
  <c r="F96" i="2"/>
  <c r="F95" i="2"/>
  <c r="F94" i="2"/>
  <c r="F93" i="2"/>
  <c r="F92" i="2"/>
  <c r="F91" i="2"/>
  <c r="F90" i="2"/>
  <c r="F89" i="2"/>
  <c r="F88" i="2"/>
  <c r="F87" i="2"/>
  <c r="F84" i="2"/>
  <c r="F83" i="2"/>
  <c r="F82" i="2"/>
  <c r="F81" i="2"/>
  <c r="F80" i="2"/>
  <c r="F79" i="2"/>
  <c r="F76" i="2"/>
  <c r="F75" i="2"/>
  <c r="F74" i="2"/>
  <c r="F71" i="2"/>
  <c r="F68" i="2"/>
  <c r="F65" i="2"/>
  <c r="F62" i="2"/>
  <c r="F59" i="2"/>
  <c r="F58" i="2"/>
  <c r="F57" i="2"/>
  <c r="F56" i="2"/>
  <c r="F53" i="2"/>
  <c r="F52" i="2"/>
  <c r="F51" i="2"/>
  <c r="F50" i="2"/>
  <c r="F49" i="2"/>
  <c r="F48" i="2"/>
  <c r="C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1" i="2"/>
  <c r="F30" i="2"/>
  <c r="F29" i="2"/>
  <c r="F28" i="2"/>
  <c r="F27" i="2"/>
  <c r="F26" i="2"/>
  <c r="F25" i="2"/>
  <c r="F24" i="2"/>
  <c r="F23" i="2"/>
  <c r="F22" i="2"/>
  <c r="F21" i="2"/>
  <c r="F20" i="2"/>
  <c r="C19" i="2"/>
  <c r="F19" i="2" s="1"/>
  <c r="F18" i="2"/>
  <c r="C18" i="2"/>
  <c r="F17" i="2"/>
  <c r="F16" i="2"/>
  <c r="F15" i="2"/>
  <c r="F12" i="2"/>
  <c r="F11" i="2"/>
  <c r="F10" i="2"/>
  <c r="F115" i="2" l="1"/>
  <c r="E123" i="2" l="1"/>
  <c r="F135" i="2"/>
  <c r="E122" i="2"/>
  <c r="F133" i="2"/>
  <c r="E121" i="2"/>
  <c r="F131" i="2"/>
  <c r="E120" i="2"/>
  <c r="E118" i="2"/>
  <c r="F116" i="2"/>
  <c r="E119" i="2"/>
  <c r="F125" i="2" l="1"/>
  <c r="F137" i="2"/>
  <c r="F129" i="2" l="1"/>
  <c r="F127" i="2"/>
  <c r="F139" i="2" s="1"/>
</calcChain>
</file>

<file path=xl/sharedStrings.xml><?xml version="1.0" encoding="utf-8"?>
<sst xmlns="http://schemas.openxmlformats.org/spreadsheetml/2006/main" count="195" uniqueCount="120">
  <si>
    <t xml:space="preserve">CORPORACION DEL ACUEDUCTO Y ALCANTARILLADO DE SANTO DOMINGO </t>
  </si>
  <si>
    <t>***C.A.A.S.D.***</t>
  </si>
  <si>
    <t>Unidad Ejecutora de Proyectos</t>
  </si>
  <si>
    <t>No.</t>
  </si>
  <si>
    <t>DESCRIPCION</t>
  </si>
  <si>
    <t>CANTIDAD</t>
  </si>
  <si>
    <t>UD</t>
  </si>
  <si>
    <t>PRECIO</t>
  </si>
  <si>
    <t>COSTO RD$</t>
  </si>
  <si>
    <t xml:space="preserve">SUB TOTAL </t>
  </si>
  <si>
    <t>SUB-TOTAL GENERAL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</si>
  <si>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</si>
  <si>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</si>
  <si>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</si>
  <si>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</si>
  <si>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</si>
  <si>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</si>
  <si>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</si>
  <si>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</si>
  <si>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HIDROGRAFICA</t>
  </si>
  <si>
    <t>EQUIPAMIENTO CAASD</t>
  </si>
  <si>
    <t>CODIA</t>
  </si>
  <si>
    <t>IMPREVISTOS</t>
  </si>
  <si>
    <t>ITBIS (18% DE DIRECCIÓN TÉCNICA)SEGÚN NORMA 07-2007 DGII</t>
  </si>
  <si>
    <t>TOTAL GENERAL A CONTRATAR</t>
  </si>
  <si>
    <t>Laboratorio bacteorologico</t>
  </si>
  <si>
    <t>Laboratorio fisico-quimico</t>
  </si>
  <si>
    <t>Operaciones</t>
  </si>
  <si>
    <t>Suministro tanque de gas de 25 lb</t>
  </si>
  <si>
    <t>Suministro e instalación de bombillas para lámparas</t>
  </si>
  <si>
    <t>Suministro de cortineros</t>
  </si>
  <si>
    <t>Reparación de la campana de gases (Cambio de cristal, reparación de puertas)</t>
  </si>
  <si>
    <t>Gabinetes de piso en pino tratado</t>
  </si>
  <si>
    <t>Muros en sheetrock (1.00 x 2.00 m)</t>
  </si>
  <si>
    <t>Recepción 2do piso</t>
  </si>
  <si>
    <t>PINTURA EXTERIOR ACRILICA</t>
  </si>
  <si>
    <t>PINTURA INTERIOR SEMIGLOSS</t>
  </si>
  <si>
    <t>Logo de la caasd pintado</t>
  </si>
  <si>
    <t>Letrero nombre de la planta pintado</t>
  </si>
  <si>
    <t>Oficina frente cocina</t>
  </si>
  <si>
    <t>Gerencia</t>
  </si>
  <si>
    <t>PINTURA ELEMENTOS EXTERIOR</t>
  </si>
  <si>
    <t>Reposición de cañería en tola galvanizada (0.30x0.20m)</t>
  </si>
  <si>
    <t>LABORATORIO BACTERIOLOGICO</t>
  </si>
  <si>
    <t>Meseta en granito (3.30 x 0.71)</t>
  </si>
  <si>
    <t>pie</t>
  </si>
  <si>
    <t>m2</t>
  </si>
  <si>
    <t>pie2</t>
  </si>
  <si>
    <t>LABORATORIO QUIMICO FISICO</t>
  </si>
  <si>
    <t>m</t>
  </si>
  <si>
    <t>Muro de blocks de 0.10 m para sostener meseta de granito</t>
  </si>
  <si>
    <t>ud</t>
  </si>
  <si>
    <t xml:space="preserve">Mantenimiento de aire acondicionado </t>
  </si>
  <si>
    <t xml:space="preserve">Meseta en granito </t>
  </si>
  <si>
    <t xml:space="preserve">Suministro de cortineros </t>
  </si>
  <si>
    <t>OPERACIONES</t>
  </si>
  <si>
    <t>RECEPCION 2DO NIVEL</t>
  </si>
  <si>
    <t>Suministro y colocación de ventanas corredizas P65.</t>
  </si>
  <si>
    <t>CASA QUIMICA</t>
  </si>
  <si>
    <t>TALLER</t>
  </si>
  <si>
    <t>Suministro e instalación de lámparas colgantes</t>
  </si>
  <si>
    <t>CASA DE MAQUINAS</t>
  </si>
  <si>
    <t>AREA DE PLANTA</t>
  </si>
  <si>
    <t>CASA DE CLORACION</t>
  </si>
  <si>
    <t>Desintalar Fregadero existente.</t>
  </si>
  <si>
    <t>m²</t>
  </si>
  <si>
    <t>pie²</t>
  </si>
  <si>
    <t>p.a.</t>
  </si>
  <si>
    <t>Suministro y colocación de fregadero (incluye mezcladora)</t>
  </si>
  <si>
    <t xml:space="preserve">Tubos led 36W 6500k para lámparas </t>
  </si>
  <si>
    <t>Taller (Incluye andamios)</t>
  </si>
  <si>
    <t>Casa Quimica (Incluye andamios y guindolas)</t>
  </si>
  <si>
    <t>Casa de Máquina (Incluye andamios y guindolas)</t>
  </si>
  <si>
    <t>Casa de Cloración (Incluye andamios y guindolas)</t>
  </si>
  <si>
    <t>Lámparas 96"</t>
  </si>
  <si>
    <t>Pintura de tráfico para base de postes</t>
  </si>
  <si>
    <t>Pintura de tráfico para contenes</t>
  </si>
  <si>
    <t>Pintura de tráfico para barandas de filtros</t>
  </si>
  <si>
    <t>Cajetín parabólico 3x 32 watt tw y Tubos led 18 watt 6500k frosted grassligthing</t>
  </si>
  <si>
    <t>Suministro de UPS 255 WATSS</t>
  </si>
  <si>
    <t>Suministro e instalación de aire acondicionado de 18000 BTU</t>
  </si>
  <si>
    <t>FILTROS</t>
  </si>
  <si>
    <t>I.M.S. 200 Malla de Retencion Medio Filtrantes</t>
  </si>
  <si>
    <t>M2</t>
  </si>
  <si>
    <t>Suministro e Instalación Material Filtrante Arena (especificaciones anexas)</t>
  </si>
  <si>
    <t>M3</t>
  </si>
  <si>
    <t>Falso Fondo Leopold Tipo S.</t>
  </si>
  <si>
    <t>P2</t>
  </si>
  <si>
    <t>P.A.</t>
  </si>
  <si>
    <t>OTROS</t>
  </si>
  <si>
    <t>Mano de obra instalacion planta eléctrica</t>
  </si>
  <si>
    <t>Suministro de medidor portátil de conductividad hach.</t>
  </si>
  <si>
    <t>Suministro de electrodo de conductividad intellical.</t>
  </si>
  <si>
    <t>Suministro de medidor multiparámetro de mesa (PH, mV/redox/ORP, ISE, conductividad, salinidad, TDS.</t>
  </si>
  <si>
    <t>Suministro de turbidímetro portátil</t>
  </si>
  <si>
    <t>Suministro de turbidímetro.</t>
  </si>
  <si>
    <t>Suministro de kit prueba de alcalinidad AL-AP.</t>
  </si>
  <si>
    <t>Suministro de tubos de cultivo Durham de 50mm</t>
  </si>
  <si>
    <t>Suministro tubo de cultivo con tapa rosca de 150mm</t>
  </si>
  <si>
    <t>Suministro tubo NESSLER, APHPA 50 ml</t>
  </si>
  <si>
    <t>Suministro cilindro graduado de vidirio de 1000 ml</t>
  </si>
  <si>
    <t>Suministro pipeta serologica 0.1 ml</t>
  </si>
  <si>
    <t>Suministro tubos de muestra para turbidez</t>
  </si>
  <si>
    <t>Suministro e instalación de válvulas pinch de 8" tipo A, ANSI 150 (Inluye tuberias de aire de polietileno reforzado, juntas dresser, juntas de goma y tornillos).</t>
  </si>
  <si>
    <t>Suministro de escritorio estructura metálica negra tope en melamina caoba de 70cm x 140cm.</t>
  </si>
  <si>
    <t>Suministro de autoclave R50X-120V tipo olla estabilizadora</t>
  </si>
  <si>
    <t>Suministro de incubadora análoga Quincy 2.0 pie cúbicos 200W, 120v.</t>
  </si>
  <si>
    <t>Suministro de horno conveccion por gravedad 1.27 ft3, 120V</t>
  </si>
  <si>
    <t>Suministro de baño maría 5L, 120V/60 HZ</t>
  </si>
  <si>
    <t>Suministro de refrigerador thermo value lab 20.3 cu ft (1 - 12 grados)</t>
  </si>
  <si>
    <t>Suministro equipo agitador de laboratorio para realizar prueba de jarras de 1L.</t>
  </si>
  <si>
    <t>Extractores industriales de 24" 6426 cfm, 450W</t>
  </si>
  <si>
    <t>Suministro archivo de 3 gavetas con llave</t>
  </si>
  <si>
    <t>Colocación de puertas de gabinetes de piso</t>
  </si>
  <si>
    <t>Verja Perimetral  (Incluye andamios y guindolas)</t>
  </si>
  <si>
    <t>Garita  (Incluye andamios y guindolas)</t>
  </si>
  <si>
    <t>Planta Exterior  (Incluye andamios y guindolas)</t>
  </si>
  <si>
    <t>Tuberia  (Incluye andamios y guindolas)</t>
  </si>
  <si>
    <t xml:space="preserve">Planta Eléctrica 600 kW,Ionizada, 480/277 Volts, 1800 RPM, 60 Herz, Factor de pot. 0.80, 3F </t>
  </si>
  <si>
    <t>PRESUPUESTO DE TERMINACION PLANTA POTABILIZADORA DE VALDESIA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</si>
</sst>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RD$&quot;#,##0.00_);\(&quot;RD$&quot;#,##0.00\)"/>
    <numFmt numFmtId="165" formatCode="_(&quot;RD$&quot;* #,##0.00_);_(&quot;RD$&quot;* \(#,##0.00\);_(&quot;RD$&quot;* &quot;-&quot;??_);_(@_)"/>
    <numFmt numFmtId="166" formatCode="0.00_)"/>
    <numFmt numFmtId="167" formatCode="0.0"/>
    <numFmt numFmtId="168" formatCode="_(* #,##0.00_);_(* \(#,##0.00\);_(* \-??_);_(@_)"/>
    <numFmt numFmtId="169" formatCode="0.0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2"/>
      <color rgb="FF00000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2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168" fontId="4" fillId="0" borderId="0" applyFill="0" applyBorder="0" applyAlignment="0" applyProtection="0"/>
    <xf numFmtId="43" fontId="1" fillId="0" borderId="0" applyFont="0" applyFill="0" applyBorder="0" applyAlignment="0" applyProtection="0"/>
    <xf numFmtId="166" fontId="5" fillId="0" borderId="0"/>
    <xf numFmtId="166" fontId="2" fillId="0" borderId="0"/>
    <xf numFmtId="43" fontId="3" fillId="0" borderId="0" applyFont="0" applyFill="0" applyBorder="0" applyAlignment="0" applyProtection="0"/>
    <xf numFmtId="9" fontId="4" fillId="0" borderId="0" applyFill="0" applyBorder="0" applyAlignment="0" applyProtection="0"/>
    <xf numFmtId="168" fontId="4" fillId="0" borderId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5">
    <xf numFmtId="0" fontId="0" fillId="0" borderId="0" xfId="0"/>
    <xf numFmtId="0" fontId="7" fillId="0" borderId="0" xfId="0" applyFont="1" applyAlignment="1">
      <alignment horizontal="center"/>
    </xf>
    <xf numFmtId="0" fontId="1" fillId="0" borderId="0" xfId="0" applyFont="1"/>
    <xf numFmtId="166" fontId="9" fillId="0" borderId="17" xfId="1" applyFont="1" applyBorder="1" applyAlignment="1">
      <alignment horizontal="center"/>
    </xf>
    <xf numFmtId="166" fontId="8" fillId="0" borderId="0" xfId="1" applyFont="1" applyBorder="1"/>
    <xf numFmtId="43" fontId="8" fillId="0" borderId="0" xfId="2" applyFont="1" applyBorder="1" applyProtection="1"/>
    <xf numFmtId="43" fontId="9" fillId="0" borderId="0" xfId="2" applyFont="1" applyBorder="1" applyProtection="1"/>
    <xf numFmtId="43" fontId="9" fillId="0" borderId="18" xfId="2" applyFont="1" applyBorder="1" applyProtection="1"/>
    <xf numFmtId="166" fontId="10" fillId="0" borderId="17" xfId="1" applyFont="1" applyBorder="1" applyAlignment="1">
      <alignment horizontal="center" vertical="center"/>
    </xf>
    <xf numFmtId="166" fontId="10" fillId="0" borderId="0" xfId="1" applyFont="1" applyBorder="1" applyAlignment="1">
      <alignment horizontal="left" vertical="center"/>
    </xf>
    <xf numFmtId="43" fontId="10" fillId="0" borderId="0" xfId="2" applyFont="1" applyBorder="1" applyAlignment="1" applyProtection="1">
      <alignment horizontal="left" vertical="center"/>
    </xf>
    <xf numFmtId="166" fontId="10" fillId="0" borderId="0" xfId="1" applyFont="1" applyBorder="1" applyAlignment="1">
      <alignment horizontal="center" vertical="center"/>
    </xf>
    <xf numFmtId="43" fontId="10" fillId="0" borderId="18" xfId="2" applyFont="1" applyBorder="1" applyAlignment="1" applyProtection="1">
      <alignment horizontal="left" vertical="center"/>
    </xf>
    <xf numFmtId="167" fontId="10" fillId="2" borderId="21" xfId="1" applyNumberFormat="1" applyFont="1" applyFill="1" applyBorder="1" applyAlignment="1">
      <alignment horizontal="center" vertical="center"/>
    </xf>
    <xf numFmtId="166" fontId="10" fillId="2" borderId="1" xfId="1" applyFont="1" applyFill="1" applyBorder="1" applyAlignment="1">
      <alignment horizontal="center" vertical="center"/>
    </xf>
    <xf numFmtId="43" fontId="10" fillId="2" borderId="2" xfId="2" applyFont="1" applyFill="1" applyBorder="1" applyAlignment="1" applyProtection="1">
      <alignment horizontal="center" vertical="center"/>
    </xf>
    <xf numFmtId="166" fontId="10" fillId="2" borderId="2" xfId="1" applyFont="1" applyFill="1" applyBorder="1" applyAlignment="1">
      <alignment horizontal="center" vertical="center"/>
    </xf>
    <xf numFmtId="43" fontId="10" fillId="2" borderId="22" xfId="2" applyFont="1" applyFill="1" applyBorder="1" applyAlignment="1" applyProtection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8" xfId="0" applyFont="1" applyBorder="1"/>
    <xf numFmtId="0" fontId="1" fillId="0" borderId="25" xfId="0" applyFont="1" applyBorder="1" applyAlignment="1">
      <alignment horizontal="center"/>
    </xf>
    <xf numFmtId="0" fontId="1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6" fontId="12" fillId="0" borderId="3" xfId="1" applyFont="1" applyBorder="1" applyAlignment="1">
      <alignment horizontal="left" vertical="center" wrapText="1"/>
    </xf>
    <xf numFmtId="43" fontId="12" fillId="0" borderId="3" xfId="2" applyFont="1" applyFill="1" applyBorder="1" applyAlignment="1" applyProtection="1">
      <alignment horizontal="center" vertical="center" wrapText="1"/>
    </xf>
    <xf numFmtId="39" fontId="12" fillId="0" borderId="3" xfId="1" applyNumberFormat="1" applyFont="1" applyBorder="1" applyAlignment="1">
      <alignment horizontal="center" vertical="center" wrapText="1"/>
    </xf>
    <xf numFmtId="165" fontId="12" fillId="0" borderId="3" xfId="11" applyFont="1" applyFill="1" applyBorder="1" applyAlignment="1" applyProtection="1">
      <alignment horizontal="right" vertical="center" wrapText="1"/>
    </xf>
    <xf numFmtId="165" fontId="12" fillId="0" borderId="24" xfId="11" applyFont="1" applyFill="1" applyBorder="1" applyAlignment="1" applyProtection="1">
      <alignment horizontal="right" vertical="center" wrapText="1"/>
    </xf>
    <xf numFmtId="0" fontId="1" fillId="0" borderId="3" xfId="0" applyFont="1" applyBorder="1"/>
    <xf numFmtId="0" fontId="1" fillId="0" borderId="24" xfId="0" applyFont="1" applyBorder="1"/>
    <xf numFmtId="43" fontId="12" fillId="0" borderId="24" xfId="2" applyFont="1" applyFill="1" applyBorder="1" applyAlignment="1" applyProtection="1">
      <alignment horizontal="right" vertical="center" wrapText="1"/>
    </xf>
    <xf numFmtId="43" fontId="1" fillId="0" borderId="0" xfId="0" applyNumberFormat="1" applyFont="1"/>
    <xf numFmtId="43" fontId="12" fillId="0" borderId="3" xfId="2" applyFont="1" applyFill="1" applyBorder="1" applyAlignment="1" applyProtection="1">
      <alignment horizontal="right" vertical="center" wrapText="1"/>
    </xf>
    <xf numFmtId="166" fontId="10" fillId="0" borderId="3" xfId="1" applyFont="1" applyBorder="1" applyAlignment="1">
      <alignment horizontal="left" vertical="center" wrapText="1"/>
    </xf>
    <xf numFmtId="165" fontId="1" fillId="0" borderId="0" xfId="11" applyFont="1"/>
    <xf numFmtId="0" fontId="1" fillId="0" borderId="0" xfId="0" applyFont="1" applyAlignment="1">
      <alignment horizontal="center"/>
    </xf>
    <xf numFmtId="165" fontId="1" fillId="0" borderId="0" xfId="11" applyFont="1" applyAlignment="1">
      <alignment horizontal="center"/>
    </xf>
    <xf numFmtId="43" fontId="1" fillId="0" borderId="0" xfId="0" applyNumberFormat="1" applyFont="1" applyAlignment="1">
      <alignment horizontal="center"/>
    </xf>
    <xf numFmtId="166" fontId="10" fillId="2" borderId="26" xfId="1" applyFont="1" applyFill="1" applyBorder="1" applyAlignment="1">
      <alignment horizontal="center" vertical="center"/>
    </xf>
    <xf numFmtId="166" fontId="10" fillId="2" borderId="1" xfId="1" applyFont="1" applyFill="1" applyBorder="1" applyAlignment="1">
      <alignment horizontal="left" vertical="center" wrapText="1"/>
    </xf>
    <xf numFmtId="43" fontId="10" fillId="2" borderId="2" xfId="2" applyFont="1" applyFill="1" applyBorder="1" applyAlignment="1" applyProtection="1">
      <alignment horizontal="left" vertical="center"/>
    </xf>
    <xf numFmtId="43" fontId="10" fillId="2" borderId="22" xfId="2" applyFont="1" applyFill="1" applyBorder="1" applyAlignment="1" applyProtection="1">
      <alignment vertical="center"/>
    </xf>
    <xf numFmtId="166" fontId="10" fillId="2" borderId="27" xfId="1" applyFont="1" applyFill="1" applyBorder="1" applyAlignment="1">
      <alignment horizontal="center" vertical="center"/>
    </xf>
    <xf numFmtId="166" fontId="10" fillId="2" borderId="12" xfId="1" applyFont="1" applyFill="1" applyBorder="1" applyAlignment="1">
      <alignment horizontal="left" vertical="center"/>
    </xf>
    <xf numFmtId="43" fontId="10" fillId="2" borderId="10" xfId="2" applyFont="1" applyFill="1" applyBorder="1" applyAlignment="1" applyProtection="1">
      <alignment horizontal="center" vertical="center"/>
    </xf>
    <xf numFmtId="166" fontId="10" fillId="2" borderId="10" xfId="1" applyFont="1" applyFill="1" applyBorder="1" applyAlignment="1">
      <alignment horizontal="center" vertical="center"/>
    </xf>
    <xf numFmtId="43" fontId="10" fillId="2" borderId="10" xfId="2" applyFont="1" applyFill="1" applyBorder="1" applyAlignment="1" applyProtection="1">
      <alignment horizontal="left" vertical="center"/>
    </xf>
    <xf numFmtId="43" fontId="10" fillId="2" borderId="28" xfId="2" applyFont="1" applyFill="1" applyBorder="1" applyAlignment="1" applyProtection="1">
      <alignment vertical="center"/>
    </xf>
    <xf numFmtId="0" fontId="1" fillId="0" borderId="29" xfId="0" applyFont="1" applyBorder="1" applyAlignment="1">
      <alignment horizontal="center"/>
    </xf>
    <xf numFmtId="166" fontId="9" fillId="0" borderId="13" xfId="6" applyFont="1" applyBorder="1" applyAlignment="1">
      <alignment horizontal="left" vertical="center"/>
    </xf>
    <xf numFmtId="43" fontId="9" fillId="0" borderId="5" xfId="7" applyFont="1" applyBorder="1" applyAlignment="1" applyProtection="1">
      <alignment vertical="center"/>
    </xf>
    <xf numFmtId="43" fontId="9" fillId="0" borderId="30" xfId="7" applyFont="1" applyBorder="1" applyAlignment="1" applyProtection="1">
      <alignment vertical="center"/>
    </xf>
    <xf numFmtId="166" fontId="12" fillId="0" borderId="3" xfId="6" applyFont="1" applyBorder="1" applyAlignment="1">
      <alignment horizontal="left" vertical="center"/>
    </xf>
    <xf numFmtId="10" fontId="12" fillId="0" borderId="3" xfId="8" applyNumberFormat="1" applyFont="1" applyFill="1" applyBorder="1" applyAlignment="1" applyProtection="1">
      <alignment horizontal="center" vertical="center" wrapText="1"/>
    </xf>
    <xf numFmtId="43" fontId="12" fillId="0" borderId="3" xfId="7" applyFont="1" applyFill="1" applyBorder="1" applyAlignment="1" applyProtection="1">
      <alignment vertical="center"/>
    </xf>
    <xf numFmtId="43" fontId="12" fillId="0" borderId="17" xfId="7" applyFont="1" applyBorder="1" applyAlignment="1">
      <alignment vertical="center"/>
    </xf>
    <xf numFmtId="166" fontId="12" fillId="0" borderId="6" xfId="6" applyFont="1" applyBorder="1" applyAlignment="1">
      <alignment horizontal="left" vertical="center"/>
    </xf>
    <xf numFmtId="43" fontId="12" fillId="0" borderId="4" xfId="7" applyFont="1" applyFill="1" applyBorder="1" applyAlignment="1" applyProtection="1">
      <alignment horizontal="left" vertical="center"/>
    </xf>
    <xf numFmtId="10" fontId="12" fillId="0" borderId="4" xfId="8" applyNumberFormat="1" applyFont="1" applyFill="1" applyBorder="1" applyAlignment="1" applyProtection="1">
      <alignment vertical="center" wrapText="1"/>
    </xf>
    <xf numFmtId="43" fontId="12" fillId="0" borderId="4" xfId="7" applyFont="1" applyFill="1" applyBorder="1" applyAlignment="1" applyProtection="1">
      <alignment vertical="center"/>
    </xf>
    <xf numFmtId="43" fontId="12" fillId="0" borderId="31" xfId="7" applyFont="1" applyFill="1" applyBorder="1" applyAlignment="1" applyProtection="1">
      <alignment vertical="center"/>
    </xf>
    <xf numFmtId="169" fontId="9" fillId="3" borderId="32" xfId="6" applyNumberFormat="1" applyFont="1" applyFill="1" applyBorder="1" applyAlignment="1">
      <alignment horizontal="center" vertical="center"/>
    </xf>
    <xf numFmtId="166" fontId="8" fillId="3" borderId="7" xfId="6" applyFont="1" applyFill="1" applyBorder="1" applyAlignment="1">
      <alignment horizontal="left" vertical="center"/>
    </xf>
    <xf numFmtId="43" fontId="8" fillId="3" borderId="8" xfId="7" applyFont="1" applyFill="1" applyBorder="1" applyAlignment="1" applyProtection="1">
      <alignment vertical="center"/>
    </xf>
    <xf numFmtId="10" fontId="9" fillId="3" borderId="8" xfId="8" applyNumberFormat="1" applyFont="1" applyFill="1" applyBorder="1" applyAlignment="1" applyProtection="1">
      <alignment vertical="center" wrapText="1"/>
    </xf>
    <xf numFmtId="43" fontId="9" fillId="3" borderId="8" xfId="7" applyFont="1" applyFill="1" applyBorder="1" applyAlignment="1" applyProtection="1">
      <alignment vertical="center"/>
    </xf>
    <xf numFmtId="43" fontId="8" fillId="3" borderId="33" xfId="7" applyFont="1" applyFill="1" applyBorder="1" applyAlignment="1" applyProtection="1">
      <alignment vertical="center"/>
    </xf>
    <xf numFmtId="169" fontId="9" fillId="0" borderId="32" xfId="6" applyNumberFormat="1" applyFont="1" applyBorder="1" applyAlignment="1">
      <alignment horizontal="center" vertical="center"/>
    </xf>
    <xf numFmtId="166" fontId="8" fillId="0" borderId="7" xfId="6" applyFont="1" applyBorder="1" applyAlignment="1">
      <alignment horizontal="left" vertical="center"/>
    </xf>
    <xf numFmtId="43" fontId="8" fillId="0" borderId="8" xfId="7" applyFont="1" applyFill="1" applyBorder="1" applyAlignment="1" applyProtection="1">
      <alignment vertical="center"/>
    </xf>
    <xf numFmtId="10" fontId="9" fillId="0" borderId="8" xfId="8" applyNumberFormat="1" applyFont="1" applyFill="1" applyBorder="1" applyAlignment="1" applyProtection="1">
      <alignment vertical="center" wrapText="1"/>
    </xf>
    <xf numFmtId="43" fontId="9" fillId="0" borderId="8" xfId="7" applyFont="1" applyFill="1" applyBorder="1" applyAlignment="1" applyProtection="1">
      <alignment vertical="center"/>
    </xf>
    <xf numFmtId="43" fontId="8" fillId="0" borderId="33" xfId="7" applyFont="1" applyFill="1" applyBorder="1" applyAlignment="1" applyProtection="1">
      <alignment vertical="center"/>
    </xf>
    <xf numFmtId="10" fontId="9" fillId="3" borderId="8" xfId="8" applyNumberFormat="1" applyFont="1" applyFill="1" applyBorder="1" applyAlignment="1" applyProtection="1">
      <alignment horizontal="center" vertical="center" wrapText="1"/>
    </xf>
    <xf numFmtId="166" fontId="9" fillId="0" borderId="32" xfId="1" applyFont="1" applyBorder="1" applyAlignment="1">
      <alignment horizontal="center" vertical="center" wrapText="1"/>
    </xf>
    <xf numFmtId="166" fontId="8" fillId="0" borderId="7" xfId="1" applyFont="1" applyBorder="1" applyAlignment="1">
      <alignment vertical="center" wrapText="1"/>
    </xf>
    <xf numFmtId="168" fontId="8" fillId="0" borderId="8" xfId="9" applyFont="1" applyFill="1" applyBorder="1" applyAlignment="1" applyProtection="1">
      <alignment vertical="center" wrapText="1"/>
    </xf>
    <xf numFmtId="10" fontId="9" fillId="0" borderId="8" xfId="1" applyNumberFormat="1" applyFont="1" applyBorder="1" applyAlignment="1">
      <alignment vertical="center" wrapText="1"/>
    </xf>
    <xf numFmtId="168" fontId="9" fillId="0" borderId="8" xfId="9" applyFont="1" applyFill="1" applyBorder="1" applyAlignment="1" applyProtection="1">
      <alignment vertical="center" wrapText="1"/>
    </xf>
    <xf numFmtId="168" fontId="8" fillId="0" borderId="33" xfId="9" applyFont="1" applyFill="1" applyBorder="1" applyAlignment="1" applyProtection="1">
      <alignment vertical="center" wrapText="1"/>
    </xf>
    <xf numFmtId="166" fontId="9" fillId="3" borderId="32" xfId="1" applyFont="1" applyFill="1" applyBorder="1" applyAlignment="1">
      <alignment horizontal="center" vertical="center" wrapText="1"/>
    </xf>
    <xf numFmtId="166" fontId="8" fillId="3" borderId="7" xfId="1" applyFont="1" applyFill="1" applyBorder="1" applyAlignment="1">
      <alignment vertical="center" wrapText="1"/>
    </xf>
    <xf numFmtId="10" fontId="9" fillId="3" borderId="8" xfId="1" applyNumberFormat="1" applyFont="1" applyFill="1" applyBorder="1" applyAlignment="1">
      <alignment horizontal="right" vertical="center" wrapText="1"/>
    </xf>
    <xf numFmtId="168" fontId="9" fillId="3" borderId="8" xfId="9" applyFont="1" applyFill="1" applyBorder="1" applyAlignment="1" applyProtection="1">
      <alignment vertical="center" wrapText="1"/>
    </xf>
    <xf numFmtId="168" fontId="8" fillId="3" borderId="33" xfId="9" applyFont="1" applyFill="1" applyBorder="1" applyAlignment="1" applyProtection="1">
      <alignment vertical="center" wrapText="1"/>
    </xf>
    <xf numFmtId="169" fontId="8" fillId="3" borderId="7" xfId="6" applyNumberFormat="1" applyFont="1" applyFill="1" applyBorder="1" applyAlignment="1">
      <alignment vertical="center" wrapText="1"/>
    </xf>
    <xf numFmtId="169" fontId="9" fillId="0" borderId="0" xfId="6" applyNumberFormat="1" applyFont="1" applyAlignment="1">
      <alignment horizontal="center" vertical="center"/>
    </xf>
    <xf numFmtId="166" fontId="9" fillId="0" borderId="0" xfId="6" applyFont="1" applyAlignment="1">
      <alignment horizontal="left" vertical="center"/>
    </xf>
    <xf numFmtId="43" fontId="9" fillId="0" borderId="0" xfId="7" applyFont="1" applyBorder="1" applyAlignment="1" applyProtection="1">
      <alignment vertical="center"/>
    </xf>
    <xf numFmtId="2" fontId="1" fillId="0" borderId="25" xfId="0" applyNumberFormat="1" applyFont="1" applyBorder="1" applyAlignment="1">
      <alignment horizontal="center"/>
    </xf>
    <xf numFmtId="164" fontId="8" fillId="0" borderId="14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8" fillId="0" borderId="16" xfId="1" applyNumberFormat="1" applyFont="1" applyBorder="1" applyAlignment="1">
      <alignment horizontal="center"/>
    </xf>
    <xf numFmtId="164" fontId="8" fillId="0" borderId="17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6" fontId="8" fillId="0" borderId="17" xfId="1" applyFont="1" applyBorder="1" applyAlignment="1">
      <alignment horizontal="center"/>
    </xf>
    <xf numFmtId="166" fontId="8" fillId="0" borderId="0" xfId="1" applyFont="1" applyBorder="1" applyAlignment="1">
      <alignment horizontal="center"/>
    </xf>
    <xf numFmtId="166" fontId="8" fillId="0" borderId="18" xfId="1" applyFont="1" applyBorder="1" applyAlignment="1">
      <alignment horizontal="center"/>
    </xf>
    <xf numFmtId="0" fontId="10" fillId="0" borderId="19" xfId="1" applyNumberFormat="1" applyFont="1" applyBorder="1" applyAlignment="1">
      <alignment horizontal="center" vertical="center" wrapText="1"/>
    </xf>
    <xf numFmtId="0" fontId="10" fillId="0" borderId="11" xfId="1" applyNumberFormat="1" applyFont="1" applyBorder="1" applyAlignment="1">
      <alignment horizontal="center" vertical="center" wrapText="1"/>
    </xf>
    <xf numFmtId="0" fontId="10" fillId="0" borderId="20" xfId="1" applyNumberFormat="1" applyFont="1" applyBorder="1" applyAlignment="1">
      <alignment horizontal="center" vertical="center" wrapText="1"/>
    </xf>
  </cellXfs>
  <cellStyles count="12">
    <cellStyle name="Currency" xfId="11" builtinId="4"/>
    <cellStyle name="Millares 10" xfId="2" xr:uid="{00000000-0005-0000-0000-000001000000}"/>
    <cellStyle name="Millares 12" xfId="10" xr:uid="{00000000-0005-0000-0000-000002000000}"/>
    <cellStyle name="Millares 2 2 3" xfId="7" xr:uid="{00000000-0005-0000-0000-000003000000}"/>
    <cellStyle name="Millares 2 4" xfId="9" xr:uid="{00000000-0005-0000-0000-000004000000}"/>
    <cellStyle name="Millares 8" xfId="3" xr:uid="{00000000-0005-0000-0000-000005000000}"/>
    <cellStyle name="Millares 9" xfId="4" xr:uid="{00000000-0005-0000-0000-000006000000}"/>
    <cellStyle name="Normal" xfId="0" builtinId="0"/>
    <cellStyle name="Normal 2" xfId="1" xr:uid="{00000000-0005-0000-0000-000009000000}"/>
    <cellStyle name="Normal 2 3" xfId="5" xr:uid="{00000000-0005-0000-0000-00000A000000}"/>
    <cellStyle name="Normal 3 2" xfId="6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8E22B-E909-4460-9F68-F3F9A39B03E0}">
  <dimension ref="A1:O140"/>
  <sheetViews>
    <sheetView tabSelected="1" topLeftCell="A128" workbookViewId="0">
      <selection activeCell="A114" sqref="A114"/>
    </sheetView>
  </sheetViews>
  <sheetFormatPr defaultColWidth="11.42578125" defaultRowHeight="15" x14ac:dyDescent="0.25"/>
  <cols>
    <col min="1" max="1" width="10.140625" style="38" customWidth="1"/>
    <col min="2" max="2" width="83.42578125" style="2" customWidth="1"/>
    <col min="3" max="3" width="16.7109375" style="2" bestFit="1" customWidth="1"/>
    <col min="4" max="4" width="11.42578125" style="2"/>
    <col min="5" max="5" width="25.7109375" style="2" customWidth="1"/>
    <col min="6" max="6" width="26.7109375" style="2" bestFit="1" customWidth="1"/>
    <col min="7" max="7" width="16.28515625" style="2" bestFit="1" customWidth="1"/>
    <col min="8" max="8" width="13.42578125" style="2" bestFit="1" customWidth="1"/>
    <col min="9" max="13" width="11.42578125" style="2"/>
    <col min="14" max="14" width="14.7109375" style="2" bestFit="1" customWidth="1"/>
    <col min="15" max="16384" width="11.42578125" style="2"/>
  </cols>
  <sheetData>
    <row r="1" spans="1:6" ht="15.75" thickTop="1" x14ac:dyDescent="0.25">
      <c r="A1" s="93" t="s">
        <v>0</v>
      </c>
      <c r="B1" s="94"/>
      <c r="C1" s="94"/>
      <c r="D1" s="94"/>
      <c r="E1" s="94"/>
      <c r="F1" s="95"/>
    </row>
    <row r="2" spans="1:6" x14ac:dyDescent="0.25">
      <c r="A2" s="96" t="s">
        <v>1</v>
      </c>
      <c r="B2" s="97"/>
      <c r="C2" s="97"/>
      <c r="D2" s="97"/>
      <c r="E2" s="97"/>
      <c r="F2" s="98"/>
    </row>
    <row r="3" spans="1:6" x14ac:dyDescent="0.25">
      <c r="A3" s="99" t="s">
        <v>2</v>
      </c>
      <c r="B3" s="100"/>
      <c r="C3" s="100"/>
      <c r="D3" s="100"/>
      <c r="E3" s="100"/>
      <c r="F3" s="101"/>
    </row>
    <row r="4" spans="1:6" ht="15.75" thickBot="1" x14ac:dyDescent="0.3">
      <c r="A4" s="3"/>
      <c r="B4" s="4"/>
      <c r="C4" s="5"/>
      <c r="D4" s="5"/>
      <c r="E4" s="6"/>
      <c r="F4" s="7"/>
    </row>
    <row r="5" spans="1:6" ht="15.75" thickBot="1" x14ac:dyDescent="0.3">
      <c r="A5" s="102" t="s">
        <v>119</v>
      </c>
      <c r="B5" s="103"/>
      <c r="C5" s="103"/>
      <c r="D5" s="103"/>
      <c r="E5" s="103"/>
      <c r="F5" s="104"/>
    </row>
    <row r="6" spans="1:6" ht="15.75" thickBot="1" x14ac:dyDescent="0.3">
      <c r="A6" s="8"/>
      <c r="B6" s="9"/>
      <c r="C6" s="10"/>
      <c r="D6" s="11"/>
      <c r="E6" s="10"/>
      <c r="F6" s="12"/>
    </row>
    <row r="7" spans="1:6" ht="16.5" thickTop="1" thickBot="1" x14ac:dyDescent="0.3">
      <c r="A7" s="13" t="s">
        <v>3</v>
      </c>
      <c r="B7" s="14" t="s">
        <v>4</v>
      </c>
      <c r="C7" s="15" t="s">
        <v>5</v>
      </c>
      <c r="D7" s="16" t="s">
        <v>6</v>
      </c>
      <c r="E7" s="15" t="s">
        <v>7</v>
      </c>
      <c r="F7" s="17" t="s">
        <v>8</v>
      </c>
    </row>
    <row r="8" spans="1:6" ht="15.75" thickTop="1" x14ac:dyDescent="0.25">
      <c r="A8" s="18"/>
      <c r="B8" s="19"/>
      <c r="C8" s="20"/>
      <c r="D8" s="20"/>
      <c r="E8" s="20"/>
      <c r="F8" s="21"/>
    </row>
    <row r="9" spans="1:6" x14ac:dyDescent="0.25">
      <c r="A9" s="22">
        <v>1</v>
      </c>
      <c r="B9" s="23" t="s">
        <v>81</v>
      </c>
      <c r="C9" s="24"/>
      <c r="D9" s="24"/>
      <c r="E9" s="24"/>
      <c r="F9" s="25"/>
    </row>
    <row r="10" spans="1:6" x14ac:dyDescent="0.25">
      <c r="A10" s="22">
        <v>1.1000000000000001</v>
      </c>
      <c r="B10" s="26" t="s">
        <v>82</v>
      </c>
      <c r="C10" s="27">
        <v>142.55600000000049</v>
      </c>
      <c r="D10" s="28" t="s">
        <v>83</v>
      </c>
      <c r="E10" s="29"/>
      <c r="F10" s="30">
        <f>+E10*C10</f>
        <v>0</v>
      </c>
    </row>
    <row r="11" spans="1:6" x14ac:dyDescent="0.25">
      <c r="A11" s="22">
        <v>1.2</v>
      </c>
      <c r="B11" s="26" t="s">
        <v>84</v>
      </c>
      <c r="C11" s="27">
        <v>453.72360000000117</v>
      </c>
      <c r="D11" s="28" t="s">
        <v>85</v>
      </c>
      <c r="E11" s="29"/>
      <c r="F11" s="30">
        <f>+E11*C11</f>
        <v>0</v>
      </c>
    </row>
    <row r="12" spans="1:6" x14ac:dyDescent="0.25">
      <c r="A12" s="22">
        <v>1.3</v>
      </c>
      <c r="B12" s="26" t="s">
        <v>86</v>
      </c>
      <c r="C12" s="27">
        <v>1464.0109744000074</v>
      </c>
      <c r="D12" s="28" t="s">
        <v>87</v>
      </c>
      <c r="E12" s="29"/>
      <c r="F12" s="30">
        <f>+E12*C12</f>
        <v>0</v>
      </c>
    </row>
    <row r="13" spans="1:6" x14ac:dyDescent="0.25">
      <c r="A13" s="22"/>
      <c r="B13" s="24"/>
      <c r="C13" s="24"/>
      <c r="D13" s="24"/>
      <c r="E13" s="24"/>
      <c r="F13" s="25"/>
    </row>
    <row r="14" spans="1:6" x14ac:dyDescent="0.25">
      <c r="A14" s="22">
        <v>2</v>
      </c>
      <c r="B14" s="23" t="s">
        <v>43</v>
      </c>
      <c r="C14" s="31"/>
      <c r="D14" s="31"/>
      <c r="E14" s="31"/>
      <c r="F14" s="32"/>
    </row>
    <row r="15" spans="1:6" x14ac:dyDescent="0.25">
      <c r="A15" s="22">
        <v>2.1</v>
      </c>
      <c r="B15" s="26" t="s">
        <v>113</v>
      </c>
      <c r="C15" s="27">
        <v>4</v>
      </c>
      <c r="D15" s="28" t="s">
        <v>51</v>
      </c>
      <c r="E15" s="29"/>
      <c r="F15" s="30">
        <f>+E15*C15</f>
        <v>0</v>
      </c>
    </row>
    <row r="16" spans="1:6" x14ac:dyDescent="0.25">
      <c r="A16" s="22">
        <v>2.2000000000000002</v>
      </c>
      <c r="B16" s="26" t="s">
        <v>64</v>
      </c>
      <c r="C16" s="27">
        <v>1</v>
      </c>
      <c r="D16" s="28" t="s">
        <v>6</v>
      </c>
      <c r="E16" s="29"/>
      <c r="F16" s="30">
        <f>C16*E16</f>
        <v>0</v>
      </c>
    </row>
    <row r="17" spans="1:8" x14ac:dyDescent="0.25">
      <c r="A17" s="22">
        <v>2.2999999999999998</v>
      </c>
      <c r="B17" s="26" t="s">
        <v>68</v>
      </c>
      <c r="C17" s="27">
        <v>1</v>
      </c>
      <c r="D17" s="28" t="s">
        <v>51</v>
      </c>
      <c r="E17" s="29"/>
      <c r="F17" s="30">
        <f>C17*E17</f>
        <v>0</v>
      </c>
    </row>
    <row r="18" spans="1:8" x14ac:dyDescent="0.25">
      <c r="A18" s="22">
        <v>2.4</v>
      </c>
      <c r="B18" s="26" t="s">
        <v>44</v>
      </c>
      <c r="C18" s="27">
        <f>3.3*0.71*1.5</f>
        <v>3.5145</v>
      </c>
      <c r="D18" s="28" t="s">
        <v>46</v>
      </c>
      <c r="E18" s="29"/>
      <c r="F18" s="30">
        <f>+E18*C18</f>
        <v>0</v>
      </c>
    </row>
    <row r="19" spans="1:8" x14ac:dyDescent="0.25">
      <c r="A19" s="22">
        <v>2.5</v>
      </c>
      <c r="B19" s="26" t="s">
        <v>32</v>
      </c>
      <c r="C19" s="27">
        <f>+CONVERT(3.3,"m","ft")</f>
        <v>10.826771653543307</v>
      </c>
      <c r="D19" s="28" t="s">
        <v>45</v>
      </c>
      <c r="E19" s="29"/>
      <c r="F19" s="30">
        <f>+E19*C19</f>
        <v>0</v>
      </c>
    </row>
    <row r="20" spans="1:8" x14ac:dyDescent="0.25">
      <c r="A20" s="22">
        <v>2.6</v>
      </c>
      <c r="B20" s="26" t="s">
        <v>108</v>
      </c>
      <c r="C20" s="27">
        <v>1</v>
      </c>
      <c r="D20" s="28" t="s">
        <v>51</v>
      </c>
      <c r="E20" s="29"/>
      <c r="F20" s="30">
        <f t="shared" ref="F20:F27" si="0">C20*E20</f>
        <v>0</v>
      </c>
    </row>
    <row r="21" spans="1:8" x14ac:dyDescent="0.25">
      <c r="A21" s="22">
        <v>2.7</v>
      </c>
      <c r="B21" s="26" t="s">
        <v>106</v>
      </c>
      <c r="C21" s="27">
        <v>1</v>
      </c>
      <c r="D21" s="28" t="s">
        <v>51</v>
      </c>
      <c r="E21" s="29"/>
      <c r="F21" s="30">
        <f t="shared" si="0"/>
        <v>0</v>
      </c>
    </row>
    <row r="22" spans="1:8" x14ac:dyDescent="0.25">
      <c r="A22" s="22">
        <v>2.8</v>
      </c>
      <c r="B22" s="26" t="s">
        <v>107</v>
      </c>
      <c r="C22" s="27">
        <v>1</v>
      </c>
      <c r="D22" s="28" t="s">
        <v>51</v>
      </c>
      <c r="E22" s="29"/>
      <c r="F22" s="30">
        <f t="shared" si="0"/>
        <v>0</v>
      </c>
    </row>
    <row r="23" spans="1:8" x14ac:dyDescent="0.25">
      <c r="A23" s="22">
        <v>2.9</v>
      </c>
      <c r="B23" s="26" t="s">
        <v>105</v>
      </c>
      <c r="C23" s="27">
        <v>1</v>
      </c>
      <c r="D23" s="28" t="s">
        <v>51</v>
      </c>
      <c r="E23" s="29"/>
      <c r="F23" s="30">
        <f t="shared" si="0"/>
        <v>0</v>
      </c>
    </row>
    <row r="24" spans="1:8" x14ac:dyDescent="0.25">
      <c r="A24" s="92">
        <v>2.1</v>
      </c>
      <c r="B24" s="26" t="s">
        <v>109</v>
      </c>
      <c r="C24" s="27">
        <v>1</v>
      </c>
      <c r="D24" s="28" t="s">
        <v>51</v>
      </c>
      <c r="E24" s="29"/>
      <c r="F24" s="30">
        <f t="shared" si="0"/>
        <v>0</v>
      </c>
    </row>
    <row r="25" spans="1:8" x14ac:dyDescent="0.25">
      <c r="A25" s="22">
        <v>2.11</v>
      </c>
      <c r="B25" s="26" t="s">
        <v>110</v>
      </c>
      <c r="C25" s="27">
        <v>1</v>
      </c>
      <c r="D25" s="28" t="s">
        <v>51</v>
      </c>
      <c r="E25" s="29"/>
      <c r="F25" s="30">
        <f t="shared" si="0"/>
        <v>0</v>
      </c>
    </row>
    <row r="26" spans="1:8" x14ac:dyDescent="0.25">
      <c r="A26" s="22">
        <v>2.12</v>
      </c>
      <c r="B26" s="26" t="s">
        <v>112</v>
      </c>
      <c r="C26" s="27">
        <v>1</v>
      </c>
      <c r="D26" s="28" t="s">
        <v>51</v>
      </c>
      <c r="E26" s="29"/>
      <c r="F26" s="30">
        <f t="shared" si="0"/>
        <v>0</v>
      </c>
    </row>
    <row r="27" spans="1:8" x14ac:dyDescent="0.25">
      <c r="A27" s="22">
        <v>2.13</v>
      </c>
      <c r="B27" s="26" t="s">
        <v>28</v>
      </c>
      <c r="C27" s="27">
        <v>1</v>
      </c>
      <c r="D27" s="28" t="s">
        <v>51</v>
      </c>
      <c r="E27" s="29"/>
      <c r="F27" s="30">
        <f t="shared" si="0"/>
        <v>0</v>
      </c>
    </row>
    <row r="28" spans="1:8" x14ac:dyDescent="0.25">
      <c r="A28" s="22">
        <v>2.14</v>
      </c>
      <c r="B28" s="26" t="s">
        <v>33</v>
      </c>
      <c r="C28" s="27">
        <v>4</v>
      </c>
      <c r="D28" s="28" t="s">
        <v>46</v>
      </c>
      <c r="E28" s="29"/>
      <c r="F28" s="33">
        <f>+E28*C28</f>
        <v>0</v>
      </c>
    </row>
    <row r="29" spans="1:8" x14ac:dyDescent="0.25">
      <c r="A29" s="22">
        <v>2.15</v>
      </c>
      <c r="B29" s="26" t="s">
        <v>54</v>
      </c>
      <c r="C29" s="27">
        <v>48.007040458525367</v>
      </c>
      <c r="D29" s="28" t="s">
        <v>47</v>
      </c>
      <c r="E29" s="29"/>
      <c r="F29" s="33">
        <f>+C29*E29</f>
        <v>0</v>
      </c>
      <c r="H29" s="34"/>
    </row>
    <row r="30" spans="1:8" x14ac:dyDescent="0.25">
      <c r="A30" s="22">
        <v>2.16</v>
      </c>
      <c r="B30" s="26" t="s">
        <v>31</v>
      </c>
      <c r="C30" s="27">
        <v>1</v>
      </c>
      <c r="D30" s="28" t="s">
        <v>67</v>
      </c>
      <c r="E30" s="35"/>
      <c r="F30" s="33">
        <f>+E30*C30</f>
        <v>0</v>
      </c>
    </row>
    <row r="31" spans="1:8" x14ac:dyDescent="0.25">
      <c r="A31" s="22">
        <v>2.17</v>
      </c>
      <c r="B31" s="26" t="s">
        <v>57</v>
      </c>
      <c r="C31" s="27">
        <v>47.34</v>
      </c>
      <c r="D31" s="28" t="s">
        <v>47</v>
      </c>
      <c r="E31" s="29"/>
      <c r="F31" s="30">
        <f>+E31*C31</f>
        <v>0</v>
      </c>
    </row>
    <row r="32" spans="1:8" x14ac:dyDescent="0.25">
      <c r="A32" s="22"/>
      <c r="B32" s="26"/>
      <c r="C32" s="27"/>
      <c r="D32" s="28"/>
      <c r="E32" s="29"/>
      <c r="F32" s="33"/>
    </row>
    <row r="33" spans="1:6" x14ac:dyDescent="0.25">
      <c r="A33" s="22">
        <v>3</v>
      </c>
      <c r="B33" s="36" t="s">
        <v>48</v>
      </c>
      <c r="C33" s="27"/>
      <c r="D33" s="28"/>
      <c r="E33" s="29"/>
      <c r="F33" s="33"/>
    </row>
    <row r="34" spans="1:6" x14ac:dyDescent="0.25">
      <c r="A34" s="22">
        <v>3.1</v>
      </c>
      <c r="B34" s="26" t="s">
        <v>32</v>
      </c>
      <c r="C34" s="27">
        <v>5.7742782152230969</v>
      </c>
      <c r="D34" s="28" t="s">
        <v>45</v>
      </c>
      <c r="E34" s="29"/>
      <c r="F34" s="30">
        <f>+E34*C34</f>
        <v>0</v>
      </c>
    </row>
    <row r="35" spans="1:6" x14ac:dyDescent="0.25">
      <c r="A35" s="22">
        <v>3.2</v>
      </c>
      <c r="B35" s="26" t="s">
        <v>53</v>
      </c>
      <c r="C35" s="27">
        <v>1.85</v>
      </c>
      <c r="D35" s="28" t="s">
        <v>46</v>
      </c>
      <c r="E35" s="29"/>
      <c r="F35" s="30">
        <f>+E35*C35</f>
        <v>0</v>
      </c>
    </row>
    <row r="36" spans="1:6" x14ac:dyDescent="0.25">
      <c r="A36" s="22">
        <f>+A35+0.1</f>
        <v>3.3000000000000003</v>
      </c>
      <c r="B36" s="26" t="s">
        <v>50</v>
      </c>
      <c r="C36" s="27">
        <v>1</v>
      </c>
      <c r="D36" s="28" t="s">
        <v>88</v>
      </c>
      <c r="E36" s="29"/>
      <c r="F36" s="30">
        <f>+E36*C36</f>
        <v>0</v>
      </c>
    </row>
    <row r="37" spans="1:6" x14ac:dyDescent="0.25">
      <c r="A37" s="22">
        <f t="shared" ref="A37:A42" si="1">+A36+0.1</f>
        <v>3.4000000000000004</v>
      </c>
      <c r="B37" s="26" t="s">
        <v>29</v>
      </c>
      <c r="C37" s="27">
        <v>8</v>
      </c>
      <c r="D37" s="28" t="s">
        <v>51</v>
      </c>
      <c r="E37" s="29"/>
      <c r="F37" s="30">
        <f t="shared" ref="F37:F53" si="2">+E37*C37</f>
        <v>0</v>
      </c>
    </row>
    <row r="38" spans="1:6" x14ac:dyDescent="0.25">
      <c r="A38" s="22">
        <f t="shared" si="1"/>
        <v>3.5000000000000004</v>
      </c>
      <c r="B38" s="26" t="s">
        <v>30</v>
      </c>
      <c r="C38" s="27">
        <v>36.70493452098016</v>
      </c>
      <c r="D38" s="28" t="s">
        <v>66</v>
      </c>
      <c r="E38" s="29"/>
      <c r="F38" s="30">
        <f t="shared" si="2"/>
        <v>0</v>
      </c>
    </row>
    <row r="39" spans="1:6" x14ac:dyDescent="0.25">
      <c r="A39" s="22">
        <f t="shared" si="1"/>
        <v>3.6000000000000005</v>
      </c>
      <c r="B39" s="26" t="s">
        <v>52</v>
      </c>
      <c r="C39" s="27">
        <v>1</v>
      </c>
      <c r="D39" s="28" t="s">
        <v>51</v>
      </c>
      <c r="E39" s="29"/>
      <c r="F39" s="30">
        <f t="shared" si="2"/>
        <v>0</v>
      </c>
    </row>
    <row r="40" spans="1:6" x14ac:dyDescent="0.25">
      <c r="A40" s="22">
        <f t="shared" si="1"/>
        <v>3.7000000000000006</v>
      </c>
      <c r="B40" s="26" t="s">
        <v>79</v>
      </c>
      <c r="C40" s="27">
        <v>1</v>
      </c>
      <c r="D40" s="28" t="s">
        <v>51</v>
      </c>
      <c r="E40" s="29"/>
      <c r="F40" s="30">
        <f t="shared" si="2"/>
        <v>0</v>
      </c>
    </row>
    <row r="41" spans="1:6" x14ac:dyDescent="0.25">
      <c r="A41" s="22">
        <f t="shared" si="1"/>
        <v>3.8000000000000007</v>
      </c>
      <c r="B41" s="26" t="s">
        <v>57</v>
      </c>
      <c r="C41" s="27">
        <v>35.5</v>
      </c>
      <c r="D41" s="28" t="s">
        <v>47</v>
      </c>
      <c r="E41" s="29"/>
      <c r="F41" s="30">
        <f t="shared" si="2"/>
        <v>0</v>
      </c>
    </row>
    <row r="42" spans="1:6" x14ac:dyDescent="0.25">
      <c r="A42" s="22">
        <f t="shared" si="1"/>
        <v>3.9000000000000008</v>
      </c>
      <c r="B42" s="26" t="s">
        <v>91</v>
      </c>
      <c r="C42" s="27">
        <v>1</v>
      </c>
      <c r="D42" s="28" t="s">
        <v>51</v>
      </c>
      <c r="E42" s="29"/>
      <c r="F42" s="30">
        <f t="shared" si="2"/>
        <v>0</v>
      </c>
    </row>
    <row r="43" spans="1:6" x14ac:dyDescent="0.25">
      <c r="A43" s="92">
        <v>3.1</v>
      </c>
      <c r="B43" s="26" t="s">
        <v>92</v>
      </c>
      <c r="C43" s="27">
        <v>2</v>
      </c>
      <c r="D43" s="28" t="s">
        <v>51</v>
      </c>
      <c r="E43" s="29"/>
      <c r="F43" s="30">
        <f t="shared" si="2"/>
        <v>0</v>
      </c>
    </row>
    <row r="44" spans="1:6" ht="28.5" x14ac:dyDescent="0.25">
      <c r="A44" s="92">
        <v>3.11</v>
      </c>
      <c r="B44" s="26" t="s">
        <v>93</v>
      </c>
      <c r="C44" s="27">
        <v>1</v>
      </c>
      <c r="D44" s="28" t="s">
        <v>51</v>
      </c>
      <c r="E44" s="29"/>
      <c r="F44" s="30">
        <f t="shared" si="2"/>
        <v>0</v>
      </c>
    </row>
    <row r="45" spans="1:6" x14ac:dyDescent="0.25">
      <c r="A45" s="92">
        <v>3.12</v>
      </c>
      <c r="B45" s="26" t="s">
        <v>94</v>
      </c>
      <c r="C45" s="27">
        <v>1</v>
      </c>
      <c r="D45" s="28" t="s">
        <v>51</v>
      </c>
      <c r="E45" s="29"/>
      <c r="F45" s="30">
        <f t="shared" si="2"/>
        <v>0</v>
      </c>
    </row>
    <row r="46" spans="1:6" x14ac:dyDescent="0.25">
      <c r="A46" s="92">
        <v>3.13</v>
      </c>
      <c r="B46" s="26" t="s">
        <v>95</v>
      </c>
      <c r="C46" s="27">
        <v>1</v>
      </c>
      <c r="D46" s="28" t="s">
        <v>51</v>
      </c>
      <c r="E46" s="29"/>
      <c r="F46" s="30">
        <f t="shared" si="2"/>
        <v>0</v>
      </c>
    </row>
    <row r="47" spans="1:6" x14ac:dyDescent="0.25">
      <c r="A47" s="92">
        <v>3.14</v>
      </c>
      <c r="B47" s="26" t="s">
        <v>96</v>
      </c>
      <c r="C47" s="27">
        <v>1</v>
      </c>
      <c r="D47" s="28" t="s">
        <v>51</v>
      </c>
      <c r="E47" s="29"/>
      <c r="F47" s="30">
        <f t="shared" si="2"/>
        <v>0</v>
      </c>
    </row>
    <row r="48" spans="1:6" x14ac:dyDescent="0.25">
      <c r="A48" s="92">
        <v>3.15</v>
      </c>
      <c r="B48" s="26" t="s">
        <v>97</v>
      </c>
      <c r="C48" s="27">
        <f>7*72</f>
        <v>504</v>
      </c>
      <c r="D48" s="28" t="s">
        <v>51</v>
      </c>
      <c r="E48" s="29"/>
      <c r="F48" s="30">
        <f t="shared" si="2"/>
        <v>0</v>
      </c>
    </row>
    <row r="49" spans="1:8" x14ac:dyDescent="0.25">
      <c r="A49" s="92">
        <v>3.16</v>
      </c>
      <c r="B49" s="26" t="s">
        <v>98</v>
      </c>
      <c r="C49" s="27">
        <v>500</v>
      </c>
      <c r="D49" s="28" t="s">
        <v>51</v>
      </c>
      <c r="E49" s="29"/>
      <c r="F49" s="30">
        <f t="shared" si="2"/>
        <v>0</v>
      </c>
    </row>
    <row r="50" spans="1:8" x14ac:dyDescent="0.25">
      <c r="A50" s="92">
        <v>3.17</v>
      </c>
      <c r="B50" s="26" t="s">
        <v>99</v>
      </c>
      <c r="C50" s="27">
        <v>5</v>
      </c>
      <c r="D50" s="28" t="s">
        <v>51</v>
      </c>
      <c r="E50" s="29"/>
      <c r="F50" s="30">
        <f t="shared" si="2"/>
        <v>0</v>
      </c>
    </row>
    <row r="51" spans="1:8" x14ac:dyDescent="0.25">
      <c r="A51" s="92">
        <v>3.18</v>
      </c>
      <c r="B51" s="26" t="s">
        <v>100</v>
      </c>
      <c r="C51" s="27">
        <v>2</v>
      </c>
      <c r="D51" s="28" t="s">
        <v>51</v>
      </c>
      <c r="E51" s="29"/>
      <c r="F51" s="30">
        <f t="shared" si="2"/>
        <v>0</v>
      </c>
    </row>
    <row r="52" spans="1:8" x14ac:dyDescent="0.25">
      <c r="A52" s="92">
        <v>3.19</v>
      </c>
      <c r="B52" s="26" t="s">
        <v>101</v>
      </c>
      <c r="C52" s="27">
        <v>50</v>
      </c>
      <c r="D52" s="28" t="s">
        <v>51</v>
      </c>
      <c r="E52" s="29"/>
      <c r="F52" s="30">
        <f t="shared" si="2"/>
        <v>0</v>
      </c>
    </row>
    <row r="53" spans="1:8" x14ac:dyDescent="0.25">
      <c r="A53" s="92">
        <v>3.2</v>
      </c>
      <c r="B53" s="26" t="s">
        <v>102</v>
      </c>
      <c r="C53" s="27">
        <v>4</v>
      </c>
      <c r="D53" s="28" t="s">
        <v>51</v>
      </c>
      <c r="E53" s="29"/>
      <c r="F53" s="30">
        <f t="shared" si="2"/>
        <v>0</v>
      </c>
    </row>
    <row r="54" spans="1:8" x14ac:dyDescent="0.25">
      <c r="A54" s="22"/>
      <c r="B54" s="26"/>
      <c r="C54" s="27"/>
      <c r="D54" s="28"/>
      <c r="E54" s="29"/>
      <c r="F54" s="30"/>
      <c r="G54" s="34"/>
    </row>
    <row r="55" spans="1:8" x14ac:dyDescent="0.25">
      <c r="A55" s="22">
        <v>5</v>
      </c>
      <c r="B55" s="36" t="s">
        <v>55</v>
      </c>
      <c r="C55" s="27"/>
      <c r="D55" s="28"/>
      <c r="E55" s="29"/>
      <c r="F55" s="30"/>
    </row>
    <row r="56" spans="1:8" ht="28.5" x14ac:dyDescent="0.25">
      <c r="A56" s="22">
        <v>5.0999999999999996</v>
      </c>
      <c r="B56" s="26" t="s">
        <v>104</v>
      </c>
      <c r="C56" s="27">
        <v>4</v>
      </c>
      <c r="D56" s="28" t="s">
        <v>51</v>
      </c>
      <c r="E56" s="29"/>
      <c r="F56" s="30">
        <f t="shared" ref="F56:F57" si="3">+E56*C56</f>
        <v>0</v>
      </c>
      <c r="H56" s="37"/>
    </row>
    <row r="57" spans="1:8" x14ac:dyDescent="0.25">
      <c r="A57" s="22">
        <v>5.2</v>
      </c>
      <c r="B57" s="26" t="s">
        <v>30</v>
      </c>
      <c r="C57" s="27">
        <v>37.415352608482998</v>
      </c>
      <c r="D57" s="28" t="s">
        <v>66</v>
      </c>
      <c r="E57" s="29"/>
      <c r="F57" s="30">
        <f t="shared" si="3"/>
        <v>0</v>
      </c>
    </row>
    <row r="58" spans="1:8" x14ac:dyDescent="0.25">
      <c r="A58" s="22">
        <v>5.3</v>
      </c>
      <c r="B58" s="26" t="s">
        <v>29</v>
      </c>
      <c r="C58" s="27">
        <v>12</v>
      </c>
      <c r="D58" s="28" t="s">
        <v>51</v>
      </c>
      <c r="E58" s="29"/>
      <c r="F58" s="30">
        <f>+E58*C58</f>
        <v>0</v>
      </c>
    </row>
    <row r="59" spans="1:8" x14ac:dyDescent="0.25">
      <c r="A59" s="22">
        <v>5.4</v>
      </c>
      <c r="B59" s="26" t="s">
        <v>57</v>
      </c>
      <c r="C59" s="27">
        <v>35.5</v>
      </c>
      <c r="D59" s="28" t="s">
        <v>47</v>
      </c>
      <c r="E59" s="29"/>
      <c r="F59" s="30">
        <f>+E59*C59</f>
        <v>0</v>
      </c>
    </row>
    <row r="60" spans="1:8" x14ac:dyDescent="0.25">
      <c r="A60" s="22"/>
      <c r="B60" s="26"/>
      <c r="C60" s="27"/>
      <c r="D60" s="28"/>
      <c r="E60" s="35"/>
      <c r="F60" s="30"/>
    </row>
    <row r="61" spans="1:8" x14ac:dyDescent="0.25">
      <c r="A61" s="22">
        <v>6</v>
      </c>
      <c r="B61" s="36" t="s">
        <v>56</v>
      </c>
      <c r="C61" s="27"/>
      <c r="D61" s="28"/>
      <c r="E61" s="35"/>
      <c r="F61" s="30"/>
    </row>
    <row r="62" spans="1:8" x14ac:dyDescent="0.25">
      <c r="A62" s="22">
        <v>6.1</v>
      </c>
      <c r="B62" s="26" t="s">
        <v>57</v>
      </c>
      <c r="C62" s="27">
        <v>23.68</v>
      </c>
      <c r="D62" s="28" t="s">
        <v>47</v>
      </c>
      <c r="E62" s="29"/>
      <c r="F62" s="30">
        <f>+E62*C62</f>
        <v>0</v>
      </c>
    </row>
    <row r="63" spans="1:8" x14ac:dyDescent="0.25">
      <c r="A63" s="22"/>
      <c r="B63" s="26"/>
      <c r="C63" s="27"/>
      <c r="D63" s="28"/>
      <c r="E63" s="29"/>
      <c r="F63" s="30"/>
    </row>
    <row r="64" spans="1:8" x14ac:dyDescent="0.25">
      <c r="A64" s="22">
        <v>7</v>
      </c>
      <c r="B64" s="36" t="s">
        <v>58</v>
      </c>
      <c r="C64" s="27"/>
      <c r="D64" s="28"/>
      <c r="E64" s="29"/>
      <c r="F64" s="30"/>
    </row>
    <row r="65" spans="1:10" x14ac:dyDescent="0.25">
      <c r="A65" s="22">
        <v>7.1</v>
      </c>
      <c r="B65" s="26" t="s">
        <v>29</v>
      </c>
      <c r="C65" s="27">
        <v>13</v>
      </c>
      <c r="D65" s="28" t="s">
        <v>51</v>
      </c>
      <c r="E65" s="29"/>
      <c r="F65" s="30">
        <f>+E65*C65</f>
        <v>0</v>
      </c>
    </row>
    <row r="66" spans="1:10" x14ac:dyDescent="0.25">
      <c r="A66" s="22"/>
      <c r="B66" s="26"/>
      <c r="C66" s="27"/>
      <c r="D66" s="28"/>
      <c r="E66" s="29"/>
      <c r="F66" s="30"/>
    </row>
    <row r="67" spans="1:10" x14ac:dyDescent="0.25">
      <c r="A67" s="22">
        <v>8</v>
      </c>
      <c r="B67" s="36" t="s">
        <v>59</v>
      </c>
      <c r="C67" s="27"/>
      <c r="D67" s="28"/>
      <c r="E67" s="29"/>
      <c r="F67" s="30"/>
    </row>
    <row r="68" spans="1:10" x14ac:dyDescent="0.25">
      <c r="A68" s="22">
        <v>8.1</v>
      </c>
      <c r="B68" s="26" t="s">
        <v>60</v>
      </c>
      <c r="C68" s="27">
        <v>7</v>
      </c>
      <c r="D68" s="28" t="s">
        <v>51</v>
      </c>
      <c r="E68" s="29"/>
      <c r="F68" s="30">
        <f t="shared" ref="F68" si="4">+E68*C68</f>
        <v>0</v>
      </c>
      <c r="H68" s="1"/>
      <c r="I68" s="1"/>
      <c r="J68" s="1"/>
    </row>
    <row r="69" spans="1:10" x14ac:dyDescent="0.25">
      <c r="A69" s="22"/>
      <c r="B69" s="36"/>
      <c r="C69" s="27"/>
      <c r="D69" s="28"/>
      <c r="E69" s="29"/>
      <c r="F69" s="30"/>
      <c r="H69" s="38"/>
      <c r="I69" s="38"/>
      <c r="J69" s="38"/>
    </row>
    <row r="70" spans="1:10" x14ac:dyDescent="0.25">
      <c r="A70" s="22">
        <v>9</v>
      </c>
      <c r="B70" s="36" t="s">
        <v>61</v>
      </c>
      <c r="C70" s="27"/>
      <c r="D70" s="28"/>
      <c r="E70" s="29"/>
      <c r="F70" s="30"/>
      <c r="H70" s="38"/>
      <c r="I70" s="38"/>
      <c r="J70" s="38"/>
    </row>
    <row r="71" spans="1:10" x14ac:dyDescent="0.25">
      <c r="A71" s="22">
        <v>9.1</v>
      </c>
      <c r="B71" s="26" t="s">
        <v>60</v>
      </c>
      <c r="C71" s="27">
        <v>1</v>
      </c>
      <c r="D71" s="28" t="s">
        <v>51</v>
      </c>
      <c r="E71" s="29"/>
      <c r="F71" s="30">
        <f t="shared" ref="F71" si="5">+E71*C71</f>
        <v>0</v>
      </c>
      <c r="H71" s="38"/>
      <c r="I71" s="38"/>
      <c r="J71" s="38"/>
    </row>
    <row r="72" spans="1:10" x14ac:dyDescent="0.25">
      <c r="A72" s="22"/>
      <c r="B72" s="36"/>
      <c r="C72" s="27"/>
      <c r="D72" s="28"/>
      <c r="E72" s="29"/>
      <c r="F72" s="30"/>
      <c r="H72" s="38"/>
      <c r="I72" s="38"/>
      <c r="J72" s="38"/>
    </row>
    <row r="73" spans="1:10" x14ac:dyDescent="0.25">
      <c r="A73" s="22">
        <v>10</v>
      </c>
      <c r="B73" s="36" t="s">
        <v>62</v>
      </c>
      <c r="C73" s="27"/>
      <c r="D73" s="28"/>
      <c r="E73" s="29"/>
      <c r="F73" s="30"/>
      <c r="H73" s="38"/>
      <c r="I73" s="38"/>
      <c r="J73" s="38"/>
    </row>
    <row r="74" spans="1:10" x14ac:dyDescent="0.25">
      <c r="A74" s="22">
        <v>10.1</v>
      </c>
      <c r="B74" s="26" t="s">
        <v>60</v>
      </c>
      <c r="C74" s="27">
        <v>4</v>
      </c>
      <c r="D74" s="28" t="s">
        <v>51</v>
      </c>
      <c r="E74" s="29"/>
      <c r="F74" s="30">
        <f t="shared" ref="F74:F76" si="6">+E74*C74</f>
        <v>0</v>
      </c>
    </row>
    <row r="75" spans="1:10" ht="28.5" x14ac:dyDescent="0.25">
      <c r="A75" s="22">
        <v>10.199999999999999</v>
      </c>
      <c r="B75" s="26" t="s">
        <v>118</v>
      </c>
      <c r="C75" s="27">
        <v>1</v>
      </c>
      <c r="D75" s="28" t="s">
        <v>6</v>
      </c>
      <c r="E75" s="29"/>
      <c r="F75" s="30">
        <f t="shared" si="6"/>
        <v>0</v>
      </c>
    </row>
    <row r="76" spans="1:10" x14ac:dyDescent="0.25">
      <c r="A76" s="22">
        <v>10.3</v>
      </c>
      <c r="B76" s="26" t="s">
        <v>90</v>
      </c>
      <c r="C76" s="27">
        <v>1</v>
      </c>
      <c r="D76" s="28" t="s">
        <v>88</v>
      </c>
      <c r="E76" s="29"/>
      <c r="F76" s="30">
        <f t="shared" si="6"/>
        <v>0</v>
      </c>
    </row>
    <row r="77" spans="1:10" ht="18" customHeight="1" x14ac:dyDescent="0.25">
      <c r="A77" s="22"/>
      <c r="B77" s="26"/>
      <c r="C77" s="27"/>
      <c r="D77" s="28"/>
      <c r="E77" s="29"/>
      <c r="F77" s="30"/>
    </row>
    <row r="78" spans="1:10" x14ac:dyDescent="0.25">
      <c r="A78" s="22">
        <v>11</v>
      </c>
      <c r="B78" s="36" t="s">
        <v>63</v>
      </c>
      <c r="C78" s="27"/>
      <c r="D78" s="28"/>
      <c r="E78" s="35"/>
      <c r="F78" s="30"/>
      <c r="H78" s="38"/>
      <c r="I78" s="38"/>
    </row>
    <row r="79" spans="1:10" x14ac:dyDescent="0.25">
      <c r="A79" s="22">
        <v>11.1</v>
      </c>
      <c r="B79" s="26" t="s">
        <v>74</v>
      </c>
      <c r="C79" s="27">
        <v>6</v>
      </c>
      <c r="D79" s="28" t="s">
        <v>51</v>
      </c>
      <c r="E79" s="29"/>
      <c r="F79" s="30">
        <f t="shared" ref="F79:F84" si="7">+E79*C79</f>
        <v>0</v>
      </c>
    </row>
    <row r="80" spans="1:10" x14ac:dyDescent="0.25">
      <c r="A80" s="22">
        <f>+A79+0.1</f>
        <v>11.2</v>
      </c>
      <c r="B80" s="26" t="s">
        <v>69</v>
      </c>
      <c r="C80" s="27">
        <v>6</v>
      </c>
      <c r="D80" s="28" t="s">
        <v>51</v>
      </c>
      <c r="E80" s="29"/>
      <c r="F80" s="30">
        <f t="shared" si="7"/>
        <v>0</v>
      </c>
    </row>
    <row r="81" spans="1:15" x14ac:dyDescent="0.25">
      <c r="A81" s="22">
        <f t="shared" ref="A81:A84" si="8">+A80+0.1</f>
        <v>11.299999999999999</v>
      </c>
      <c r="B81" s="26" t="s">
        <v>78</v>
      </c>
      <c r="C81" s="27">
        <v>4</v>
      </c>
      <c r="D81" s="28"/>
      <c r="E81" s="29"/>
      <c r="F81" s="30">
        <f t="shared" si="7"/>
        <v>0</v>
      </c>
    </row>
    <row r="82" spans="1:15" x14ac:dyDescent="0.25">
      <c r="A82" s="22">
        <f t="shared" si="8"/>
        <v>11.399999999999999</v>
      </c>
      <c r="B82" s="26" t="s">
        <v>111</v>
      </c>
      <c r="C82" s="27">
        <v>6</v>
      </c>
      <c r="D82" s="28" t="s">
        <v>51</v>
      </c>
      <c r="E82" s="29"/>
      <c r="F82" s="30">
        <f t="shared" si="7"/>
        <v>0</v>
      </c>
    </row>
    <row r="83" spans="1:15" x14ac:dyDescent="0.25">
      <c r="A83" s="22">
        <f t="shared" si="8"/>
        <v>11.499999999999998</v>
      </c>
      <c r="B83" s="26" t="s">
        <v>29</v>
      </c>
      <c r="C83" s="27">
        <v>9</v>
      </c>
      <c r="D83" s="28" t="s">
        <v>51</v>
      </c>
      <c r="E83" s="29"/>
      <c r="F83" s="30">
        <f t="shared" si="7"/>
        <v>0</v>
      </c>
    </row>
    <row r="84" spans="1:15" x14ac:dyDescent="0.25">
      <c r="A84" s="22">
        <f t="shared" si="8"/>
        <v>11.599999999999998</v>
      </c>
      <c r="B84" s="26" t="s">
        <v>80</v>
      </c>
      <c r="C84" s="27">
        <v>1</v>
      </c>
      <c r="D84" s="28" t="s">
        <v>51</v>
      </c>
      <c r="E84" s="29"/>
      <c r="F84" s="30">
        <f t="shared" si="7"/>
        <v>0</v>
      </c>
    </row>
    <row r="85" spans="1:15" x14ac:dyDescent="0.25">
      <c r="A85" s="22"/>
      <c r="B85" s="36"/>
      <c r="C85" s="27"/>
      <c r="D85" s="28"/>
      <c r="E85" s="29"/>
      <c r="F85" s="30"/>
    </row>
    <row r="86" spans="1:15" x14ac:dyDescent="0.25">
      <c r="A86" s="22">
        <v>12</v>
      </c>
      <c r="B86" s="36" t="s">
        <v>36</v>
      </c>
      <c r="C86" s="27"/>
      <c r="D86" s="28"/>
      <c r="E86" s="29"/>
      <c r="F86" s="33"/>
    </row>
    <row r="87" spans="1:15" x14ac:dyDescent="0.25">
      <c r="A87" s="22">
        <v>12.1</v>
      </c>
      <c r="B87" s="26" t="s">
        <v>25</v>
      </c>
      <c r="C87" s="27">
        <v>59</v>
      </c>
      <c r="D87" s="28" t="s">
        <v>65</v>
      </c>
      <c r="E87" s="29"/>
      <c r="F87" s="30">
        <f t="shared" ref="F87:F102" si="9">+E87*C87</f>
        <v>0</v>
      </c>
    </row>
    <row r="88" spans="1:15" x14ac:dyDescent="0.25">
      <c r="A88" s="22">
        <f>+A87+0.1</f>
        <v>12.2</v>
      </c>
      <c r="B88" s="26" t="s">
        <v>26</v>
      </c>
      <c r="C88" s="27">
        <v>100</v>
      </c>
      <c r="D88" s="28" t="s">
        <v>65</v>
      </c>
      <c r="E88" s="29"/>
      <c r="F88" s="30">
        <f t="shared" si="9"/>
        <v>0</v>
      </c>
    </row>
    <row r="89" spans="1:15" x14ac:dyDescent="0.25">
      <c r="A89" s="22">
        <f t="shared" ref="A89:A95" si="10">+A88+0.1</f>
        <v>12.299999999999999</v>
      </c>
      <c r="B89" s="26" t="s">
        <v>34</v>
      </c>
      <c r="C89" s="27">
        <v>260</v>
      </c>
      <c r="D89" s="28" t="s">
        <v>65</v>
      </c>
      <c r="E89" s="29"/>
      <c r="F89" s="30">
        <f t="shared" si="9"/>
        <v>0</v>
      </c>
    </row>
    <row r="90" spans="1:15" x14ac:dyDescent="0.25">
      <c r="A90" s="22">
        <f t="shared" si="10"/>
        <v>12.399999999999999</v>
      </c>
      <c r="B90" s="26" t="s">
        <v>27</v>
      </c>
      <c r="C90" s="27">
        <v>59</v>
      </c>
      <c r="D90" s="28" t="s">
        <v>65</v>
      </c>
      <c r="E90" s="29"/>
      <c r="F90" s="30">
        <f t="shared" si="9"/>
        <v>0</v>
      </c>
    </row>
    <row r="91" spans="1:15" x14ac:dyDescent="0.25">
      <c r="A91" s="22">
        <f t="shared" si="10"/>
        <v>12.499999999999998</v>
      </c>
      <c r="B91" s="26" t="s">
        <v>71</v>
      </c>
      <c r="C91" s="27">
        <v>1093</v>
      </c>
      <c r="D91" s="28" t="s">
        <v>65</v>
      </c>
      <c r="E91" s="29"/>
      <c r="F91" s="30">
        <f t="shared" si="9"/>
        <v>0</v>
      </c>
    </row>
    <row r="92" spans="1:15" x14ac:dyDescent="0.25">
      <c r="A92" s="22">
        <f t="shared" si="10"/>
        <v>12.599999999999998</v>
      </c>
      <c r="B92" s="26" t="s">
        <v>70</v>
      </c>
      <c r="C92" s="27">
        <v>254</v>
      </c>
      <c r="D92" s="28" t="s">
        <v>65</v>
      </c>
      <c r="E92" s="29"/>
      <c r="F92" s="30">
        <f t="shared" si="9"/>
        <v>0</v>
      </c>
    </row>
    <row r="93" spans="1:15" x14ac:dyDescent="0.25">
      <c r="A93" s="22">
        <f t="shared" si="10"/>
        <v>12.699999999999998</v>
      </c>
      <c r="B93" s="26" t="s">
        <v>72</v>
      </c>
      <c r="C93" s="27">
        <v>465.62</v>
      </c>
      <c r="D93" s="28" t="s">
        <v>65</v>
      </c>
      <c r="E93" s="29"/>
      <c r="F93" s="30">
        <f t="shared" si="9"/>
        <v>0</v>
      </c>
      <c r="I93" s="38"/>
      <c r="J93" s="38"/>
      <c r="K93" s="38"/>
      <c r="L93" s="38"/>
      <c r="M93" s="38"/>
      <c r="N93" s="38"/>
      <c r="O93" s="38"/>
    </row>
    <row r="94" spans="1:15" x14ac:dyDescent="0.25">
      <c r="A94" s="22">
        <f t="shared" si="10"/>
        <v>12.799999999999997</v>
      </c>
      <c r="B94" s="26" t="s">
        <v>73</v>
      </c>
      <c r="C94" s="27">
        <v>710</v>
      </c>
      <c r="D94" s="28" t="s">
        <v>65</v>
      </c>
      <c r="E94" s="29"/>
      <c r="F94" s="30">
        <f t="shared" si="9"/>
        <v>0</v>
      </c>
      <c r="I94" s="38"/>
      <c r="J94" s="38"/>
      <c r="K94" s="38"/>
      <c r="L94" s="38"/>
      <c r="M94" s="38"/>
      <c r="N94" s="38"/>
      <c r="O94" s="38"/>
    </row>
    <row r="95" spans="1:15" x14ac:dyDescent="0.25">
      <c r="A95" s="22">
        <f t="shared" si="10"/>
        <v>12.899999999999997</v>
      </c>
      <c r="B95" s="26" t="s">
        <v>39</v>
      </c>
      <c r="C95" s="27">
        <v>62.5</v>
      </c>
      <c r="D95" s="28" t="s">
        <v>65</v>
      </c>
      <c r="E95" s="29"/>
      <c r="F95" s="30">
        <f t="shared" si="9"/>
        <v>0</v>
      </c>
      <c r="I95" s="38"/>
      <c r="J95" s="38"/>
      <c r="K95" s="38"/>
      <c r="L95" s="38"/>
      <c r="M95" s="38"/>
      <c r="N95" s="39"/>
      <c r="O95" s="38"/>
    </row>
    <row r="96" spans="1:15" x14ac:dyDescent="0.25">
      <c r="A96" s="92">
        <v>12.1</v>
      </c>
      <c r="B96" s="26" t="s">
        <v>40</v>
      </c>
      <c r="C96" s="27">
        <v>60.75</v>
      </c>
      <c r="D96" s="28" t="s">
        <v>65</v>
      </c>
      <c r="E96" s="29"/>
      <c r="F96" s="30">
        <f t="shared" si="9"/>
        <v>0</v>
      </c>
      <c r="I96" s="38"/>
      <c r="J96" s="38"/>
      <c r="K96" s="38"/>
      <c r="L96" s="38"/>
      <c r="M96" s="38"/>
      <c r="N96" s="39"/>
      <c r="O96" s="38"/>
    </row>
    <row r="97" spans="1:15" x14ac:dyDescent="0.25">
      <c r="A97" s="22"/>
      <c r="B97" s="26"/>
      <c r="C97" s="27"/>
      <c r="D97" s="28"/>
      <c r="E97" s="35"/>
      <c r="F97" s="33"/>
      <c r="I97" s="38"/>
      <c r="J97" s="38"/>
      <c r="K97" s="38"/>
      <c r="L97" s="38"/>
      <c r="M97" s="38"/>
      <c r="N97" s="40"/>
      <c r="O97" s="38"/>
    </row>
    <row r="98" spans="1:15" x14ac:dyDescent="0.25">
      <c r="A98" s="22">
        <v>13</v>
      </c>
      <c r="B98" s="36" t="s">
        <v>35</v>
      </c>
      <c r="C98" s="27"/>
      <c r="D98" s="28"/>
      <c r="E98" s="35"/>
      <c r="F98" s="33"/>
      <c r="I98" s="38"/>
      <c r="J98" s="38"/>
      <c r="K98" s="38"/>
      <c r="L98" s="38"/>
      <c r="M98" s="38"/>
      <c r="N98" s="38"/>
      <c r="O98" s="38"/>
    </row>
    <row r="99" spans="1:15" x14ac:dyDescent="0.25">
      <c r="A99" s="22">
        <v>13.1</v>
      </c>
      <c r="B99" s="26" t="s">
        <v>114</v>
      </c>
      <c r="C99" s="27">
        <v>1194.3</v>
      </c>
      <c r="D99" s="28" t="s">
        <v>65</v>
      </c>
      <c r="E99" s="29"/>
      <c r="F99" s="30">
        <f t="shared" si="9"/>
        <v>0</v>
      </c>
      <c r="M99" s="38"/>
    </row>
    <row r="100" spans="1:15" x14ac:dyDescent="0.25">
      <c r="A100" s="22">
        <v>13.2</v>
      </c>
      <c r="B100" s="26" t="s">
        <v>115</v>
      </c>
      <c r="C100" s="27">
        <v>44.18</v>
      </c>
      <c r="D100" s="28" t="s">
        <v>65</v>
      </c>
      <c r="E100" s="29"/>
      <c r="F100" s="30">
        <f t="shared" si="9"/>
        <v>0</v>
      </c>
    </row>
    <row r="101" spans="1:15" x14ac:dyDescent="0.25">
      <c r="A101" s="22">
        <v>13.3</v>
      </c>
      <c r="B101" s="26" t="s">
        <v>116</v>
      </c>
      <c r="C101" s="27">
        <f>135+76.16+340.45+208.95</f>
        <v>760.56</v>
      </c>
      <c r="D101" s="28" t="s">
        <v>65</v>
      </c>
      <c r="E101" s="29"/>
      <c r="F101" s="30">
        <f t="shared" si="9"/>
        <v>0</v>
      </c>
    </row>
    <row r="102" spans="1:15" x14ac:dyDescent="0.25">
      <c r="A102" s="22">
        <v>13.4</v>
      </c>
      <c r="B102" s="26" t="s">
        <v>117</v>
      </c>
      <c r="C102" s="27">
        <f>25.9+44.2+122</f>
        <v>192.1</v>
      </c>
      <c r="D102" s="28" t="s">
        <v>49</v>
      </c>
      <c r="E102" s="29"/>
      <c r="F102" s="30">
        <f t="shared" si="9"/>
        <v>0</v>
      </c>
    </row>
    <row r="103" spans="1:15" x14ac:dyDescent="0.25">
      <c r="A103" s="22">
        <v>13.5</v>
      </c>
      <c r="B103" s="26" t="s">
        <v>37</v>
      </c>
      <c r="C103" s="27">
        <v>1</v>
      </c>
      <c r="D103" s="28" t="s">
        <v>51</v>
      </c>
      <c r="E103" s="29"/>
      <c r="F103" s="30">
        <f>+E103*C103</f>
        <v>0</v>
      </c>
    </row>
    <row r="104" spans="1:15" x14ac:dyDescent="0.25">
      <c r="A104" s="22">
        <v>13.6</v>
      </c>
      <c r="B104" s="26" t="s">
        <v>38</v>
      </c>
      <c r="C104" s="27">
        <v>1</v>
      </c>
      <c r="D104" s="28" t="s">
        <v>51</v>
      </c>
      <c r="E104" s="29"/>
      <c r="F104" s="30">
        <f>+E104*C104</f>
        <v>0</v>
      </c>
    </row>
    <row r="105" spans="1:15" x14ac:dyDescent="0.25">
      <c r="A105" s="22"/>
      <c r="B105" s="26"/>
      <c r="C105" s="27"/>
      <c r="D105" s="28"/>
      <c r="E105" s="29"/>
      <c r="F105" s="30"/>
    </row>
    <row r="106" spans="1:15" x14ac:dyDescent="0.25">
      <c r="A106" s="22">
        <v>14</v>
      </c>
      <c r="B106" s="36" t="s">
        <v>41</v>
      </c>
      <c r="C106" s="27"/>
      <c r="D106" s="28"/>
      <c r="E106" s="29"/>
      <c r="F106" s="30"/>
    </row>
    <row r="107" spans="1:15" x14ac:dyDescent="0.25">
      <c r="A107" s="22">
        <v>14.1</v>
      </c>
      <c r="B107" s="26" t="s">
        <v>75</v>
      </c>
      <c r="C107" s="27">
        <v>177.45</v>
      </c>
      <c r="D107" s="28" t="s">
        <v>65</v>
      </c>
      <c r="E107" s="29"/>
      <c r="F107" s="30">
        <f>+E107*C107</f>
        <v>0</v>
      </c>
    </row>
    <row r="108" spans="1:15" x14ac:dyDescent="0.25">
      <c r="A108" s="22">
        <v>14.2</v>
      </c>
      <c r="B108" s="26" t="s">
        <v>76</v>
      </c>
      <c r="C108" s="27">
        <v>1098.9000000000001</v>
      </c>
      <c r="D108" s="28" t="s">
        <v>49</v>
      </c>
      <c r="E108" s="29"/>
      <c r="F108" s="30">
        <f>+E108*C108</f>
        <v>0</v>
      </c>
    </row>
    <row r="109" spans="1:15" x14ac:dyDescent="0.25">
      <c r="A109" s="22">
        <v>14.3</v>
      </c>
      <c r="B109" s="26" t="s">
        <v>77</v>
      </c>
      <c r="C109" s="27">
        <v>1520.568</v>
      </c>
      <c r="D109" s="28" t="s">
        <v>65</v>
      </c>
      <c r="E109" s="29"/>
      <c r="F109" s="30">
        <f>+E109*C109</f>
        <v>0</v>
      </c>
    </row>
    <row r="110" spans="1:15" x14ac:dyDescent="0.25">
      <c r="A110" s="22"/>
    </row>
    <row r="111" spans="1:15" x14ac:dyDescent="0.25">
      <c r="A111" s="22">
        <v>15</v>
      </c>
      <c r="B111" s="36" t="s">
        <v>89</v>
      </c>
      <c r="C111" s="27"/>
      <c r="D111" s="28"/>
      <c r="E111" s="35"/>
      <c r="F111" s="33"/>
    </row>
    <row r="112" spans="1:15" x14ac:dyDescent="0.25">
      <c r="A112" s="22">
        <v>15.1</v>
      </c>
      <c r="B112" s="26" t="s">
        <v>42</v>
      </c>
      <c r="C112" s="27">
        <f>(91+25+101)</f>
        <v>217</v>
      </c>
      <c r="D112" s="28" t="s">
        <v>49</v>
      </c>
      <c r="E112" s="29"/>
      <c r="F112" s="30">
        <f t="shared" ref="F112" si="11">+E112*C112</f>
        <v>0</v>
      </c>
    </row>
    <row r="113" spans="1:9" ht="28.5" x14ac:dyDescent="0.25">
      <c r="A113" s="22">
        <v>15.2</v>
      </c>
      <c r="B113" s="26" t="s">
        <v>103</v>
      </c>
      <c r="C113" s="27">
        <v>48</v>
      </c>
      <c r="D113" s="28" t="s">
        <v>51</v>
      </c>
      <c r="E113" s="29"/>
      <c r="F113" s="30">
        <f>+E113*C113</f>
        <v>0</v>
      </c>
    </row>
    <row r="114" spans="1:9" ht="15.75" thickBot="1" x14ac:dyDescent="0.3">
      <c r="A114" s="18"/>
      <c r="B114" s="20"/>
      <c r="C114" s="20"/>
      <c r="D114" s="20"/>
      <c r="E114" s="20"/>
      <c r="F114" s="21"/>
    </row>
    <row r="115" spans="1:9" ht="16.5" thickTop="1" thickBot="1" x14ac:dyDescent="0.3">
      <c r="A115" s="41"/>
      <c r="B115" s="42" t="s">
        <v>9</v>
      </c>
      <c r="C115" s="15"/>
      <c r="D115" s="16"/>
      <c r="E115" s="43"/>
      <c r="F115" s="44">
        <f>SUM(F10:F114)</f>
        <v>0</v>
      </c>
      <c r="I115" s="34"/>
    </row>
    <row r="116" spans="1:9" ht="16.5" thickTop="1" thickBot="1" x14ac:dyDescent="0.3">
      <c r="A116" s="45"/>
      <c r="B116" s="46" t="s">
        <v>10</v>
      </c>
      <c r="C116" s="47"/>
      <c r="D116" s="48"/>
      <c r="E116" s="49"/>
      <c r="F116" s="50">
        <f>+F115</f>
        <v>0</v>
      </c>
      <c r="G116" s="34"/>
    </row>
    <row r="117" spans="1:9" ht="15.75" thickTop="1" x14ac:dyDescent="0.25">
      <c r="A117" s="51"/>
      <c r="B117" s="52"/>
      <c r="C117" s="53"/>
      <c r="D117" s="53"/>
      <c r="E117" s="53"/>
      <c r="F117" s="54"/>
    </row>
    <row r="118" spans="1:9" x14ac:dyDescent="0.25">
      <c r="A118" s="22"/>
      <c r="B118" s="55" t="s">
        <v>11</v>
      </c>
      <c r="C118" s="56">
        <v>0.1</v>
      </c>
      <c r="D118" s="57"/>
      <c r="E118" s="57">
        <f>C118*F115</f>
        <v>0</v>
      </c>
      <c r="F118" s="32"/>
    </row>
    <row r="119" spans="1:9" x14ac:dyDescent="0.25">
      <c r="A119" s="22"/>
      <c r="B119" s="55" t="s">
        <v>12</v>
      </c>
      <c r="C119" s="56">
        <v>2.5000000000000001E-2</v>
      </c>
      <c r="D119" s="57"/>
      <c r="E119" s="57">
        <f>C119*F115</f>
        <v>0</v>
      </c>
      <c r="F119" s="32"/>
    </row>
    <row r="120" spans="1:9" x14ac:dyDescent="0.25">
      <c r="A120" s="22"/>
      <c r="B120" s="55" t="s">
        <v>13</v>
      </c>
      <c r="C120" s="56">
        <v>5.3499999999999999E-2</v>
      </c>
      <c r="D120" s="57"/>
      <c r="E120" s="57">
        <f>C120*F115</f>
        <v>0</v>
      </c>
      <c r="F120" s="32"/>
    </row>
    <row r="121" spans="1:9" x14ac:dyDescent="0.25">
      <c r="A121" s="22"/>
      <c r="B121" s="55" t="s">
        <v>14</v>
      </c>
      <c r="C121" s="56">
        <v>0.02</v>
      </c>
      <c r="D121" s="57"/>
      <c r="E121" s="57">
        <f>C121*F115</f>
        <v>0</v>
      </c>
      <c r="F121" s="32"/>
    </row>
    <row r="122" spans="1:9" x14ac:dyDescent="0.25">
      <c r="A122" s="22"/>
      <c r="B122" s="55" t="s">
        <v>15</v>
      </c>
      <c r="C122" s="56">
        <v>0.01</v>
      </c>
      <c r="D122" s="57"/>
      <c r="E122" s="57">
        <f>C122*F115</f>
        <v>0</v>
      </c>
      <c r="F122" s="32"/>
    </row>
    <row r="123" spans="1:9" x14ac:dyDescent="0.25">
      <c r="A123" s="22"/>
      <c r="B123" s="55" t="s">
        <v>16</v>
      </c>
      <c r="C123" s="56">
        <v>0.05</v>
      </c>
      <c r="D123" s="57"/>
      <c r="E123" s="57">
        <f>C123*F115</f>
        <v>0</v>
      </c>
      <c r="F123" s="32"/>
    </row>
    <row r="124" spans="1:9" ht="15.75" thickBot="1" x14ac:dyDescent="0.3">
      <c r="A124" s="58"/>
      <c r="B124" s="59"/>
      <c r="C124" s="60"/>
      <c r="D124" s="61"/>
      <c r="E124" s="62"/>
      <c r="F124" s="63"/>
    </row>
    <row r="125" spans="1:9" ht="16.5" thickTop="1" thickBot="1" x14ac:dyDescent="0.3">
      <c r="A125" s="64"/>
      <c r="B125" s="65" t="s">
        <v>17</v>
      </c>
      <c r="C125" s="66"/>
      <c r="D125" s="67"/>
      <c r="E125" s="68"/>
      <c r="F125" s="69">
        <f>SUM(E118:E123)</f>
        <v>0</v>
      </c>
    </row>
    <row r="126" spans="1:9" ht="16.5" thickTop="1" thickBot="1" x14ac:dyDescent="0.3">
      <c r="A126" s="70"/>
      <c r="B126" s="71"/>
      <c r="C126" s="72"/>
      <c r="D126" s="73"/>
      <c r="E126" s="74"/>
      <c r="F126" s="75"/>
    </row>
    <row r="127" spans="1:9" ht="16.5" thickTop="1" thickBot="1" x14ac:dyDescent="0.3">
      <c r="A127" s="64"/>
      <c r="B127" s="65" t="s">
        <v>18</v>
      </c>
      <c r="C127" s="66"/>
      <c r="D127" s="67"/>
      <c r="E127" s="68"/>
      <c r="F127" s="69">
        <f>+F125+F115</f>
        <v>0</v>
      </c>
    </row>
    <row r="128" spans="1:9" ht="16.5" thickTop="1" thickBot="1" x14ac:dyDescent="0.3">
      <c r="A128" s="70"/>
      <c r="B128" s="71"/>
      <c r="C128" s="72"/>
      <c r="D128" s="73"/>
      <c r="E128" s="74"/>
      <c r="F128" s="75"/>
    </row>
    <row r="129" spans="1:6" ht="16.5" thickTop="1" thickBot="1" x14ac:dyDescent="0.3">
      <c r="A129" s="64"/>
      <c r="B129" s="65" t="s">
        <v>19</v>
      </c>
      <c r="C129" s="66"/>
      <c r="D129" s="76">
        <v>0.03</v>
      </c>
      <c r="E129" s="68"/>
      <c r="F129" s="69">
        <f>+F125*D129</f>
        <v>0</v>
      </c>
    </row>
    <row r="130" spans="1:6" ht="16.5" thickTop="1" thickBot="1" x14ac:dyDescent="0.3">
      <c r="A130" s="70"/>
      <c r="B130" s="71"/>
      <c r="C130" s="72"/>
      <c r="D130" s="73"/>
      <c r="E130" s="74"/>
      <c r="F130" s="75"/>
    </row>
    <row r="131" spans="1:6" ht="16.5" thickTop="1" thickBot="1" x14ac:dyDescent="0.3">
      <c r="A131" s="64"/>
      <c r="B131" s="65" t="s">
        <v>20</v>
      </c>
      <c r="C131" s="66"/>
      <c r="D131" s="76">
        <v>0.06</v>
      </c>
      <c r="E131" s="68"/>
      <c r="F131" s="69">
        <f>D131*F115</f>
        <v>0</v>
      </c>
    </row>
    <row r="132" spans="1:6" ht="16.5" thickTop="1" thickBot="1" x14ac:dyDescent="0.3">
      <c r="A132" s="77"/>
      <c r="B132" s="78"/>
      <c r="C132" s="79"/>
      <c r="D132" s="80"/>
      <c r="E132" s="81"/>
      <c r="F132" s="82"/>
    </row>
    <row r="133" spans="1:6" ht="16.5" thickTop="1" thickBot="1" x14ac:dyDescent="0.3">
      <c r="A133" s="83"/>
      <c r="B133" s="84" t="s">
        <v>21</v>
      </c>
      <c r="C133" s="85"/>
      <c r="D133" s="76">
        <f>1/1000</f>
        <v>1E-3</v>
      </c>
      <c r="E133" s="86"/>
      <c r="F133" s="87">
        <f>D133*F115</f>
        <v>0</v>
      </c>
    </row>
    <row r="134" spans="1:6" ht="16.5" thickTop="1" thickBot="1" x14ac:dyDescent="0.3">
      <c r="A134" s="70"/>
      <c r="B134" s="71"/>
      <c r="C134" s="72"/>
      <c r="D134" s="73"/>
      <c r="E134" s="74"/>
      <c r="F134" s="75"/>
    </row>
    <row r="135" spans="1:6" ht="16.5" thickTop="1" thickBot="1" x14ac:dyDescent="0.3">
      <c r="A135" s="64"/>
      <c r="B135" s="65" t="s">
        <v>22</v>
      </c>
      <c r="C135" s="66"/>
      <c r="D135" s="76">
        <v>0.05</v>
      </c>
      <c r="E135" s="68"/>
      <c r="F135" s="69">
        <f>D135*F115</f>
        <v>0</v>
      </c>
    </row>
    <row r="136" spans="1:6" ht="16.5" thickTop="1" thickBot="1" x14ac:dyDescent="0.3">
      <c r="A136" s="70"/>
      <c r="B136" s="71"/>
      <c r="C136" s="72"/>
      <c r="D136" s="74"/>
      <c r="E136" s="74"/>
      <c r="F136" s="75"/>
    </row>
    <row r="137" spans="1:6" ht="39.6" customHeight="1" thickTop="1" thickBot="1" x14ac:dyDescent="0.3">
      <c r="A137" s="64"/>
      <c r="B137" s="88" t="s">
        <v>23</v>
      </c>
      <c r="C137" s="66"/>
      <c r="D137" s="76">
        <v>0.18</v>
      </c>
      <c r="E137" s="68"/>
      <c r="F137" s="69">
        <f>D137*E118</f>
        <v>0</v>
      </c>
    </row>
    <row r="138" spans="1:6" ht="16.5" thickTop="1" thickBot="1" x14ac:dyDescent="0.3">
      <c r="A138" s="70"/>
      <c r="B138" s="71"/>
      <c r="C138" s="72"/>
      <c r="D138" s="74"/>
      <c r="E138" s="74"/>
      <c r="F138" s="75"/>
    </row>
    <row r="139" spans="1:6" ht="16.5" thickTop="1" thickBot="1" x14ac:dyDescent="0.3">
      <c r="A139" s="64"/>
      <c r="B139" s="65" t="s">
        <v>24</v>
      </c>
      <c r="C139" s="66"/>
      <c r="D139" s="68"/>
      <c r="E139" s="68"/>
      <c r="F139" s="69">
        <f>F127+F129+F131+F135+F137+F133</f>
        <v>0</v>
      </c>
    </row>
    <row r="140" spans="1:6" ht="15.75" thickTop="1" x14ac:dyDescent="0.25">
      <c r="A140" s="89"/>
      <c r="B140" s="90"/>
      <c r="C140" s="91"/>
      <c r="D140" s="91"/>
      <c r="E140" s="91"/>
      <c r="F140" s="91"/>
    </row>
  </sheetData>
  <mergeCells count="4">
    <mergeCell ref="A1:F1"/>
    <mergeCell ref="A2:F2"/>
    <mergeCell ref="A3:F3"/>
    <mergeCell ref="A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 LICITACION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Rojas</dc:creator>
  <cp:lastModifiedBy>Marcelle Rios Diaz</cp:lastModifiedBy>
  <cp:lastPrinted>2021-04-23T17:06:38Z</cp:lastPrinted>
  <dcterms:created xsi:type="dcterms:W3CDTF">2021-02-15T20:11:18Z</dcterms:created>
  <dcterms:modified xsi:type="dcterms:W3CDTF">2021-08-11T15:38:25Z</dcterms:modified>
</cp:coreProperties>
</file>