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Rosa Peña backop\documento  D\AÑO 2022\"/>
    </mc:Choice>
  </mc:AlternateContent>
  <xr:revisionPtr revIDLastSave="0" documentId="13_ncr:1_{E8959AB4-1CBA-4FDC-9B3D-DD678A47E8E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tilla Presupuesto" sheetId="2" r:id="rId1"/>
    <sheet name="Hoja1" sheetId="5" state="hidden" r:id="rId2"/>
    <sheet name="Plantilla Ejecución" sheetId="4" r:id="rId3"/>
  </sheets>
  <externalReferences>
    <externalReference r:id="rId4"/>
    <externalReference r:id="rId5"/>
  </externalReferences>
  <definedNames>
    <definedName name="_xlnm.Print_Area" localSheetId="2">'Plantilla Ejecución'!$A$1:$N$118</definedName>
    <definedName name="_xlnm.Print_Titles" localSheetId="2">'Plantilla Ejecución'!$1:$10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4" l="1"/>
  <c r="H30" i="4" l="1"/>
  <c r="A3" i="4" l="1"/>
  <c r="J19" i="4" l="1"/>
  <c r="J30" i="4"/>
  <c r="J41" i="4"/>
  <c r="J58" i="4"/>
  <c r="J69" i="4"/>
  <c r="J78" i="4"/>
  <c r="J86" i="4"/>
  <c r="J89" i="4"/>
  <c r="J85" i="4" s="1"/>
  <c r="J95" i="4" l="1"/>
  <c r="J12" i="4" l="1"/>
  <c r="J83" i="4" s="1"/>
  <c r="C12" i="4" l="1"/>
  <c r="M12" i="4" l="1"/>
  <c r="K19" i="4" l="1"/>
  <c r="K78" i="4" l="1"/>
  <c r="L78" i="4"/>
  <c r="M78" i="4"/>
  <c r="N78" i="4"/>
  <c r="B57" i="4" l="1"/>
  <c r="B68" i="4"/>
  <c r="B77" i="4"/>
  <c r="B84" i="4"/>
  <c r="I86" i="4" l="1"/>
  <c r="I78" i="4" l="1"/>
  <c r="H78" i="4" l="1"/>
  <c r="G89" i="4" l="1"/>
  <c r="G85" i="4" s="1"/>
  <c r="G78" i="4"/>
  <c r="G41" i="4"/>
  <c r="F78" i="4" l="1"/>
  <c r="F89" i="4"/>
  <c r="F85" i="4" s="1"/>
  <c r="F58" i="4"/>
  <c r="G58" i="4"/>
  <c r="H58" i="4"/>
  <c r="I58" i="4"/>
  <c r="L58" i="4"/>
  <c r="M58" i="4"/>
  <c r="N58" i="4"/>
  <c r="F41" i="4"/>
  <c r="E78" i="4" l="1"/>
  <c r="E89" i="4"/>
  <c r="E85" i="4" s="1"/>
  <c r="E58" i="4"/>
  <c r="E41" i="4"/>
  <c r="D89" i="4" l="1"/>
  <c r="D85" i="4" l="1"/>
  <c r="D95" i="4" s="1"/>
  <c r="D78" i="4"/>
  <c r="D69" i="4"/>
  <c r="E69" i="4"/>
  <c r="G69" i="4"/>
  <c r="H69" i="4"/>
  <c r="I69" i="4"/>
  <c r="K69" i="4"/>
  <c r="L69" i="4"/>
  <c r="M69" i="4"/>
  <c r="N69" i="4"/>
  <c r="D58" i="4"/>
  <c r="D41" i="4"/>
  <c r="B13" i="4"/>
  <c r="C89" i="4" l="1"/>
  <c r="C85" i="4" s="1"/>
  <c r="C78" i="4"/>
  <c r="C69" i="4"/>
  <c r="C58" i="4"/>
  <c r="C41" i="4"/>
  <c r="B87" i="4" l="1"/>
  <c r="B82" i="4" l="1"/>
  <c r="B88" i="4"/>
  <c r="B91" i="4"/>
  <c r="B14" i="4"/>
  <c r="B15" i="4"/>
  <c r="B16" i="4"/>
  <c r="B17" i="4"/>
  <c r="B18" i="4"/>
  <c r="B20" i="4"/>
  <c r="B21" i="4"/>
  <c r="B22" i="4"/>
  <c r="B23" i="4"/>
  <c r="B24" i="4"/>
  <c r="B25" i="4"/>
  <c r="B26" i="4"/>
  <c r="B28" i="4"/>
  <c r="B29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9" i="4"/>
  <c r="B60" i="4"/>
  <c r="B61" i="4"/>
  <c r="B62" i="4"/>
  <c r="B63" i="4"/>
  <c r="B64" i="4"/>
  <c r="B65" i="4"/>
  <c r="B66" i="4"/>
  <c r="B67" i="4"/>
  <c r="B70" i="4"/>
  <c r="B72" i="4"/>
  <c r="B73" i="4"/>
  <c r="B75" i="4"/>
  <c r="B76" i="4"/>
  <c r="B79" i="4"/>
  <c r="B80" i="4"/>
  <c r="B81" i="4"/>
  <c r="B94" i="4"/>
  <c r="B92" i="4"/>
  <c r="B90" i="4"/>
  <c r="N89" i="4"/>
  <c r="N85" i="4" s="1"/>
  <c r="M89" i="4"/>
  <c r="L89" i="4"/>
  <c r="K89" i="4"/>
  <c r="K85" i="4" s="1"/>
  <c r="I89" i="4"/>
  <c r="I85" i="4" s="1"/>
  <c r="H89" i="4"/>
  <c r="C95" i="4"/>
  <c r="K86" i="4"/>
  <c r="B74" i="4"/>
  <c r="B49" i="4"/>
  <c r="N41" i="4"/>
  <c r="M41" i="4"/>
  <c r="L41" i="4"/>
  <c r="K41" i="4"/>
  <c r="I41" i="4"/>
  <c r="H41" i="4"/>
  <c r="N30" i="4"/>
  <c r="M30" i="4"/>
  <c r="L30" i="4"/>
  <c r="K30" i="4"/>
  <c r="I30" i="4"/>
  <c r="G30" i="4"/>
  <c r="F30" i="4"/>
  <c r="E30" i="4"/>
  <c r="O30" i="4" s="1"/>
  <c r="D30" i="4"/>
  <c r="C30" i="4"/>
  <c r="I19" i="4"/>
  <c r="N19" i="4"/>
  <c r="M19" i="4"/>
  <c r="L19" i="4"/>
  <c r="H19" i="4"/>
  <c r="G19" i="4"/>
  <c r="F19" i="4"/>
  <c r="E19" i="4"/>
  <c r="D19" i="4"/>
  <c r="C19" i="4"/>
  <c r="N12" i="4"/>
  <c r="L12" i="4"/>
  <c r="K12" i="4"/>
  <c r="I12" i="4"/>
  <c r="H12" i="4"/>
  <c r="G12" i="4"/>
  <c r="F12" i="4"/>
  <c r="E12" i="4"/>
  <c r="D12" i="4"/>
  <c r="L95" i="4" l="1"/>
  <c r="L85" i="4"/>
  <c r="M95" i="4"/>
  <c r="M85" i="4"/>
  <c r="I95" i="4"/>
  <c r="H95" i="4"/>
  <c r="H85" i="4"/>
  <c r="G83" i="4"/>
  <c r="E83" i="4"/>
  <c r="C83" i="4"/>
  <c r="C97" i="4" s="1"/>
  <c r="G95" i="4"/>
  <c r="D83" i="4"/>
  <c r="N95" i="4"/>
  <c r="B41" i="4"/>
  <c r="B86" i="4"/>
  <c r="B12" i="4"/>
  <c r="B19" i="4"/>
  <c r="B30" i="4"/>
  <c r="B58" i="4"/>
  <c r="B78" i="4"/>
  <c r="B27" i="4"/>
  <c r="K83" i="4"/>
  <c r="K95" i="4"/>
  <c r="I83" i="4"/>
  <c r="N83" i="4"/>
  <c r="M83" i="4"/>
  <c r="H83" i="4"/>
  <c r="L83" i="4"/>
  <c r="F95" i="4"/>
  <c r="E95" i="4"/>
  <c r="L97" i="4" l="1"/>
  <c r="I97" i="4"/>
  <c r="H97" i="4"/>
  <c r="M97" i="4"/>
  <c r="G97" i="4"/>
  <c r="B89" i="4"/>
  <c r="B95" i="4" s="1"/>
  <c r="E97" i="4"/>
  <c r="N97" i="4"/>
  <c r="D97" i="4"/>
  <c r="K97" i="4"/>
  <c r="J97" i="4"/>
  <c r="B72" i="2" l="1"/>
  <c r="A3" i="2"/>
  <c r="B83" i="2"/>
  <c r="B63" i="2"/>
  <c r="B53" i="2"/>
  <c r="B37" i="2"/>
  <c r="B27" i="2"/>
  <c r="B17" i="2"/>
  <c r="C17" i="2" s="1"/>
  <c r="B88" i="2" l="1"/>
  <c r="B79" i="2"/>
  <c r="B11" i="2"/>
  <c r="B77" i="2" s="1"/>
  <c r="B90" i="2" l="1"/>
  <c r="B85" i="4"/>
  <c r="F69" i="4" l="1"/>
  <c r="B71" i="4"/>
  <c r="F83" i="4" l="1"/>
  <c r="B69" i="4"/>
  <c r="B83" i="4" l="1"/>
  <c r="F97" i="4"/>
  <c r="B97" i="4" s="1"/>
  <c r="P19" i="4" l="1"/>
  <c r="N1" i="4" l="1"/>
</calcChain>
</file>

<file path=xl/sharedStrings.xml><?xml version="1.0" encoding="utf-8"?>
<sst xmlns="http://schemas.openxmlformats.org/spreadsheetml/2006/main" count="209" uniqueCount="129">
  <si>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</si>
  <si>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</si>
  <si>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</si>
  <si>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</si>
  <si>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</si>
  <si>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</si>
  <si>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</si>
  <si>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</si>
  <si>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</si>
  <si>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</si>
  <si>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</si>
  <si>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</si>
  <si>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</si>
  <si>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</si>
  <si>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</si>
  <si>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</si>
  <si>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</si>
  <si>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</si>
  <si>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</si>
  <si>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</si>
  <si>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</si>
  <si>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</si>
  <si>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</si>
  <si>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</si>
  <si>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</si>
  <si>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</si>
  <si>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</si>
  <si>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</si>
  <si>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</si>
  <si>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</si>
  <si>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</si>
  <si>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</si>
  <si>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</si>
  <si>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</si>
  <si>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</si>
  <si>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</si>
  <si>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</si>
  <si>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</si>
  <si>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</si>
  <si>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</si>
  <si>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</si>
  <si>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</si>
  <si>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</si>
  <si>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</si>
  <si>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</si>
  <si>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</si>
  <si>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</si>
  <si>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</si>
  <si>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</si>
  <si>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</si>
  <si>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</si>
  <si>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</si>
  <si>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</si>
  <si>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</si>
  <si>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</si>
  <si>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</si>
  <si>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</si>
  <si>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</si>
  <si>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</si>
  <si>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</si>
  <si>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</si>
  <si>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</si>
  <si>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</si>
  <si>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</si>
  <si>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</si>
  <si>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</si>
  <si>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</si>
  <si>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</si>
  <si>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</si>
  <si>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</si>
  <si>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</si>
  <si>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</si>
  <si>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</si>
  <si>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</si>
  <si>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</si>
  <si>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</si>
  <si>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</si>
  <si>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</si>
  <si>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</si>
  <si>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</si>
  <si>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</si>
  <si>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</si>
  <si>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</si>
  <si>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</si>
  <si>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</si>
  <si>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</si>
  <si>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</si>
  <si>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</si>
  <si>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</si>
  <si>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</si>
  <si>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</si>
  <si>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</si>
  <si>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</si>
  <si>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</si>
  <si>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</si>
  <si>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[Ministerio al que está adscrito (si aplica)]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</si>
  <si>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</si>
  <si>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</si>
  <si>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</si>
  <si>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</si>
  <si>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</si>
  <si>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</si>
  <si>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</si>
  <si>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</si>
  <si>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</si>
  <si>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</si>
  <si>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 xml:space="preserve">Total </t>
  </si>
  <si>
    <t>CAASD</t>
  </si>
  <si>
    <t>DIRECCION DE PLANIFICACION</t>
  </si>
  <si>
    <t>EJECUCION DE GASTOS Y APLICACIONES FINANCIERAS</t>
  </si>
  <si>
    <t>EN RD$</t>
  </si>
  <si>
    <t>2.3.1 - INTERESES DE LA DEUDA COMERCIAL</t>
  </si>
  <si>
    <t xml:space="preserve">                                                      Encargado PPP</t>
  </si>
  <si>
    <t>2.9.3.1 - INTERESES DE LA DEUDA COMERCIAL</t>
  </si>
  <si>
    <t xml:space="preserve">3. Se presenta la clasificación objetar del gasto al nivel de cuenta. </t>
  </si>
  <si>
    <t>Año 2022</t>
  </si>
  <si>
    <t>AÑO 2022</t>
  </si>
  <si>
    <t xml:space="preserve">      Ing. Sergio Polanco</t>
  </si>
  <si>
    <t>Encargado Depto. PPP</t>
  </si>
  <si>
    <t xml:space="preserve">              Revisado por</t>
  </si>
  <si>
    <t>INFORME PRELIMINAR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</si>
  <si>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</si>
  <si>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Lic. Rosa Peña</t>
  </si>
  <si>
    <t xml:space="preserve">         preparado por                                                                                      </t>
  </si>
  <si>
    <t>Fecha de registro: hasta el 10/03/2022</t>
  </si>
  <si>
    <t>Fecha de imputación: hasta el 20/02/2022</t>
  </si>
  <si>
    <t xml:space="preserve">                                                                    Aprobado por </t>
  </si>
  <si>
    <t xml:space="preserve">                                                           Lic. Katihusca Ledesma</t>
  </si>
  <si>
    <t xml:space="preserve">                                                 Directora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</si>
</sst>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  <xf numFmtId="164" fontId="0" fillId="0" borderId="0" xfId="0" applyNumberFormat="1"/>
    <xf numFmtId="43" fontId="1" fillId="4" borderId="0" xfId="1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4" fillId="0" borderId="0" xfId="1" applyAlignment="1">
      <alignment vertical="center" wrapText="1"/>
    </xf>
    <xf numFmtId="43" fontId="6" fillId="0" borderId="0" xfId="1" applyFont="1" applyAlignment="1">
      <alignment horizontal="center"/>
    </xf>
    <xf numFmtId="43" fontId="3" fillId="3" borderId="0" xfId="1" applyFont="1" applyFill="1" applyAlignment="1">
      <alignment horizontal="center" vertical="center" wrapText="1"/>
    </xf>
    <xf numFmtId="43" fontId="1" fillId="0" borderId="0" xfId="0" applyNumberFormat="1" applyFont="1"/>
    <xf numFmtId="0" fontId="6" fillId="0" borderId="0" xfId="0" applyFont="1" applyAlignment="1">
      <alignment horizontal="center"/>
    </xf>
    <xf numFmtId="43" fontId="4" fillId="0" borderId="0" xfId="1"/>
    <xf numFmtId="0" fontId="1" fillId="0" borderId="0" xfId="0" applyFont="1" applyAlignment="1">
      <alignment horizontal="left" wrapText="1"/>
    </xf>
    <xf numFmtId="43" fontId="1" fillId="0" borderId="0" xfId="1" applyFont="1" applyAlignment="1">
      <alignment wrapText="1"/>
    </xf>
    <xf numFmtId="43" fontId="0" fillId="0" borderId="0" xfId="1" applyFont="1" applyAlignment="1">
      <alignment vertical="center"/>
    </xf>
    <xf numFmtId="43" fontId="6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Border="1"/>
    <xf numFmtId="0" fontId="3" fillId="3" borderId="0" xfId="0" applyFont="1" applyFill="1" applyAlignment="1">
      <alignment horizontal="center" vertical="center" wrapText="1"/>
    </xf>
    <xf numFmtId="43" fontId="7" fillId="0" borderId="0" xfId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8" fillId="0" borderId="0" xfId="1" applyFont="1" applyAlignment="1"/>
    <xf numFmtId="43" fontId="8" fillId="0" borderId="0" xfId="1" applyFont="1" applyAlignment="1">
      <alignment horizontal="center"/>
    </xf>
    <xf numFmtId="0" fontId="0" fillId="0" borderId="0" xfId="0"/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3" fontId="0" fillId="0" borderId="0" xfId="1" applyFont="1" applyFill="1"/>
    <xf numFmtId="43" fontId="4" fillId="0" borderId="0" xfId="1" applyBorder="1"/>
    <xf numFmtId="0" fontId="6" fillId="0" borderId="0" xfId="0" applyFont="1" applyAlignment="1"/>
    <xf numFmtId="43" fontId="0" fillId="5" borderId="0" xfId="1" applyFont="1" applyFill="1"/>
    <xf numFmtId="0" fontId="0" fillId="5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3295650</xdr:colOff>
      <xdr:row>1</xdr:row>
      <xdr:rowOff>66674</xdr:rowOff>
    </xdr:from>
    <xdr:to>
      <xdr:col>0</xdr:col>
      <xdr:colOff>4610100</xdr:colOff>
      <xdr:row>1</xdr:row>
      <xdr:rowOff>609599</xdr:rowOff>
    </xdr:to>
    <xdr:pic>
      <xdr:nvPicPr>
        <xdr:cNvPr id="5" name="4 Imagen" descr="Resultado de imagen para caasd logo">
          <a:extLst>
            <a:ext uri="{FF2B5EF4-FFF2-40B4-BE49-F238E27FC236}">
              <a16:creationId xmlns:a16="http://schemas.microsoft.com/office/drawing/2014/main" id="{6203AA88-8CCA-4BC5-AA2D-80BC851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04799"/>
          <a:ext cx="1314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105</xdr:row>
      <xdr:rowOff>76200</xdr:rowOff>
    </xdr:from>
    <xdr:to>
      <xdr:col>0</xdr:col>
      <xdr:colOff>1619250</xdr:colOff>
      <xdr:row>105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045F0B-8328-418F-A4CF-2E75B0DA40CB}"/>
            </a:ext>
          </a:extLst>
        </xdr:cNvPr>
        <xdr:cNvCxnSpPr/>
      </xdr:nvCxnSpPr>
      <xdr:spPr>
        <a:xfrm>
          <a:off x="47625" y="21478875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2185891</xdr:colOff>
      <xdr:row>111</xdr:row>
      <xdr:rowOff>76202</xdr:rowOff>
    </xdr:from>
    <xdr:to>
      <xdr:col>0</xdr:col>
      <xdr:colOff>3958513</xdr:colOff>
      <xdr:row>111</xdr:row>
      <xdr:rowOff>85726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3509F1-0E17-4BDF-913A-E15198F64197}"/>
            </a:ext>
          </a:extLst>
        </xdr:cNvPr>
        <xdr:cNvCxnSpPr/>
      </xdr:nvCxnSpPr>
      <xdr:spPr>
        <a:xfrm>
          <a:off x="2185891" y="22155152"/>
          <a:ext cx="1772622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105</xdr:row>
      <xdr:rowOff>85725</xdr:rowOff>
    </xdr:from>
    <xdr:to>
      <xdr:col>3</xdr:col>
      <xdr:colOff>123825</xdr:colOff>
      <xdr:row>105</xdr:row>
      <xdr:rowOff>104775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36DB1E2-EEEF-48B4-B924-0EC226EE4C9B}"/>
            </a:ext>
          </a:extLst>
        </xdr:cNvPr>
        <xdr:cNvCxnSpPr/>
      </xdr:nvCxnSpPr>
      <xdr:spPr>
        <a:xfrm>
          <a:off x="5400675" y="21488400"/>
          <a:ext cx="1409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2724150</xdr:colOff>
      <xdr:row>0</xdr:row>
      <xdr:rowOff>114300</xdr:rowOff>
    </xdr:from>
    <xdr:to>
      <xdr:col>0</xdr:col>
      <xdr:colOff>4781550</xdr:colOff>
      <xdr:row>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FA63C-51AD-402E-AC56-389BF7C71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114300"/>
          <a:ext cx="20574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%20Pe&#241;a%20backop/Disco%20D/documento%20%20D/Excel/documento%20%20D/A&#209;O%202018/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O%20DE%20EJECUCION%20PEQUE&#209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/>
      <sheetData sheetId="1">
        <row r="6">
          <cell r="U6" t="str">
            <v>CORPORACION DEL ACUEDUCTO Y ALCANTARILLADO DE SANTO DOMINGO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febrero CON EL DEVENGO (2)"/>
      <sheetName val="PORTADA "/>
      <sheetName val="RESUMEN DE INGRESOS Y GASTOS"/>
      <sheetName val="FORM INGRESO "/>
      <sheetName val="ENERO CON EL DEVENGO"/>
      <sheetName val="FORM. GASTOS"/>
      <sheetName val="resumen ejecucion"/>
      <sheetName val="comerciales ingresos"/>
      <sheetName val="nota"/>
      <sheetName val="variaciones año 2021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2">
          <cell r="H72">
            <v>146954203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zoomScaleNormal="100" workbookViewId="0">
      <selection activeCell="F8" sqref="F8"/>
    </sheetView>
  </sheetViews>
  <sheetFormatPr baseColWidth="10" defaultColWidth="9.140625" defaultRowHeight="15" x14ac:dyDescent="0.25"/>
  <cols>
    <col min="1" max="1" width="83.85546875" customWidth="1"/>
    <col min="2" max="2" width="19.85546875" style="16" customWidth="1"/>
    <col min="3" max="3" width="15" customWidth="1"/>
    <col min="4" max="4" width="1.5703125" hidden="1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9" t="s">
        <v>95</v>
      </c>
      <c r="B1" s="79"/>
      <c r="C1" s="79"/>
    </row>
    <row r="2" spans="1:14" ht="54" customHeight="1" x14ac:dyDescent="0.25">
      <c r="A2" s="79"/>
      <c r="B2" s="79"/>
      <c r="C2" s="79"/>
    </row>
    <row r="3" spans="1:14" ht="18.75" x14ac:dyDescent="0.25">
      <c r="A3" s="79" t="str">
        <f>'[1] EJECUCION MES DE  2018'!$U$6</f>
        <v>CORPORACION DEL ACUEDUCTO Y ALCANTARILLADO DE SANTO DOMINGO</v>
      </c>
      <c r="B3" s="79"/>
      <c r="C3" s="7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x14ac:dyDescent="0.25">
      <c r="A4" s="79" t="s">
        <v>107</v>
      </c>
      <c r="B4" s="79"/>
      <c r="C4" s="7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 x14ac:dyDescent="0.25">
      <c r="A5" s="79" t="s">
        <v>115</v>
      </c>
      <c r="B5" s="79"/>
      <c r="C5" s="79"/>
    </row>
    <row r="6" spans="1:14" ht="15.75" x14ac:dyDescent="0.25">
      <c r="A6" s="78" t="s">
        <v>105</v>
      </c>
      <c r="B6" s="78"/>
      <c r="C6" s="78"/>
    </row>
    <row r="7" spans="1:14" x14ac:dyDescent="0.25">
      <c r="A7" s="77" t="s">
        <v>36</v>
      </c>
      <c r="B7" s="77"/>
      <c r="C7" s="77"/>
    </row>
    <row r="9" spans="1:14" ht="31.5" x14ac:dyDescent="0.25">
      <c r="A9" s="11" t="s">
        <v>0</v>
      </c>
      <c r="B9" s="21" t="s">
        <v>37</v>
      </c>
      <c r="C9" s="12" t="s">
        <v>38</v>
      </c>
    </row>
    <row r="10" spans="1:14" x14ac:dyDescent="0.25">
      <c r="A10" s="1" t="s">
        <v>1</v>
      </c>
      <c r="B10" s="14"/>
      <c r="C10" s="14"/>
    </row>
    <row r="11" spans="1:14" ht="26.25" customHeight="1" x14ac:dyDescent="0.25">
      <c r="A11" s="2" t="s">
        <v>2</v>
      </c>
      <c r="B11" s="15">
        <f>SUM(B12:B16)</f>
        <v>2016008101</v>
      </c>
      <c r="C11" s="17"/>
    </row>
    <row r="12" spans="1:14" x14ac:dyDescent="0.25">
      <c r="A12" s="6" t="s">
        <v>3</v>
      </c>
      <c r="B12" s="20">
        <v>1712879266</v>
      </c>
      <c r="C12" s="4"/>
    </row>
    <row r="13" spans="1:14" x14ac:dyDescent="0.25">
      <c r="A13" s="6" t="s">
        <v>4</v>
      </c>
      <c r="B13" s="20">
        <v>92055275</v>
      </c>
    </row>
    <row r="14" spans="1:14" x14ac:dyDescent="0.25">
      <c r="A14" s="6" t="s">
        <v>40</v>
      </c>
      <c r="B14" s="20"/>
    </row>
    <row r="15" spans="1:14" x14ac:dyDescent="0.25">
      <c r="A15" s="6" t="s">
        <v>5</v>
      </c>
      <c r="B15" s="20"/>
    </row>
    <row r="16" spans="1:14" x14ac:dyDescent="0.25">
      <c r="A16" s="6" t="s">
        <v>6</v>
      </c>
      <c r="B16" s="20">
        <v>211073560</v>
      </c>
    </row>
    <row r="17" spans="1:3" ht="28.5" customHeight="1" x14ac:dyDescent="0.25">
      <c r="A17" s="2" t="s">
        <v>7</v>
      </c>
      <c r="B17" s="15">
        <f>SUM(B18:B26)</f>
        <v>1887183894</v>
      </c>
      <c r="C17" s="19">
        <f>+B17-1887183894</f>
        <v>0</v>
      </c>
    </row>
    <row r="18" spans="1:3" x14ac:dyDescent="0.25">
      <c r="A18" s="6" t="s">
        <v>8</v>
      </c>
      <c r="B18" s="20">
        <v>1256915238</v>
      </c>
    </row>
    <row r="19" spans="1:3" x14ac:dyDescent="0.25">
      <c r="A19" s="6" t="s">
        <v>9</v>
      </c>
      <c r="B19" s="20">
        <v>53135960</v>
      </c>
    </row>
    <row r="20" spans="1:3" x14ac:dyDescent="0.25">
      <c r="A20" s="6" t="s">
        <v>10</v>
      </c>
      <c r="B20" s="20">
        <v>200000</v>
      </c>
    </row>
    <row r="21" spans="1:3" ht="18" customHeight="1" x14ac:dyDescent="0.25">
      <c r="A21" s="6" t="s">
        <v>11</v>
      </c>
      <c r="B21" s="20">
        <v>2153950</v>
      </c>
    </row>
    <row r="22" spans="1:3" x14ac:dyDescent="0.25">
      <c r="A22" s="6" t="s">
        <v>12</v>
      </c>
      <c r="B22" s="20">
        <v>79107120</v>
      </c>
    </row>
    <row r="23" spans="1:3" x14ac:dyDescent="0.25">
      <c r="A23" s="6" t="s">
        <v>13</v>
      </c>
      <c r="B23" s="20">
        <v>45090348</v>
      </c>
    </row>
    <row r="24" spans="1:3" ht="30" x14ac:dyDescent="0.25">
      <c r="A24" s="6" t="s">
        <v>14</v>
      </c>
      <c r="B24" s="20">
        <v>64599566</v>
      </c>
    </row>
    <row r="25" spans="1:3" x14ac:dyDescent="0.25">
      <c r="A25" s="6" t="s">
        <v>15</v>
      </c>
      <c r="B25" s="20">
        <v>379366087</v>
      </c>
    </row>
    <row r="26" spans="1:3" x14ac:dyDescent="0.25">
      <c r="A26" s="6" t="s">
        <v>41</v>
      </c>
      <c r="B26" s="20">
        <v>6615625</v>
      </c>
    </row>
    <row r="27" spans="1:3" ht="25.5" customHeight="1" x14ac:dyDescent="0.25">
      <c r="A27" s="2" t="s">
        <v>16</v>
      </c>
      <c r="B27" s="15">
        <f>SUM(B28:B36)</f>
        <v>657797479</v>
      </c>
      <c r="C27" s="19"/>
    </row>
    <row r="28" spans="1:3" x14ac:dyDescent="0.25">
      <c r="A28" s="6" t="s">
        <v>17</v>
      </c>
      <c r="B28" s="20">
        <v>5766247</v>
      </c>
    </row>
    <row r="29" spans="1:3" x14ac:dyDescent="0.25">
      <c r="A29" s="6" t="s">
        <v>18</v>
      </c>
      <c r="B29" s="20">
        <v>30072119</v>
      </c>
    </row>
    <row r="30" spans="1:3" x14ac:dyDescent="0.25">
      <c r="A30" s="6" t="s">
        <v>19</v>
      </c>
      <c r="B30" s="20">
        <v>5408288</v>
      </c>
    </row>
    <row r="31" spans="1:3" x14ac:dyDescent="0.25">
      <c r="A31" s="6" t="s">
        <v>20</v>
      </c>
      <c r="B31" s="20">
        <v>1740403</v>
      </c>
    </row>
    <row r="32" spans="1:3" x14ac:dyDescent="0.25">
      <c r="A32" s="6" t="s">
        <v>21</v>
      </c>
      <c r="B32" s="20">
        <v>105962584</v>
      </c>
    </row>
    <row r="33" spans="1:2" x14ac:dyDescent="0.25">
      <c r="A33" s="6" t="s">
        <v>22</v>
      </c>
      <c r="B33" s="20">
        <v>130815800</v>
      </c>
    </row>
    <row r="34" spans="1:2" x14ac:dyDescent="0.25">
      <c r="A34" s="6" t="s">
        <v>23</v>
      </c>
      <c r="B34" s="20">
        <v>323289054</v>
      </c>
    </row>
    <row r="35" spans="1:2" x14ac:dyDescent="0.25">
      <c r="A35" s="6" t="s">
        <v>42</v>
      </c>
      <c r="B35" s="20"/>
    </row>
    <row r="36" spans="1:2" x14ac:dyDescent="0.25">
      <c r="A36" s="6" t="s">
        <v>24</v>
      </c>
      <c r="B36" s="20">
        <v>54742984</v>
      </c>
    </row>
    <row r="37" spans="1:2" ht="30.75" customHeight="1" x14ac:dyDescent="0.25">
      <c r="A37" s="41" t="s">
        <v>25</v>
      </c>
      <c r="B37" s="42">
        <f>+B38</f>
        <v>44368776</v>
      </c>
    </row>
    <row r="38" spans="1:2" ht="18.75" customHeight="1" x14ac:dyDescent="0.25">
      <c r="A38" s="6" t="s">
        <v>26</v>
      </c>
      <c r="B38" s="20">
        <v>44368776</v>
      </c>
    </row>
    <row r="39" spans="1:2" x14ac:dyDescent="0.25">
      <c r="A39" s="6" t="s">
        <v>43</v>
      </c>
      <c r="B39" s="20"/>
    </row>
    <row r="40" spans="1:2" x14ac:dyDescent="0.25">
      <c r="A40" s="6" t="s">
        <v>44</v>
      </c>
      <c r="B40" s="20"/>
    </row>
    <row r="41" spans="1:2" x14ac:dyDescent="0.25">
      <c r="A41" s="6" t="s">
        <v>45</v>
      </c>
      <c r="B41" s="20"/>
    </row>
    <row r="42" spans="1:2" x14ac:dyDescent="0.25">
      <c r="A42" s="6" t="s">
        <v>46</v>
      </c>
      <c r="B42" s="20"/>
    </row>
    <row r="43" spans="1:2" x14ac:dyDescent="0.25">
      <c r="A43" s="6" t="s">
        <v>27</v>
      </c>
      <c r="B43" s="20"/>
    </row>
    <row r="44" spans="1:2" x14ac:dyDescent="0.25">
      <c r="A44" s="6" t="s">
        <v>47</v>
      </c>
      <c r="B44" s="20"/>
    </row>
    <row r="45" spans="1:2" ht="27.75" customHeight="1" x14ac:dyDescent="0.25">
      <c r="A45" s="2" t="s">
        <v>48</v>
      </c>
      <c r="B45" s="15"/>
    </row>
    <row r="46" spans="1:2" x14ac:dyDescent="0.25">
      <c r="A46" s="6" t="s">
        <v>49</v>
      </c>
      <c r="B46" s="20"/>
    </row>
    <row r="47" spans="1:2" x14ac:dyDescent="0.25">
      <c r="A47" s="6" t="s">
        <v>50</v>
      </c>
      <c r="B47" s="20"/>
    </row>
    <row r="48" spans="1:2" x14ac:dyDescent="0.25">
      <c r="A48" s="6" t="s">
        <v>51</v>
      </c>
      <c r="B48" s="20"/>
    </row>
    <row r="49" spans="1:2" x14ac:dyDescent="0.25">
      <c r="A49" s="6" t="s">
        <v>52</v>
      </c>
      <c r="B49" s="20"/>
    </row>
    <row r="50" spans="1:2" x14ac:dyDescent="0.25">
      <c r="A50" s="6" t="s">
        <v>53</v>
      </c>
      <c r="B50" s="20"/>
    </row>
    <row r="51" spans="1:2" x14ac:dyDescent="0.25">
      <c r="A51" s="6" t="s">
        <v>54</v>
      </c>
      <c r="B51" s="20"/>
    </row>
    <row r="52" spans="1:2" ht="13.5" customHeight="1" x14ac:dyDescent="0.25">
      <c r="A52" s="6" t="s">
        <v>55</v>
      </c>
      <c r="B52" s="20"/>
    </row>
    <row r="53" spans="1:2" ht="29.25" customHeight="1" x14ac:dyDescent="0.25">
      <c r="A53" s="41" t="s">
        <v>28</v>
      </c>
      <c r="B53" s="42">
        <f>SUM(B54:B62)</f>
        <v>499363052</v>
      </c>
    </row>
    <row r="54" spans="1:2" x14ac:dyDescent="0.25">
      <c r="A54" s="6" t="s">
        <v>29</v>
      </c>
      <c r="B54" s="20">
        <v>73839646</v>
      </c>
    </row>
    <row r="55" spans="1:2" x14ac:dyDescent="0.25">
      <c r="A55" s="6" t="s">
        <v>30</v>
      </c>
      <c r="B55" s="20">
        <v>2664308</v>
      </c>
    </row>
    <row r="56" spans="1:2" x14ac:dyDescent="0.25">
      <c r="A56" s="6" t="s">
        <v>31</v>
      </c>
      <c r="B56" s="20">
        <v>12874577</v>
      </c>
    </row>
    <row r="57" spans="1:2" x14ac:dyDescent="0.25">
      <c r="A57" s="6" t="s">
        <v>32</v>
      </c>
      <c r="B57" s="20">
        <v>58961152</v>
      </c>
    </row>
    <row r="58" spans="1:2" x14ac:dyDescent="0.25">
      <c r="A58" s="6" t="s">
        <v>33</v>
      </c>
      <c r="B58" s="20">
        <v>229988760</v>
      </c>
    </row>
    <row r="59" spans="1:2" x14ac:dyDescent="0.25">
      <c r="A59" s="6" t="s">
        <v>56</v>
      </c>
      <c r="B59" s="20">
        <v>8977444</v>
      </c>
    </row>
    <row r="60" spans="1:2" x14ac:dyDescent="0.25">
      <c r="A60" s="6" t="s">
        <v>57</v>
      </c>
      <c r="B60" s="20"/>
    </row>
    <row r="61" spans="1:2" x14ac:dyDescent="0.25">
      <c r="A61" s="6" t="s">
        <v>34</v>
      </c>
      <c r="B61" s="20">
        <v>12057165</v>
      </c>
    </row>
    <row r="62" spans="1:2" x14ac:dyDescent="0.25">
      <c r="A62" s="6" t="s">
        <v>58</v>
      </c>
      <c r="B62" s="20">
        <v>100000000</v>
      </c>
    </row>
    <row r="63" spans="1:2" ht="31.5" customHeight="1" x14ac:dyDescent="0.25">
      <c r="A63" s="2" t="s">
        <v>59</v>
      </c>
      <c r="B63" s="15">
        <f>SUM(B64:B67)</f>
        <v>5511812385</v>
      </c>
    </row>
    <row r="64" spans="1:2" x14ac:dyDescent="0.25">
      <c r="A64" s="6" t="s">
        <v>60</v>
      </c>
      <c r="B64" s="20"/>
    </row>
    <row r="65" spans="1:3" x14ac:dyDescent="0.25">
      <c r="A65" s="6" t="s">
        <v>61</v>
      </c>
      <c r="B65" s="20">
        <v>5511812385</v>
      </c>
    </row>
    <row r="66" spans="1:3" x14ac:dyDescent="0.25">
      <c r="A66" s="6" t="s">
        <v>62</v>
      </c>
      <c r="B66" s="20"/>
    </row>
    <row r="67" spans="1:3" ht="30" x14ac:dyDescent="0.25">
      <c r="A67" s="6" t="s">
        <v>63</v>
      </c>
      <c r="B67" s="20"/>
    </row>
    <row r="68" spans="1:3" ht="24.75" customHeight="1" x14ac:dyDescent="0.25">
      <c r="A68" s="2" t="s">
        <v>64</v>
      </c>
      <c r="B68" s="15"/>
    </row>
    <row r="69" spans="1:3" x14ac:dyDescent="0.25">
      <c r="A69" s="6" t="s">
        <v>65</v>
      </c>
      <c r="B69" s="20"/>
    </row>
    <row r="70" spans="1:3" ht="20.25" customHeight="1" x14ac:dyDescent="0.25">
      <c r="A70" s="6" t="s">
        <v>66</v>
      </c>
      <c r="B70" s="20"/>
    </row>
    <row r="71" spans="1:3" ht="15" customHeight="1" x14ac:dyDescent="0.25">
      <c r="A71" s="6"/>
      <c r="B71" s="20"/>
    </row>
    <row r="72" spans="1:3" ht="27" customHeight="1" x14ac:dyDescent="0.25">
      <c r="A72" s="2" t="s">
        <v>67</v>
      </c>
      <c r="B72" s="15">
        <f>SUM(B73:B76)</f>
        <v>0</v>
      </c>
    </row>
    <row r="73" spans="1:3" x14ac:dyDescent="0.25">
      <c r="A73" s="6" t="s">
        <v>113</v>
      </c>
      <c r="B73" s="35"/>
    </row>
    <row r="74" spans="1:3" x14ac:dyDescent="0.25">
      <c r="A74" s="6" t="s">
        <v>68</v>
      </c>
      <c r="B74" s="20"/>
    </row>
    <row r="75" spans="1:3" x14ac:dyDescent="0.25">
      <c r="A75" s="6" t="s">
        <v>69</v>
      </c>
      <c r="B75" s="20"/>
    </row>
    <row r="76" spans="1:3" x14ac:dyDescent="0.25">
      <c r="A76" s="6" t="s">
        <v>70</v>
      </c>
      <c r="B76" s="20"/>
    </row>
    <row r="77" spans="1:3" ht="24.75" customHeight="1" x14ac:dyDescent="0.25">
      <c r="A77" s="8" t="s">
        <v>35</v>
      </c>
      <c r="B77" s="22">
        <f>+B72+B63+B53+B37+B27+B17+B11</f>
        <v>10616533687</v>
      </c>
      <c r="C77" s="5"/>
    </row>
    <row r="78" spans="1:3" ht="24.75" customHeight="1" x14ac:dyDescent="0.25">
      <c r="A78" s="3"/>
      <c r="B78" s="20"/>
    </row>
    <row r="79" spans="1:3" ht="18.75" customHeight="1" x14ac:dyDescent="0.25">
      <c r="A79" s="1" t="s">
        <v>71</v>
      </c>
      <c r="B79" s="30">
        <f>+B83</f>
        <v>227000000</v>
      </c>
    </row>
    <row r="80" spans="1:3" ht="26.25" customHeight="1" x14ac:dyDescent="0.25">
      <c r="A80" s="2" t="s">
        <v>72</v>
      </c>
      <c r="B80" s="15"/>
    </row>
    <row r="81" spans="1:5" x14ac:dyDescent="0.25">
      <c r="A81" s="6" t="s">
        <v>73</v>
      </c>
      <c r="B81" s="20"/>
    </row>
    <row r="82" spans="1:5" ht="13.5" customHeight="1" x14ac:dyDescent="0.25">
      <c r="A82" s="6" t="s">
        <v>74</v>
      </c>
      <c r="B82" s="20"/>
    </row>
    <row r="83" spans="1:5" ht="26.25" customHeight="1" x14ac:dyDescent="0.25">
      <c r="A83" s="2" t="s">
        <v>75</v>
      </c>
      <c r="B83" s="15">
        <f>+B84</f>
        <v>227000000</v>
      </c>
    </row>
    <row r="84" spans="1:5" x14ac:dyDescent="0.25">
      <c r="A84" s="6" t="s">
        <v>76</v>
      </c>
      <c r="B84" s="20">
        <v>227000000</v>
      </c>
    </row>
    <row r="85" spans="1:5" x14ac:dyDescent="0.25">
      <c r="A85" s="6" t="s">
        <v>77</v>
      </c>
      <c r="B85" s="20"/>
    </row>
    <row r="86" spans="1:5" ht="31.5" customHeight="1" x14ac:dyDescent="0.25">
      <c r="A86" s="41" t="s">
        <v>78</v>
      </c>
      <c r="B86" s="15">
        <v>0</v>
      </c>
    </row>
    <row r="87" spans="1:5" ht="17.25" customHeight="1" x14ac:dyDescent="0.25">
      <c r="A87" s="6" t="s">
        <v>79</v>
      </c>
      <c r="B87" s="20">
        <v>0</v>
      </c>
    </row>
    <row r="88" spans="1:5" ht="17.25" customHeight="1" x14ac:dyDescent="0.25">
      <c r="A88" s="8" t="s">
        <v>80</v>
      </c>
      <c r="B88" s="22">
        <f>+B83+B86</f>
        <v>227000000</v>
      </c>
      <c r="C88" s="5"/>
    </row>
    <row r="90" spans="1:5" ht="15.75" x14ac:dyDescent="0.25">
      <c r="A90" s="9" t="s">
        <v>81</v>
      </c>
      <c r="B90" s="31">
        <f>+B88+B77</f>
        <v>10843533687</v>
      </c>
      <c r="C90" s="10"/>
      <c r="E90" s="19"/>
    </row>
    <row r="91" spans="1:5" x14ac:dyDescent="0.25">
      <c r="A91" t="s">
        <v>104</v>
      </c>
    </row>
    <row r="93" spans="1:5" ht="18.75" x14ac:dyDescent="0.3">
      <c r="A93" s="7" t="s">
        <v>39</v>
      </c>
      <c r="B93"/>
    </row>
    <row r="94" spans="1:5" x14ac:dyDescent="0.25">
      <c r="A94" s="13" t="s">
        <v>102</v>
      </c>
      <c r="B94"/>
    </row>
    <row r="95" spans="1:5" s="34" customFormat="1" ht="30" x14ac:dyDescent="0.25">
      <c r="A95" s="33" t="s">
        <v>103</v>
      </c>
    </row>
    <row r="96" spans="1:5" ht="24.75" customHeight="1" x14ac:dyDescent="0.3">
      <c r="A96" s="7" t="s">
        <v>94</v>
      </c>
      <c r="B96"/>
    </row>
    <row r="97" spans="1:2" x14ac:dyDescent="0.25">
      <c r="A97" s="13" t="s">
        <v>100</v>
      </c>
      <c r="B97"/>
    </row>
    <row r="98" spans="1:2" x14ac:dyDescent="0.25">
      <c r="A98" s="13" t="s">
        <v>101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6:C6"/>
    <mergeCell ref="A3:C3"/>
    <mergeCell ref="A4:C4"/>
    <mergeCell ref="A1:C1"/>
    <mergeCell ref="A2:C2"/>
    <mergeCell ref="A5:C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8"/>
  <sheetViews>
    <sheetView showGridLines="0" tabSelected="1" view="pageBreakPreview" topLeftCell="A94" zoomScaleNormal="100" zoomScaleSheetLayoutView="100" workbookViewId="0">
      <selection activeCell="C115" sqref="C115"/>
    </sheetView>
  </sheetViews>
  <sheetFormatPr baseColWidth="10" defaultColWidth="9.140625" defaultRowHeight="15" x14ac:dyDescent="0.25"/>
  <cols>
    <col min="1" max="1" width="79.140625" customWidth="1"/>
    <col min="2" max="2" width="10.5703125" hidden="1" customWidth="1"/>
    <col min="3" max="3" width="21.140625" style="16" customWidth="1"/>
    <col min="4" max="4" width="20.140625" style="16" customWidth="1"/>
    <col min="5" max="5" width="16.28515625" style="16" hidden="1" customWidth="1"/>
    <col min="6" max="6" width="14.85546875" style="16" hidden="1" customWidth="1"/>
    <col min="7" max="7" width="14.85546875" hidden="1" customWidth="1"/>
    <col min="8" max="8" width="15.140625" style="16" hidden="1" customWidth="1"/>
    <col min="9" max="9" width="17.5703125" style="16" hidden="1" customWidth="1"/>
    <col min="10" max="10" width="16.5703125" hidden="1" customWidth="1"/>
    <col min="11" max="11" width="16" style="16" hidden="1" customWidth="1"/>
    <col min="12" max="12" width="15.140625" hidden="1" customWidth="1"/>
    <col min="13" max="13" width="14.85546875" hidden="1" customWidth="1"/>
    <col min="14" max="14" width="5.28515625" hidden="1" customWidth="1"/>
    <col min="15" max="15" width="0.5703125" customWidth="1"/>
    <col min="16" max="16" width="21" customWidth="1"/>
    <col min="17" max="17" width="14.85546875" bestFit="1" customWidth="1"/>
    <col min="18" max="20" width="6" bestFit="1" customWidth="1"/>
    <col min="21" max="21" width="2.7109375" customWidth="1"/>
    <col min="22" max="25" width="6" bestFit="1" customWidth="1"/>
    <col min="26" max="27" width="7" bestFit="1" customWidth="1"/>
  </cols>
  <sheetData>
    <row r="1" spans="1:27" ht="49.5" customHeight="1" x14ac:dyDescent="0.25">
      <c r="N1">
        <f ca="1">A:O</f>
        <v>0</v>
      </c>
    </row>
    <row r="2" spans="1:27" ht="10.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7" ht="17.25" customHeight="1" x14ac:dyDescent="0.25">
      <c r="A3" s="79" t="str">
        <f>'[1] EJECUCION MES DE  2018'!$U$6</f>
        <v>CORPORACION DEL ACUEDUCTO Y ALCANTARILLADO DE SANTO DOMINGO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32"/>
      <c r="O3" s="32"/>
    </row>
    <row r="4" spans="1:27" ht="14.25" customHeight="1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2"/>
      <c r="O4" s="32"/>
    </row>
    <row r="5" spans="1:27" ht="17.25" customHeight="1" x14ac:dyDescent="0.25">
      <c r="A5" s="79" t="s">
        <v>108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2"/>
      <c r="O5" s="32"/>
    </row>
    <row r="6" spans="1:27" ht="18.75" x14ac:dyDescent="0.25">
      <c r="A6" s="79" t="s">
        <v>116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2"/>
      <c r="O6" s="32"/>
    </row>
    <row r="7" spans="1:27" ht="18.75" x14ac:dyDescent="0.3">
      <c r="A7" s="78" t="s">
        <v>109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0"/>
      <c r="O7" s="70"/>
      <c r="P7" s="7" t="s">
        <v>94</v>
      </c>
    </row>
    <row r="8" spans="1:27" ht="12.75" customHeight="1" x14ac:dyDescent="0.25">
      <c r="A8" s="81" t="s">
        <v>110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69"/>
      <c r="O8" s="69"/>
      <c r="P8" s="13" t="s">
        <v>96</v>
      </c>
    </row>
    <row r="9" spans="1:27" ht="15" hidden="1" customHeight="1" x14ac:dyDescent="0.25">
      <c r="P9" s="13" t="s">
        <v>97</v>
      </c>
    </row>
    <row r="10" spans="1:27" ht="12.75" customHeight="1" x14ac:dyDescent="0.25">
      <c r="A10" s="11" t="s">
        <v>0</v>
      </c>
      <c r="B10" s="12" t="s">
        <v>106</v>
      </c>
      <c r="C10" s="21" t="s">
        <v>82</v>
      </c>
      <c r="D10" s="21" t="s">
        <v>83</v>
      </c>
      <c r="E10" s="21" t="s">
        <v>84</v>
      </c>
      <c r="F10" s="21" t="s">
        <v>85</v>
      </c>
      <c r="G10" s="12" t="s">
        <v>86</v>
      </c>
      <c r="H10" s="21" t="s">
        <v>87</v>
      </c>
      <c r="I10" s="37" t="s">
        <v>88</v>
      </c>
      <c r="J10" s="49" t="s">
        <v>89</v>
      </c>
      <c r="K10" s="21" t="s">
        <v>90</v>
      </c>
      <c r="L10" s="12" t="s">
        <v>91</v>
      </c>
      <c r="M10" s="12" t="s">
        <v>92</v>
      </c>
      <c r="N10" s="12" t="s">
        <v>93</v>
      </c>
      <c r="P10" s="13" t="s">
        <v>114</v>
      </c>
      <c r="Z10" s="19"/>
      <c r="AA10" s="19"/>
    </row>
    <row r="11" spans="1:27" ht="12.75" customHeight="1" x14ac:dyDescent="0.25">
      <c r="A11" s="51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3" t="s">
        <v>98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22.5" customHeight="1" x14ac:dyDescent="0.25">
      <c r="A12" s="52" t="s">
        <v>2</v>
      </c>
      <c r="B12" s="17">
        <f>SUM(C12:N12)</f>
        <v>302466899</v>
      </c>
      <c r="C12" s="17">
        <f>SUM(C13:C17)</f>
        <v>145249413</v>
      </c>
      <c r="D12" s="17">
        <f t="shared" ref="D12:N12" si="0">SUM(D13:D17)</f>
        <v>157217486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66">
        <f t="shared" si="0"/>
        <v>0</v>
      </c>
      <c r="K12" s="17">
        <f t="shared" si="0"/>
        <v>0</v>
      </c>
      <c r="L12" s="17">
        <f t="shared" si="0"/>
        <v>0</v>
      </c>
      <c r="M12" s="17">
        <f>SUM(M13:M17)</f>
        <v>0</v>
      </c>
      <c r="N12" s="17">
        <f t="shared" si="0"/>
        <v>0</v>
      </c>
      <c r="O12" s="19"/>
      <c r="P12" s="13" t="s">
        <v>99</v>
      </c>
      <c r="R12" s="18"/>
    </row>
    <row r="13" spans="1:27" ht="15.75" x14ac:dyDescent="0.25">
      <c r="A13" s="53" t="s">
        <v>3</v>
      </c>
      <c r="B13" s="40">
        <f>SUM(C13:N13)</f>
        <v>256299129</v>
      </c>
      <c r="C13" s="20">
        <v>124567660</v>
      </c>
      <c r="D13" s="16">
        <v>131731469</v>
      </c>
      <c r="G13" s="16"/>
      <c r="J13" s="65"/>
      <c r="L13" s="16"/>
      <c r="M13" s="16"/>
      <c r="N13" s="16"/>
      <c r="P13" s="19"/>
    </row>
    <row r="14" spans="1:27" ht="15.75" x14ac:dyDescent="0.25">
      <c r="A14" s="53" t="s">
        <v>4</v>
      </c>
      <c r="B14" s="40">
        <f t="shared" ref="B14:B76" si="1">SUM(C14:N14)</f>
        <v>10768933</v>
      </c>
      <c r="C14" s="20">
        <v>2901401</v>
      </c>
      <c r="D14" s="16">
        <v>7867532</v>
      </c>
      <c r="G14" s="16"/>
      <c r="J14" s="65"/>
      <c r="L14" s="16"/>
      <c r="M14" s="16"/>
      <c r="N14" s="16"/>
      <c r="P14" s="19"/>
      <c r="Q14" s="19"/>
    </row>
    <row r="15" spans="1:27" ht="15" customHeight="1" x14ac:dyDescent="0.25">
      <c r="A15" s="53" t="s">
        <v>40</v>
      </c>
      <c r="B15" s="40">
        <f t="shared" si="1"/>
        <v>0</v>
      </c>
      <c r="C15" s="20"/>
      <c r="G15" s="16"/>
      <c r="J15" s="65"/>
      <c r="M15" s="16"/>
      <c r="P15" s="19"/>
      <c r="Q15" s="19"/>
    </row>
    <row r="16" spans="1:27" ht="11.25" customHeight="1" x14ac:dyDescent="0.25">
      <c r="A16" s="53" t="s">
        <v>5</v>
      </c>
      <c r="B16" s="40">
        <f t="shared" si="1"/>
        <v>0</v>
      </c>
      <c r="C16" s="20"/>
      <c r="G16" s="16"/>
      <c r="J16" s="65"/>
      <c r="Q16" s="19"/>
    </row>
    <row r="17" spans="1:17" ht="18" customHeight="1" x14ac:dyDescent="0.25">
      <c r="A17" s="53" t="s">
        <v>6</v>
      </c>
      <c r="B17" s="40">
        <f t="shared" si="1"/>
        <v>35398837</v>
      </c>
      <c r="C17" s="20">
        <v>17780352</v>
      </c>
      <c r="D17" s="16">
        <v>17618485</v>
      </c>
      <c r="G17" s="16"/>
      <c r="J17" s="65"/>
      <c r="L17" s="16"/>
      <c r="M17" s="16"/>
      <c r="N17" s="16"/>
      <c r="O17" s="19"/>
      <c r="P17" s="65"/>
    </row>
    <row r="18" spans="1:17" ht="10.5" customHeight="1" x14ac:dyDescent="0.25">
      <c r="A18" s="53"/>
      <c r="B18" s="17">
        <f t="shared" si="1"/>
        <v>0</v>
      </c>
      <c r="C18" s="20"/>
      <c r="F18"/>
      <c r="J18" s="65"/>
    </row>
    <row r="19" spans="1:17" ht="15.75" x14ac:dyDescent="0.25">
      <c r="A19" s="52" t="s">
        <v>7</v>
      </c>
      <c r="B19" s="17">
        <f t="shared" si="1"/>
        <v>252331921</v>
      </c>
      <c r="C19" s="17">
        <f t="shared" ref="C19:N19" si="2">SUM(C20:C28)</f>
        <v>146954203</v>
      </c>
      <c r="D19" s="17">
        <f t="shared" si="2"/>
        <v>105377718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66">
        <f>SUM(J20:J28)</f>
        <v>0</v>
      </c>
      <c r="K19" s="17">
        <f>SUM(K20:K28)</f>
        <v>0</v>
      </c>
      <c r="L19" s="17">
        <f t="shared" si="2"/>
        <v>0</v>
      </c>
      <c r="M19" s="17">
        <f t="shared" si="2"/>
        <v>0</v>
      </c>
      <c r="N19" s="17">
        <f t="shared" si="2"/>
        <v>0</v>
      </c>
      <c r="O19" s="19"/>
      <c r="P19" s="19">
        <f>+C19-'[2]ENERO CON EL DEVENGO'!$H$72</f>
        <v>0</v>
      </c>
    </row>
    <row r="20" spans="1:17" ht="15.75" x14ac:dyDescent="0.25">
      <c r="A20" s="53" t="s">
        <v>8</v>
      </c>
      <c r="B20" s="40">
        <f t="shared" si="1"/>
        <v>131334629</v>
      </c>
      <c r="C20" s="20">
        <v>102286900</v>
      </c>
      <c r="D20" s="16">
        <v>29047729</v>
      </c>
      <c r="G20" s="16"/>
      <c r="J20" s="65"/>
      <c r="L20" s="16"/>
      <c r="M20" s="74"/>
      <c r="N20" s="16"/>
      <c r="P20" s="75"/>
      <c r="Q20" s="19"/>
    </row>
    <row r="21" spans="1:17" ht="18" customHeight="1" x14ac:dyDescent="0.25">
      <c r="A21" s="53" t="s">
        <v>9</v>
      </c>
      <c r="B21" s="40">
        <f t="shared" si="1"/>
        <v>9560353</v>
      </c>
      <c r="C21" s="20">
        <v>2262553</v>
      </c>
      <c r="D21" s="16">
        <v>7297800</v>
      </c>
      <c r="G21" s="16"/>
      <c r="J21" s="65"/>
      <c r="L21" s="16"/>
      <c r="M21" s="16"/>
      <c r="N21" s="16"/>
      <c r="P21" s="65"/>
      <c r="Q21" s="19"/>
    </row>
    <row r="22" spans="1:17" ht="15.75" customHeight="1" x14ac:dyDescent="0.25">
      <c r="A22" s="53" t="s">
        <v>10</v>
      </c>
      <c r="B22" s="40">
        <f t="shared" si="1"/>
        <v>0</v>
      </c>
      <c r="C22" s="20"/>
      <c r="F22"/>
      <c r="G22" s="65"/>
      <c r="J22" s="65"/>
      <c r="L22" s="19"/>
      <c r="M22" s="16"/>
      <c r="P22" s="65"/>
    </row>
    <row r="23" spans="1:17" ht="13.5" customHeight="1" x14ac:dyDescent="0.25">
      <c r="A23" s="53" t="s">
        <v>11</v>
      </c>
      <c r="B23" s="40">
        <f t="shared" si="1"/>
        <v>13800</v>
      </c>
      <c r="C23" s="20"/>
      <c r="D23" s="16">
        <v>13800</v>
      </c>
      <c r="G23" s="16"/>
      <c r="J23" s="65"/>
      <c r="L23" s="19"/>
      <c r="M23" s="16"/>
      <c r="N23" s="16"/>
      <c r="P23" s="65"/>
    </row>
    <row r="24" spans="1:17" ht="15.75" x14ac:dyDescent="0.25">
      <c r="A24" s="53" t="s">
        <v>12</v>
      </c>
      <c r="B24" s="40">
        <f t="shared" si="1"/>
        <v>22198505</v>
      </c>
      <c r="C24" s="20">
        <v>433823</v>
      </c>
      <c r="D24" s="16">
        <v>21764682</v>
      </c>
      <c r="G24" s="16"/>
      <c r="J24" s="65"/>
      <c r="L24" s="16"/>
      <c r="M24" s="16"/>
      <c r="N24" s="16"/>
      <c r="P24" s="65"/>
      <c r="Q24" s="19"/>
    </row>
    <row r="25" spans="1:17" ht="15.75" x14ac:dyDescent="0.25">
      <c r="A25" s="53" t="s">
        <v>13</v>
      </c>
      <c r="B25" s="40">
        <f t="shared" si="1"/>
        <v>6840805</v>
      </c>
      <c r="C25" s="20">
        <v>2330233</v>
      </c>
      <c r="D25" s="16">
        <v>4510572</v>
      </c>
      <c r="G25" s="16"/>
      <c r="J25" s="65"/>
      <c r="L25" s="16"/>
      <c r="M25" s="16"/>
      <c r="N25" s="16"/>
      <c r="P25" s="65"/>
      <c r="Q25" s="19"/>
    </row>
    <row r="26" spans="1:17" ht="26.25" customHeight="1" x14ac:dyDescent="0.25">
      <c r="A26" s="53" t="s">
        <v>14</v>
      </c>
      <c r="B26" s="40">
        <f t="shared" si="1"/>
        <v>4131677</v>
      </c>
      <c r="C26" s="20">
        <v>1528605</v>
      </c>
      <c r="D26" s="43">
        <v>2603072</v>
      </c>
      <c r="E26" s="43"/>
      <c r="F26" s="43"/>
      <c r="G26" s="43"/>
      <c r="H26" s="43"/>
      <c r="I26" s="43"/>
      <c r="J26" s="65"/>
      <c r="L26" s="16"/>
      <c r="M26" s="16"/>
      <c r="N26" s="16"/>
      <c r="P26" s="65"/>
    </row>
    <row r="27" spans="1:17" ht="13.5" customHeight="1" x14ac:dyDescent="0.25">
      <c r="A27" s="53" t="s">
        <v>15</v>
      </c>
      <c r="B27" s="40">
        <f t="shared" si="1"/>
        <v>78252152</v>
      </c>
      <c r="C27" s="20">
        <v>38112089</v>
      </c>
      <c r="D27" s="16">
        <v>40140063</v>
      </c>
      <c r="G27" s="16"/>
      <c r="J27" s="65"/>
      <c r="L27" s="16"/>
      <c r="M27" s="16"/>
      <c r="N27" s="16"/>
      <c r="P27" s="65"/>
      <c r="Q27" s="19"/>
    </row>
    <row r="28" spans="1:17" ht="18.75" customHeight="1" x14ac:dyDescent="0.25">
      <c r="A28" s="53" t="s">
        <v>41</v>
      </c>
      <c r="B28" s="17">
        <f t="shared" si="1"/>
        <v>0</v>
      </c>
      <c r="C28" s="20"/>
      <c r="F28"/>
      <c r="I28" s="16">
        <v>0</v>
      </c>
      <c r="J28" s="63"/>
    </row>
    <row r="29" spans="1:17" ht="1.5" customHeight="1" x14ac:dyDescent="0.25">
      <c r="A29" s="53"/>
      <c r="B29" s="17">
        <f t="shared" si="1"/>
        <v>0</v>
      </c>
      <c r="C29" s="20"/>
      <c r="F29"/>
      <c r="J29" s="63"/>
    </row>
    <row r="30" spans="1:17" ht="18" customHeight="1" x14ac:dyDescent="0.25">
      <c r="A30" s="52" t="s">
        <v>16</v>
      </c>
      <c r="B30" s="17">
        <f t="shared" si="1"/>
        <v>72484865</v>
      </c>
      <c r="C30" s="17">
        <f t="shared" ref="C30:N30" si="3">SUM(C31:C39)</f>
        <v>19908588</v>
      </c>
      <c r="D30" s="17">
        <f t="shared" si="3"/>
        <v>52576277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>SUM(H31:H39)</f>
        <v>0</v>
      </c>
      <c r="I30" s="17">
        <f t="shared" si="3"/>
        <v>0</v>
      </c>
      <c r="J30" s="66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9">
        <f>+E30-13668707</f>
        <v>-13668707</v>
      </c>
      <c r="P30" s="19"/>
      <c r="Q30" s="19"/>
    </row>
    <row r="31" spans="1:17" ht="15.75" x14ac:dyDescent="0.25">
      <c r="A31" s="53" t="s">
        <v>17</v>
      </c>
      <c r="B31" s="40">
        <f t="shared" si="1"/>
        <v>386991</v>
      </c>
      <c r="C31" s="20">
        <v>358210</v>
      </c>
      <c r="D31" s="16">
        <v>28781</v>
      </c>
      <c r="G31" s="16"/>
      <c r="J31" s="65"/>
      <c r="L31" s="16"/>
      <c r="M31" s="16"/>
      <c r="N31" s="16"/>
      <c r="P31" s="19"/>
    </row>
    <row r="32" spans="1:17" ht="15.75" x14ac:dyDescent="0.25">
      <c r="A32" s="53" t="s">
        <v>18</v>
      </c>
      <c r="B32" s="40">
        <f t="shared" si="1"/>
        <v>2867300</v>
      </c>
      <c r="C32" s="20"/>
      <c r="D32" s="16">
        <v>2867300</v>
      </c>
      <c r="G32" s="16"/>
      <c r="J32" s="65"/>
      <c r="L32" s="16"/>
      <c r="M32" s="16"/>
      <c r="N32" s="16"/>
    </row>
    <row r="33" spans="1:16" ht="15.75" x14ac:dyDescent="0.25">
      <c r="A33" s="53" t="s">
        <v>19</v>
      </c>
      <c r="B33" s="40">
        <f t="shared" si="1"/>
        <v>393783</v>
      </c>
      <c r="C33" s="20">
        <v>392313</v>
      </c>
      <c r="D33" s="16">
        <v>1470</v>
      </c>
      <c r="G33" s="16"/>
      <c r="J33" s="65"/>
      <c r="L33" s="16"/>
      <c r="M33" s="16"/>
      <c r="N33" s="16"/>
    </row>
    <row r="34" spans="1:16" ht="14.25" customHeight="1" x14ac:dyDescent="0.25">
      <c r="A34" s="53" t="s">
        <v>20</v>
      </c>
      <c r="B34" s="40">
        <f t="shared" si="1"/>
        <v>0</v>
      </c>
      <c r="C34" s="20"/>
      <c r="G34" s="16"/>
      <c r="J34" s="65"/>
      <c r="L34" s="16"/>
      <c r="M34" s="16"/>
      <c r="N34" s="16"/>
    </row>
    <row r="35" spans="1:16" ht="15.75" x14ac:dyDescent="0.25">
      <c r="A35" s="53" t="s">
        <v>21</v>
      </c>
      <c r="B35" s="40">
        <f t="shared" si="1"/>
        <v>957593</v>
      </c>
      <c r="C35" s="20">
        <v>542621</v>
      </c>
      <c r="D35" s="16">
        <v>414972</v>
      </c>
      <c r="G35" s="16"/>
      <c r="J35" s="65"/>
      <c r="L35" s="65"/>
      <c r="M35" s="16"/>
      <c r="N35" s="16"/>
    </row>
    <row r="36" spans="1:16" ht="15.75" x14ac:dyDescent="0.25">
      <c r="A36" s="53" t="s">
        <v>22</v>
      </c>
      <c r="B36" s="40">
        <f t="shared" si="1"/>
        <v>4948311</v>
      </c>
      <c r="C36" s="20">
        <v>2956423</v>
      </c>
      <c r="D36" s="16">
        <v>1991888</v>
      </c>
      <c r="G36" s="16"/>
      <c r="J36" s="65"/>
      <c r="L36" s="16"/>
      <c r="M36" s="16"/>
      <c r="N36" s="16"/>
    </row>
    <row r="37" spans="1:16" ht="15.75" x14ac:dyDescent="0.25">
      <c r="A37" s="53" t="s">
        <v>23</v>
      </c>
      <c r="B37" s="40">
        <f t="shared" si="1"/>
        <v>55751142</v>
      </c>
      <c r="C37" s="20">
        <v>10717093</v>
      </c>
      <c r="D37" s="16">
        <v>45034049</v>
      </c>
      <c r="G37" s="16"/>
      <c r="J37" s="65"/>
      <c r="L37" s="71"/>
      <c r="M37" s="16"/>
      <c r="N37" s="16"/>
      <c r="O37" s="16"/>
      <c r="P37" s="19"/>
    </row>
    <row r="38" spans="1:16" ht="28.5" customHeight="1" x14ac:dyDescent="0.25">
      <c r="A38" s="53" t="s">
        <v>42</v>
      </c>
      <c r="B38" s="40">
        <f t="shared" si="1"/>
        <v>0</v>
      </c>
      <c r="C38" s="20"/>
      <c r="F38"/>
      <c r="J38" s="65"/>
    </row>
    <row r="39" spans="1:16" ht="14.25" customHeight="1" x14ac:dyDescent="0.25">
      <c r="A39" s="53" t="s">
        <v>24</v>
      </c>
      <c r="B39" s="40">
        <f t="shared" si="1"/>
        <v>7179745</v>
      </c>
      <c r="C39" s="20">
        <v>4941928</v>
      </c>
      <c r="D39" s="16">
        <v>2237817</v>
      </c>
      <c r="G39" s="16"/>
      <c r="J39" s="65"/>
      <c r="L39" s="16"/>
      <c r="M39" s="16"/>
      <c r="N39" s="16"/>
    </row>
    <row r="40" spans="1:16" ht="7.5" customHeight="1" x14ac:dyDescent="0.25">
      <c r="A40" s="53"/>
      <c r="B40" s="17">
        <f t="shared" si="1"/>
        <v>0</v>
      </c>
      <c r="C40" s="20"/>
      <c r="F40"/>
      <c r="J40" s="63"/>
    </row>
    <row r="41" spans="1:16" ht="15.75" x14ac:dyDescent="0.25">
      <c r="A41" s="52" t="s">
        <v>25</v>
      </c>
      <c r="B41" s="17">
        <f t="shared" si="1"/>
        <v>6836306</v>
      </c>
      <c r="C41" s="15">
        <f>SUM(C42)</f>
        <v>3443153</v>
      </c>
      <c r="D41" s="15">
        <f>SUM(D42)</f>
        <v>3393153</v>
      </c>
      <c r="E41" s="15">
        <f>SUM(E42)</f>
        <v>0</v>
      </c>
      <c r="F41" s="38">
        <f>SUM(F42)</f>
        <v>0</v>
      </c>
      <c r="G41" s="38">
        <f>+G42</f>
        <v>0</v>
      </c>
      <c r="H41" s="17">
        <f t="shared" ref="H41:N41" si="4">SUM(H42:H48)</f>
        <v>0</v>
      </c>
      <c r="I41" s="17">
        <f t="shared" si="4"/>
        <v>0</v>
      </c>
      <c r="J41" s="66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P41" s="19"/>
    </row>
    <row r="42" spans="1:16" ht="14.25" customHeight="1" x14ac:dyDescent="0.25">
      <c r="A42" s="53" t="s">
        <v>26</v>
      </c>
      <c r="B42" s="40">
        <f t="shared" si="1"/>
        <v>6836306</v>
      </c>
      <c r="C42" s="20">
        <v>3443153</v>
      </c>
      <c r="D42" s="16">
        <v>3393153</v>
      </c>
      <c r="G42" s="16"/>
      <c r="J42" s="65"/>
      <c r="L42" s="16"/>
      <c r="M42" s="16"/>
      <c r="N42" s="16"/>
    </row>
    <row r="43" spans="1:16" ht="30" customHeight="1" x14ac:dyDescent="0.25">
      <c r="A43" s="53" t="s">
        <v>43</v>
      </c>
      <c r="B43" s="17">
        <f t="shared" si="1"/>
        <v>0</v>
      </c>
      <c r="C43" s="20"/>
      <c r="F43"/>
      <c r="J43" s="63"/>
    </row>
    <row r="44" spans="1:16" ht="28.5" customHeight="1" x14ac:dyDescent="0.25">
      <c r="A44" s="53" t="s">
        <v>44</v>
      </c>
      <c r="B44" s="17">
        <f t="shared" si="1"/>
        <v>0</v>
      </c>
      <c r="C44" s="20"/>
      <c r="F44"/>
      <c r="J44" s="63"/>
    </row>
    <row r="45" spans="1:16" ht="27" customHeight="1" x14ac:dyDescent="0.25">
      <c r="A45" s="53" t="s">
        <v>45</v>
      </c>
      <c r="B45" s="17">
        <f t="shared" si="1"/>
        <v>0</v>
      </c>
      <c r="C45" s="20"/>
      <c r="F45"/>
      <c r="I45" s="16">
        <v>0</v>
      </c>
      <c r="J45" s="63"/>
    </row>
    <row r="46" spans="1:16" ht="14.25" customHeight="1" x14ac:dyDescent="0.25">
      <c r="A46" s="53" t="s">
        <v>46</v>
      </c>
      <c r="B46" s="17">
        <f t="shared" si="1"/>
        <v>0</v>
      </c>
      <c r="C46" s="20"/>
      <c r="F46"/>
      <c r="I46" s="16">
        <v>0</v>
      </c>
      <c r="J46" s="63"/>
    </row>
    <row r="47" spans="1:16" ht="13.5" customHeight="1" x14ac:dyDescent="0.25">
      <c r="A47" s="53" t="s">
        <v>27</v>
      </c>
      <c r="B47" s="17">
        <f t="shared" si="1"/>
        <v>0</v>
      </c>
      <c r="C47" s="20"/>
      <c r="F47"/>
      <c r="I47" s="16">
        <v>0</v>
      </c>
      <c r="J47" s="63"/>
    </row>
    <row r="48" spans="1:16" ht="15.75" x14ac:dyDescent="0.25">
      <c r="A48" s="53" t="s">
        <v>47</v>
      </c>
      <c r="B48" s="17">
        <f t="shared" si="1"/>
        <v>0</v>
      </c>
      <c r="C48" s="20"/>
      <c r="F48"/>
      <c r="I48" s="16">
        <v>0</v>
      </c>
      <c r="J48" s="63"/>
    </row>
    <row r="49" spans="1:16" ht="15.75" x14ac:dyDescent="0.25">
      <c r="A49" s="52" t="s">
        <v>48</v>
      </c>
      <c r="B49" s="17">
        <f t="shared" si="1"/>
        <v>0</v>
      </c>
      <c r="C49" s="15"/>
      <c r="F49"/>
      <c r="J49" s="63"/>
    </row>
    <row r="50" spans="1:16" ht="17.25" customHeight="1" x14ac:dyDescent="0.25">
      <c r="A50" s="53" t="s">
        <v>49</v>
      </c>
      <c r="B50" s="17">
        <f t="shared" si="1"/>
        <v>0</v>
      </c>
      <c r="C50" s="20"/>
      <c r="F50"/>
      <c r="I50" s="16">
        <v>0</v>
      </c>
      <c r="J50" s="63"/>
    </row>
    <row r="51" spans="1:16" ht="15" customHeight="1" x14ac:dyDescent="0.25">
      <c r="A51" s="53" t="s">
        <v>50</v>
      </c>
      <c r="B51" s="17">
        <f t="shared" si="1"/>
        <v>0</v>
      </c>
      <c r="C51" s="20"/>
      <c r="F51"/>
      <c r="I51" s="16">
        <v>0</v>
      </c>
      <c r="J51" s="63"/>
    </row>
    <row r="52" spans="1:16" ht="15.75" customHeight="1" x14ac:dyDescent="0.25">
      <c r="A52" s="53" t="s">
        <v>51</v>
      </c>
      <c r="B52" s="17">
        <f t="shared" si="1"/>
        <v>0</v>
      </c>
      <c r="C52" s="20"/>
      <c r="F52"/>
      <c r="I52" s="16">
        <v>0</v>
      </c>
      <c r="J52" s="63"/>
    </row>
    <row r="53" spans="1:16" ht="29.25" customHeight="1" x14ac:dyDescent="0.25">
      <c r="A53" s="53" t="s">
        <v>52</v>
      </c>
      <c r="B53" s="17">
        <f t="shared" si="1"/>
        <v>0</v>
      </c>
      <c r="C53" s="20"/>
      <c r="F53"/>
      <c r="I53" s="16">
        <v>0</v>
      </c>
      <c r="J53" s="63"/>
    </row>
    <row r="54" spans="1:16" ht="14.25" customHeight="1" x14ac:dyDescent="0.25">
      <c r="A54" s="53" t="s">
        <v>53</v>
      </c>
      <c r="B54" s="17">
        <f t="shared" si="1"/>
        <v>0</v>
      </c>
      <c r="C54" s="20"/>
      <c r="F54"/>
      <c r="I54" s="16">
        <v>0</v>
      </c>
      <c r="J54" s="63"/>
    </row>
    <row r="55" spans="1:16" ht="14.25" customHeight="1" x14ac:dyDescent="0.25">
      <c r="A55" s="53" t="s">
        <v>54</v>
      </c>
      <c r="B55" s="17">
        <f t="shared" si="1"/>
        <v>0</v>
      </c>
      <c r="C55" s="20"/>
      <c r="F55"/>
      <c r="I55" s="16">
        <v>0</v>
      </c>
      <c r="J55" s="63"/>
    </row>
    <row r="56" spans="1:16" ht="30.75" customHeight="1" x14ac:dyDescent="0.25">
      <c r="A56" s="53" t="s">
        <v>55</v>
      </c>
      <c r="B56" s="17">
        <f t="shared" si="1"/>
        <v>0</v>
      </c>
      <c r="C56" s="20"/>
      <c r="F56"/>
      <c r="I56" s="16">
        <v>0</v>
      </c>
      <c r="J56" s="63"/>
    </row>
    <row r="57" spans="1:16" ht="12" customHeight="1" x14ac:dyDescent="0.25">
      <c r="A57" s="54"/>
      <c r="B57" s="45">
        <f t="shared" si="1"/>
        <v>0</v>
      </c>
      <c r="C57" s="46"/>
      <c r="D57" s="47"/>
      <c r="E57" s="47"/>
      <c r="F57" s="48"/>
      <c r="G57" s="48"/>
      <c r="H57" s="47"/>
      <c r="I57" s="47"/>
      <c r="J57" s="68"/>
    </row>
    <row r="58" spans="1:16" ht="15.75" x14ac:dyDescent="0.25">
      <c r="A58" s="52" t="s">
        <v>28</v>
      </c>
      <c r="B58" s="17">
        <f t="shared" si="1"/>
        <v>113288337</v>
      </c>
      <c r="C58" s="15">
        <f t="shared" ref="C58:N58" si="5">SUM(C59:C68)</f>
        <v>97078829</v>
      </c>
      <c r="D58" s="15">
        <f t="shared" si="5"/>
        <v>16209508</v>
      </c>
      <c r="E58" s="15">
        <f t="shared" si="5"/>
        <v>0</v>
      </c>
      <c r="F58" s="15">
        <f t="shared" si="5"/>
        <v>0</v>
      </c>
      <c r="G58" s="15">
        <f t="shared" si="5"/>
        <v>0</v>
      </c>
      <c r="H58" s="15">
        <f t="shared" si="5"/>
        <v>0</v>
      </c>
      <c r="I58" s="15">
        <f t="shared" si="5"/>
        <v>0</v>
      </c>
      <c r="J58" s="64">
        <f t="shared" si="5"/>
        <v>0</v>
      </c>
      <c r="K58" s="15">
        <f t="shared" si="5"/>
        <v>0</v>
      </c>
      <c r="L58" s="15">
        <f t="shared" si="5"/>
        <v>0</v>
      </c>
      <c r="M58" s="15">
        <f t="shared" si="5"/>
        <v>0</v>
      </c>
      <c r="N58" s="15">
        <f t="shared" si="5"/>
        <v>0</v>
      </c>
      <c r="O58" s="15"/>
      <c r="P58" s="19"/>
    </row>
    <row r="59" spans="1:16" ht="18.75" customHeight="1" x14ac:dyDescent="0.25">
      <c r="A59" s="53" t="s">
        <v>29</v>
      </c>
      <c r="B59" s="40">
        <f t="shared" si="1"/>
        <v>85571</v>
      </c>
      <c r="C59" s="20"/>
      <c r="D59" s="16">
        <v>85571</v>
      </c>
      <c r="G59" s="16"/>
      <c r="J59" s="65"/>
      <c r="L59" s="16"/>
      <c r="M59" s="16"/>
      <c r="N59" s="16"/>
      <c r="P59" s="19"/>
    </row>
    <row r="60" spans="1:16" ht="12" customHeight="1" x14ac:dyDescent="0.25">
      <c r="A60" s="54" t="s">
        <v>30</v>
      </c>
      <c r="B60" s="72">
        <f t="shared" si="1"/>
        <v>0</v>
      </c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65"/>
    </row>
    <row r="61" spans="1:16" ht="15" customHeight="1" x14ac:dyDescent="0.25">
      <c r="A61" s="53" t="s">
        <v>31</v>
      </c>
      <c r="B61" s="40">
        <f t="shared" si="1"/>
        <v>0</v>
      </c>
      <c r="C61" s="20"/>
      <c r="G61" s="16"/>
      <c r="J61" s="65"/>
      <c r="L61" s="16"/>
    </row>
    <row r="62" spans="1:16" ht="29.25" customHeight="1" x14ac:dyDescent="0.25">
      <c r="A62" s="56" t="s">
        <v>32</v>
      </c>
      <c r="B62" s="40">
        <f t="shared" si="1"/>
        <v>96218856</v>
      </c>
      <c r="C62" s="20">
        <v>86091510</v>
      </c>
      <c r="D62" s="16">
        <v>10127346</v>
      </c>
      <c r="G62" s="16"/>
      <c r="J62" s="65"/>
      <c r="L62" s="16"/>
      <c r="M62" s="65"/>
      <c r="N62" s="16"/>
    </row>
    <row r="63" spans="1:16" ht="15.75" x14ac:dyDescent="0.25">
      <c r="A63" s="53" t="s">
        <v>33</v>
      </c>
      <c r="B63" s="40">
        <f t="shared" si="1"/>
        <v>14123110</v>
      </c>
      <c r="C63" s="20">
        <v>8987319</v>
      </c>
      <c r="D63" s="16">
        <v>5135791</v>
      </c>
      <c r="G63" s="16"/>
      <c r="J63" s="65"/>
      <c r="L63" s="16"/>
      <c r="M63" s="16"/>
      <c r="N63" s="16"/>
    </row>
    <row r="64" spans="1:16" ht="14.25" customHeight="1" x14ac:dyDescent="0.25">
      <c r="A64" s="53" t="s">
        <v>56</v>
      </c>
      <c r="B64" s="40">
        <f t="shared" si="1"/>
        <v>0</v>
      </c>
      <c r="C64" s="20"/>
      <c r="G64" s="16"/>
      <c r="J64" s="65"/>
      <c r="L64" s="16"/>
    </row>
    <row r="65" spans="1:17" ht="14.25" customHeight="1" x14ac:dyDescent="0.25">
      <c r="A65" s="53" t="s">
        <v>57</v>
      </c>
      <c r="B65" s="40">
        <f t="shared" si="1"/>
        <v>0</v>
      </c>
      <c r="C65" s="20"/>
      <c r="G65" s="16"/>
      <c r="J65" s="63"/>
      <c r="L65" s="16"/>
      <c r="P65" s="65"/>
    </row>
    <row r="66" spans="1:17" ht="13.5" customHeight="1" x14ac:dyDescent="0.25">
      <c r="A66" s="53" t="s">
        <v>34</v>
      </c>
      <c r="B66" s="40">
        <f t="shared" si="1"/>
        <v>860800</v>
      </c>
      <c r="C66" s="20"/>
      <c r="D66" s="16">
        <v>860800</v>
      </c>
      <c r="G66" s="16"/>
      <c r="J66" s="65"/>
      <c r="L66" s="16"/>
      <c r="M66" s="16"/>
      <c r="N66" s="16"/>
    </row>
    <row r="67" spans="1:17" ht="24.75" customHeight="1" x14ac:dyDescent="0.25">
      <c r="A67" s="53" t="s">
        <v>58</v>
      </c>
      <c r="B67" s="40">
        <f t="shared" si="1"/>
        <v>2000000</v>
      </c>
      <c r="C67" s="20">
        <v>2000000</v>
      </c>
      <c r="F67"/>
      <c r="J67" s="63"/>
      <c r="L67" s="16"/>
      <c r="M67" s="16"/>
      <c r="N67" s="16"/>
    </row>
    <row r="68" spans="1:17" ht="8.25" customHeight="1" x14ac:dyDescent="0.25">
      <c r="A68" s="53"/>
      <c r="B68" s="17">
        <f t="shared" si="1"/>
        <v>0</v>
      </c>
      <c r="C68" s="20"/>
      <c r="F68"/>
      <c r="J68" s="63"/>
      <c r="P68" s="19"/>
    </row>
    <row r="69" spans="1:17" ht="15.75" x14ac:dyDescent="0.25">
      <c r="A69" s="52" t="s">
        <v>59</v>
      </c>
      <c r="B69" s="17">
        <f t="shared" si="1"/>
        <v>423085219</v>
      </c>
      <c r="C69" s="15">
        <f>SUM(C70:C72)</f>
        <v>272934483</v>
      </c>
      <c r="D69" s="15">
        <f t="shared" ref="D69:N69" si="6">SUM(D70:D72)</f>
        <v>150150736</v>
      </c>
      <c r="E69" s="15">
        <f t="shared" si="6"/>
        <v>0</v>
      </c>
      <c r="F69" s="15">
        <f t="shared" si="6"/>
        <v>0</v>
      </c>
      <c r="G69" s="15">
        <f t="shared" si="6"/>
        <v>0</v>
      </c>
      <c r="H69" s="15">
        <f t="shared" si="6"/>
        <v>0</v>
      </c>
      <c r="I69" s="15">
        <f t="shared" si="6"/>
        <v>0</v>
      </c>
      <c r="J69" s="64">
        <f t="shared" si="6"/>
        <v>0</v>
      </c>
      <c r="K69" s="15">
        <f t="shared" si="6"/>
        <v>0</v>
      </c>
      <c r="L69" s="15">
        <f t="shared" si="6"/>
        <v>0</v>
      </c>
      <c r="M69" s="15">
        <f t="shared" si="6"/>
        <v>0</v>
      </c>
      <c r="N69" s="15">
        <f t="shared" si="6"/>
        <v>0</v>
      </c>
      <c r="P69" s="19"/>
      <c r="Q69" s="19"/>
    </row>
    <row r="70" spans="1:17" ht="16.5" customHeight="1" x14ac:dyDescent="0.25">
      <c r="A70" s="53" t="s">
        <v>60</v>
      </c>
      <c r="B70" s="40">
        <f t="shared" si="1"/>
        <v>0</v>
      </c>
      <c r="C70" s="20"/>
      <c r="F70"/>
      <c r="G70" s="65"/>
      <c r="J70" s="65"/>
      <c r="L70" s="16"/>
      <c r="M70" s="16"/>
      <c r="N70" s="16"/>
      <c r="Q70" s="19"/>
    </row>
    <row r="71" spans="1:17" ht="13.5" customHeight="1" x14ac:dyDescent="0.25">
      <c r="A71" s="53" t="s">
        <v>61</v>
      </c>
      <c r="B71" s="40">
        <f>SUM(C71:N71)</f>
        <v>423085219</v>
      </c>
      <c r="C71" s="20">
        <v>272934483</v>
      </c>
      <c r="D71" s="16">
        <v>150150736</v>
      </c>
      <c r="G71" s="16"/>
      <c r="J71" s="65"/>
      <c r="L71" s="16"/>
      <c r="M71" s="16"/>
      <c r="N71" s="16"/>
      <c r="P71" s="16"/>
      <c r="Q71" s="19"/>
    </row>
    <row r="72" spans="1:17" ht="15.75" customHeight="1" x14ac:dyDescent="0.25">
      <c r="A72" s="53" t="s">
        <v>62</v>
      </c>
      <c r="B72" s="17">
        <f t="shared" si="1"/>
        <v>0</v>
      </c>
      <c r="C72" s="20"/>
      <c r="F72"/>
      <c r="J72" s="63"/>
      <c r="L72" s="16"/>
      <c r="P72" s="50"/>
    </row>
    <row r="73" spans="1:17" ht="30.75" customHeight="1" x14ac:dyDescent="0.25">
      <c r="A73" s="53" t="s">
        <v>63</v>
      </c>
      <c r="B73" s="17">
        <f t="shared" si="1"/>
        <v>0</v>
      </c>
      <c r="C73" s="20"/>
      <c r="F73"/>
      <c r="J73" s="63"/>
      <c r="L73" s="16"/>
    </row>
    <row r="74" spans="1:17" ht="15.75" x14ac:dyDescent="0.25">
      <c r="A74" s="52" t="s">
        <v>64</v>
      </c>
      <c r="B74" s="17">
        <f t="shared" si="1"/>
        <v>0</v>
      </c>
      <c r="C74" s="15"/>
      <c r="F74"/>
      <c r="J74" s="63"/>
    </row>
    <row r="75" spans="1:17" ht="15.75" x14ac:dyDescent="0.25">
      <c r="A75" s="53" t="s">
        <v>65</v>
      </c>
      <c r="B75" s="17">
        <f t="shared" si="1"/>
        <v>0</v>
      </c>
      <c r="C75" s="20"/>
      <c r="F75"/>
      <c r="I75" s="16">
        <v>0</v>
      </c>
      <c r="J75" s="63"/>
    </row>
    <row r="76" spans="1:17" ht="27" customHeight="1" x14ac:dyDescent="0.25">
      <c r="A76" s="53" t="s">
        <v>66</v>
      </c>
      <c r="B76" s="17">
        <f t="shared" si="1"/>
        <v>0</v>
      </c>
      <c r="C76" s="20"/>
      <c r="F76"/>
      <c r="I76" s="16">
        <v>0</v>
      </c>
      <c r="J76" s="63"/>
    </row>
    <row r="77" spans="1:17" ht="10.5" customHeight="1" x14ac:dyDescent="0.25">
      <c r="A77" s="53"/>
      <c r="B77" s="17">
        <f t="shared" ref="B77:B82" si="7">SUM(C77:N77)</f>
        <v>0</v>
      </c>
      <c r="C77" s="20"/>
      <c r="F77"/>
      <c r="J77" s="63"/>
      <c r="Q77" s="19"/>
    </row>
    <row r="78" spans="1:17" ht="15.75" x14ac:dyDescent="0.25">
      <c r="A78" s="52" t="s">
        <v>67</v>
      </c>
      <c r="B78" s="17">
        <f t="shared" si="7"/>
        <v>0</v>
      </c>
      <c r="C78" s="15">
        <f t="shared" ref="C78:N78" si="8">SUM(C79:C82)</f>
        <v>0</v>
      </c>
      <c r="D78" s="15">
        <f t="shared" si="8"/>
        <v>0</v>
      </c>
      <c r="E78" s="15">
        <f t="shared" si="8"/>
        <v>0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64">
        <f t="shared" si="8"/>
        <v>0</v>
      </c>
      <c r="K78" s="15">
        <f t="shared" si="8"/>
        <v>0</v>
      </c>
      <c r="L78" s="15">
        <f t="shared" si="8"/>
        <v>0</v>
      </c>
      <c r="M78" s="15">
        <f t="shared" si="8"/>
        <v>0</v>
      </c>
      <c r="N78" s="15">
        <f t="shared" si="8"/>
        <v>0</v>
      </c>
      <c r="P78" s="19"/>
    </row>
    <row r="79" spans="1:17" ht="15.75" x14ac:dyDescent="0.25">
      <c r="A79" s="53" t="s">
        <v>68</v>
      </c>
      <c r="B79" s="17">
        <f t="shared" si="7"/>
        <v>0</v>
      </c>
      <c r="C79" s="20"/>
      <c r="F79"/>
      <c r="I79" s="16">
        <v>0</v>
      </c>
      <c r="J79" s="63"/>
    </row>
    <row r="80" spans="1:17" ht="15.75" x14ac:dyDescent="0.25">
      <c r="A80" s="53" t="s">
        <v>69</v>
      </c>
      <c r="B80" s="17">
        <f t="shared" si="7"/>
        <v>0</v>
      </c>
      <c r="C80" s="20"/>
      <c r="F80"/>
      <c r="I80" s="16">
        <v>0</v>
      </c>
      <c r="J80" s="63"/>
    </row>
    <row r="81" spans="1:17" ht="15" customHeight="1" x14ac:dyDescent="0.25">
      <c r="A81" s="53" t="s">
        <v>70</v>
      </c>
      <c r="B81" s="17">
        <f t="shared" si="7"/>
        <v>0</v>
      </c>
      <c r="C81" s="20"/>
      <c r="F81"/>
      <c r="I81" s="16">
        <v>0</v>
      </c>
      <c r="J81" s="63"/>
    </row>
    <row r="82" spans="1:17" ht="15" customHeight="1" x14ac:dyDescent="0.25">
      <c r="A82" s="53" t="s">
        <v>111</v>
      </c>
      <c r="B82" s="17">
        <f t="shared" si="7"/>
        <v>0</v>
      </c>
      <c r="C82" s="20"/>
      <c r="G82" s="16"/>
      <c r="J82" s="65"/>
      <c r="L82" s="16"/>
      <c r="O82" s="19"/>
    </row>
    <row r="83" spans="1:17" ht="17.25" customHeight="1" x14ac:dyDescent="0.25">
      <c r="A83" s="55" t="s">
        <v>35</v>
      </c>
      <c r="B83" s="25">
        <f t="shared" ref="B83:B88" si="9">SUM(C83:P83)</f>
        <v>1170493547</v>
      </c>
      <c r="C83" s="22">
        <f t="shared" ref="C83:N83" si="10">+C78+C74+C69+C58+C49+C41+C30+C19+C12</f>
        <v>685568669</v>
      </c>
      <c r="D83" s="22">
        <f t="shared" si="10"/>
        <v>484924878</v>
      </c>
      <c r="E83" s="22">
        <f t="shared" si="10"/>
        <v>0</v>
      </c>
      <c r="F83" s="22">
        <f t="shared" si="10"/>
        <v>0</v>
      </c>
      <c r="G83" s="22">
        <f t="shared" si="10"/>
        <v>0</v>
      </c>
      <c r="H83" s="22">
        <f t="shared" si="10"/>
        <v>0</v>
      </c>
      <c r="I83" s="22">
        <f t="shared" si="10"/>
        <v>0</v>
      </c>
      <c r="J83" s="67">
        <f t="shared" si="10"/>
        <v>0</v>
      </c>
      <c r="K83" s="22">
        <f t="shared" si="10"/>
        <v>0</v>
      </c>
      <c r="L83" s="22">
        <f t="shared" si="10"/>
        <v>0</v>
      </c>
      <c r="M83" s="22">
        <f t="shared" si="10"/>
        <v>0</v>
      </c>
      <c r="N83" s="22">
        <f t="shared" si="10"/>
        <v>0</v>
      </c>
      <c r="P83" s="19"/>
    </row>
    <row r="84" spans="1:17" ht="3.75" customHeight="1" x14ac:dyDescent="0.25">
      <c r="A84" s="56"/>
      <c r="B84" s="17">
        <f t="shared" si="9"/>
        <v>0</v>
      </c>
      <c r="C84" s="20"/>
      <c r="F84"/>
      <c r="J84" s="63"/>
      <c r="O84" s="15"/>
    </row>
    <row r="85" spans="1:17" ht="22.5" customHeight="1" x14ac:dyDescent="0.25">
      <c r="A85" s="52" t="s">
        <v>71</v>
      </c>
      <c r="B85" s="17">
        <f t="shared" si="9"/>
        <v>62188</v>
      </c>
      <c r="C85" s="64">
        <f>+C89</f>
        <v>4813</v>
      </c>
      <c r="D85" s="15">
        <f>+D89</f>
        <v>57375</v>
      </c>
      <c r="E85" s="15">
        <f>+E89</f>
        <v>0</v>
      </c>
      <c r="F85" s="15">
        <f>+F89</f>
        <v>0</v>
      </c>
      <c r="G85" s="15">
        <f t="shared" ref="G85:N85" si="11">+G89</f>
        <v>0</v>
      </c>
      <c r="H85" s="15">
        <f t="shared" si="11"/>
        <v>0</v>
      </c>
      <c r="I85" s="15">
        <f>+I89</f>
        <v>0</v>
      </c>
      <c r="J85" s="64">
        <f t="shared" si="11"/>
        <v>0</v>
      </c>
      <c r="K85" s="15">
        <f t="shared" si="11"/>
        <v>0</v>
      </c>
      <c r="L85" s="15">
        <f t="shared" si="11"/>
        <v>0</v>
      </c>
      <c r="M85" s="15">
        <f t="shared" si="11"/>
        <v>0</v>
      </c>
      <c r="N85" s="15">
        <f t="shared" si="11"/>
        <v>0</v>
      </c>
      <c r="P85" s="19"/>
    </row>
    <row r="86" spans="1:17" ht="15.75" x14ac:dyDescent="0.25">
      <c r="A86" s="57" t="s">
        <v>72</v>
      </c>
      <c r="B86" s="17">
        <f t="shared" si="9"/>
        <v>0</v>
      </c>
      <c r="C86" s="15"/>
      <c r="F86"/>
      <c r="I86" s="16">
        <f>+I87+I88</f>
        <v>0</v>
      </c>
      <c r="J86" s="66">
        <f>SUM(J87)</f>
        <v>0</v>
      </c>
      <c r="K86" s="17">
        <f>SUM(K87)</f>
        <v>0</v>
      </c>
    </row>
    <row r="87" spans="1:17" ht="18" customHeight="1" x14ac:dyDescent="0.25">
      <c r="A87" s="53" t="s">
        <v>73</v>
      </c>
      <c r="B87" s="40">
        <f>SUM(C87:P87)</f>
        <v>0</v>
      </c>
      <c r="C87" s="20"/>
      <c r="F87"/>
      <c r="I87" s="16">
        <v>0</v>
      </c>
      <c r="J87" s="65"/>
      <c r="P87" s="19"/>
    </row>
    <row r="88" spans="1:17" ht="15.75" customHeight="1" x14ac:dyDescent="0.25">
      <c r="A88" s="53" t="s">
        <v>74</v>
      </c>
      <c r="B88" s="17">
        <f t="shared" si="9"/>
        <v>0</v>
      </c>
      <c r="C88" s="20"/>
      <c r="F88"/>
      <c r="I88" s="16">
        <v>0</v>
      </c>
      <c r="J88" s="63"/>
    </row>
    <row r="89" spans="1:17" ht="15.75" x14ac:dyDescent="0.25">
      <c r="A89" s="57" t="s">
        <v>75</v>
      </c>
      <c r="B89" s="16">
        <f>SUM(C89:N89)</f>
        <v>62188</v>
      </c>
      <c r="C89" s="17">
        <f>SUM(C90:C91)</f>
        <v>4813</v>
      </c>
      <c r="D89" s="17">
        <f>+D90</f>
        <v>57375</v>
      </c>
      <c r="E89" s="17">
        <f>+E90</f>
        <v>0</v>
      </c>
      <c r="F89" s="17">
        <f>+F90</f>
        <v>0</v>
      </c>
      <c r="G89" s="17">
        <f>+G90</f>
        <v>0</v>
      </c>
      <c r="H89" s="17">
        <f t="shared" ref="H89:N89" si="12">SUM(H90:H91)</f>
        <v>0</v>
      </c>
      <c r="I89" s="17">
        <f t="shared" si="12"/>
        <v>0</v>
      </c>
      <c r="J89" s="66">
        <f t="shared" si="12"/>
        <v>0</v>
      </c>
      <c r="K89" s="17">
        <f t="shared" si="12"/>
        <v>0</v>
      </c>
      <c r="L89" s="17">
        <f t="shared" si="12"/>
        <v>0</v>
      </c>
      <c r="M89" s="17">
        <f t="shared" si="12"/>
        <v>0</v>
      </c>
      <c r="N89" s="17">
        <f t="shared" si="12"/>
        <v>0</v>
      </c>
      <c r="Q89" s="19"/>
    </row>
    <row r="90" spans="1:17" ht="19.5" customHeight="1" x14ac:dyDescent="0.25">
      <c r="A90" s="53" t="s">
        <v>76</v>
      </c>
      <c r="B90" s="16">
        <f>SUM(C90:N90)</f>
        <v>62188</v>
      </c>
      <c r="C90" s="20">
        <v>4813</v>
      </c>
      <c r="D90" s="16">
        <v>57375</v>
      </c>
      <c r="G90" s="16"/>
      <c r="J90" s="65"/>
      <c r="L90" s="16"/>
      <c r="M90" s="65"/>
      <c r="N90" s="16"/>
    </row>
    <row r="91" spans="1:17" ht="12.75" customHeight="1" x14ac:dyDescent="0.25">
      <c r="A91" s="53" t="s">
        <v>77</v>
      </c>
      <c r="B91" s="16">
        <f>SUM(C91:N91)</f>
        <v>0</v>
      </c>
      <c r="C91" s="20"/>
      <c r="F91"/>
      <c r="J91" s="63"/>
    </row>
    <row r="92" spans="1:17" ht="15.75" x14ac:dyDescent="0.25">
      <c r="A92" s="57" t="s">
        <v>78</v>
      </c>
      <c r="B92" s="16">
        <f>+H92</f>
        <v>0</v>
      </c>
      <c r="C92" s="15"/>
      <c r="F92"/>
      <c r="J92" s="63"/>
    </row>
    <row r="93" spans="1:17" ht="16.5" customHeight="1" x14ac:dyDescent="0.25">
      <c r="A93" s="53" t="s">
        <v>79</v>
      </c>
      <c r="B93" s="16"/>
      <c r="C93" s="15"/>
      <c r="F93"/>
      <c r="J93" s="63"/>
    </row>
    <row r="94" spans="1:17" ht="11.25" customHeight="1" x14ac:dyDescent="0.25">
      <c r="A94" s="53"/>
      <c r="B94" s="16">
        <f>+H94</f>
        <v>0</v>
      </c>
      <c r="C94" s="20"/>
      <c r="F94"/>
      <c r="J94" s="63"/>
    </row>
    <row r="95" spans="1:17" ht="17.25" customHeight="1" x14ac:dyDescent="0.25">
      <c r="A95" s="55" t="s">
        <v>80</v>
      </c>
      <c r="B95" s="22">
        <f>+B92+B89+B86</f>
        <v>62188</v>
      </c>
      <c r="C95" s="22">
        <f>+C92+C89</f>
        <v>4813</v>
      </c>
      <c r="D95" s="22">
        <f>+D85</f>
        <v>57375</v>
      </c>
      <c r="E95" s="22">
        <f>+E92+E89</f>
        <v>0</v>
      </c>
      <c r="F95" s="22">
        <f>+F92+F89</f>
        <v>0</v>
      </c>
      <c r="G95" s="22">
        <f>+G92+G89</f>
        <v>0</v>
      </c>
      <c r="H95" s="22">
        <f t="shared" ref="H95:N95" si="13">+H89+H86</f>
        <v>0</v>
      </c>
      <c r="I95" s="22">
        <f t="shared" si="13"/>
        <v>0</v>
      </c>
      <c r="J95" s="67">
        <f t="shared" si="13"/>
        <v>0</v>
      </c>
      <c r="K95" s="22">
        <f t="shared" si="13"/>
        <v>0</v>
      </c>
      <c r="L95" s="22">
        <f t="shared" si="13"/>
        <v>0</v>
      </c>
      <c r="M95" s="22">
        <f t="shared" si="13"/>
        <v>0</v>
      </c>
      <c r="N95" s="22">
        <f t="shared" si="13"/>
        <v>0</v>
      </c>
      <c r="P95" s="16"/>
      <c r="Q95" s="19"/>
    </row>
    <row r="96" spans="1:17" ht="12" customHeight="1" x14ac:dyDescent="0.25">
      <c r="A96" s="58"/>
      <c r="F96"/>
      <c r="O96" s="19"/>
      <c r="P96" s="16"/>
      <c r="Q96" s="19"/>
    </row>
    <row r="97" spans="1:17" ht="21" customHeight="1" x14ac:dyDescent="0.25">
      <c r="A97" s="9" t="s">
        <v>81</v>
      </c>
      <c r="B97" s="23">
        <f>SUM(C97:N97)</f>
        <v>1170555735</v>
      </c>
      <c r="C97" s="23">
        <f>+C95+C83</f>
        <v>685573482</v>
      </c>
      <c r="D97" s="23">
        <f t="shared" ref="D97:N97" si="14">+D95+D83</f>
        <v>484982253</v>
      </c>
      <c r="E97" s="23">
        <f t="shared" si="14"/>
        <v>0</v>
      </c>
      <c r="F97" s="23">
        <f t="shared" si="14"/>
        <v>0</v>
      </c>
      <c r="G97" s="23">
        <f t="shared" si="14"/>
        <v>0</v>
      </c>
      <c r="H97" s="23">
        <f t="shared" si="14"/>
        <v>0</v>
      </c>
      <c r="I97" s="23">
        <f t="shared" si="14"/>
        <v>0</v>
      </c>
      <c r="J97" s="23">
        <f t="shared" si="14"/>
        <v>0</v>
      </c>
      <c r="K97" s="23">
        <f t="shared" si="14"/>
        <v>0</v>
      </c>
      <c r="L97" s="23">
        <f t="shared" si="14"/>
        <v>0</v>
      </c>
      <c r="M97" s="23">
        <f t="shared" si="14"/>
        <v>0</v>
      </c>
      <c r="N97" s="21">
        <f t="shared" si="14"/>
        <v>0</v>
      </c>
      <c r="O97" s="19"/>
      <c r="P97" s="19"/>
    </row>
    <row r="98" spans="1:17" ht="16.5" customHeight="1" x14ac:dyDescent="0.25">
      <c r="A98" s="58" t="s">
        <v>124</v>
      </c>
      <c r="B98" s="24"/>
      <c r="C98" s="47"/>
      <c r="G98" s="19"/>
      <c r="L98" s="65"/>
      <c r="M98" s="65"/>
      <c r="N98" s="16"/>
      <c r="P98" s="16"/>
      <c r="Q98" s="19"/>
    </row>
    <row r="99" spans="1:17" ht="15" customHeight="1" x14ac:dyDescent="0.25">
      <c r="A99" s="58" t="s">
        <v>125</v>
      </c>
      <c r="J99" s="19"/>
      <c r="N99" s="19"/>
      <c r="P99" s="19"/>
      <c r="Q99" s="19"/>
    </row>
    <row r="100" spans="1:17" hidden="1" x14ac:dyDescent="0.25">
      <c r="Q100" s="19"/>
    </row>
    <row r="101" spans="1:17" ht="1.5" hidden="1" customHeight="1" x14ac:dyDescent="0.25">
      <c r="P101" s="16"/>
    </row>
    <row r="102" spans="1:17" ht="8.25" customHeight="1" x14ac:dyDescent="0.25">
      <c r="O102" s="19"/>
    </row>
    <row r="103" spans="1:17" ht="1.5" hidden="1" customHeight="1" x14ac:dyDescent="0.25">
      <c r="A103" s="26"/>
      <c r="G103" s="61"/>
    </row>
    <row r="104" spans="1:17" x14ac:dyDescent="0.25">
      <c r="A104" s="73" t="s">
        <v>123</v>
      </c>
      <c r="B104" s="60"/>
      <c r="C104" s="60" t="s">
        <v>119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36"/>
    </row>
    <row r="105" spans="1:17" ht="12" customHeight="1" x14ac:dyDescent="0.25">
      <c r="A105" s="28"/>
      <c r="B105" s="59"/>
      <c r="C105" s="59"/>
      <c r="D105" s="59"/>
      <c r="E105" s="59"/>
      <c r="F105" s="59"/>
      <c r="G105" s="62"/>
      <c r="H105" s="59"/>
      <c r="I105" s="59"/>
      <c r="J105" s="59"/>
      <c r="K105" s="59"/>
      <c r="L105" s="59"/>
      <c r="M105" s="59"/>
      <c r="N105" s="59"/>
      <c r="O105" s="59"/>
    </row>
    <row r="106" spans="1:17" ht="19.5" customHeight="1" x14ac:dyDescent="0.25">
      <c r="A106" s="28" t="s">
        <v>122</v>
      </c>
      <c r="C106" s="60" t="s">
        <v>117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36"/>
      <c r="O106" s="36"/>
    </row>
    <row r="107" spans="1:17" ht="12.75" customHeight="1" x14ac:dyDescent="0.25">
      <c r="A107" s="27" t="s">
        <v>121</v>
      </c>
      <c r="B107" s="60"/>
      <c r="C107" s="60" t="s">
        <v>118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7" ht="7.5" customHeight="1" x14ac:dyDescent="0.2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1:17" ht="6.75" hidden="1" customHeight="1" x14ac:dyDescent="0.25">
      <c r="A109" s="27"/>
      <c r="B109" s="27"/>
      <c r="C109" s="29"/>
      <c r="D109" s="29"/>
      <c r="E109" s="29"/>
      <c r="F109" s="29"/>
      <c r="G109" s="27"/>
      <c r="H109" s="29" t="s">
        <v>112</v>
      </c>
      <c r="I109" s="80"/>
      <c r="J109" s="80"/>
      <c r="K109" s="80"/>
      <c r="O109" s="27"/>
      <c r="P109" s="13"/>
    </row>
    <row r="110" spans="1:17" ht="5.25" hidden="1" customHeight="1" x14ac:dyDescent="0.25">
      <c r="A110" s="39"/>
      <c r="B110" s="27"/>
      <c r="C110" s="29"/>
      <c r="D110" s="29"/>
      <c r="E110" s="29"/>
      <c r="F110" s="29"/>
      <c r="G110" s="27"/>
      <c r="H110" s="29"/>
      <c r="I110" s="29"/>
      <c r="J110" s="27"/>
      <c r="K110" s="29"/>
      <c r="L110" s="27"/>
      <c r="M110" s="27"/>
      <c r="N110" s="27"/>
      <c r="O110" s="27"/>
    </row>
    <row r="111" spans="1:17" ht="13.5" customHeight="1" x14ac:dyDescent="0.25">
      <c r="A111" s="73" t="s">
        <v>126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27"/>
      <c r="O111" s="27"/>
    </row>
    <row r="112" spans="1:17" ht="12" customHeight="1" x14ac:dyDescent="0.25">
      <c r="A112" s="39"/>
      <c r="B112" s="27"/>
      <c r="C112" s="29"/>
      <c r="D112" s="29"/>
      <c r="E112" s="29"/>
      <c r="F112" s="29"/>
      <c r="G112" s="27"/>
      <c r="H112" s="27"/>
      <c r="I112" s="27"/>
      <c r="J112" s="27"/>
      <c r="K112" s="27"/>
      <c r="L112" s="27"/>
      <c r="M112" s="27"/>
      <c r="N112" s="27"/>
      <c r="O112" s="39"/>
    </row>
    <row r="113" spans="1:15" ht="3" hidden="1" customHeight="1" x14ac:dyDescent="0.25">
      <c r="A113" s="39"/>
      <c r="B113" s="27"/>
      <c r="C113" s="29"/>
      <c r="D113" s="29"/>
      <c r="E113" s="29"/>
      <c r="F113" s="29"/>
      <c r="G113" s="27"/>
      <c r="H113" s="27"/>
      <c r="I113" s="27"/>
      <c r="J113" s="27"/>
      <c r="K113" s="27"/>
      <c r="L113" s="27"/>
      <c r="M113" s="27"/>
      <c r="N113" s="27"/>
      <c r="O113" s="39"/>
    </row>
    <row r="114" spans="1:15" ht="0.75" hidden="1" customHeight="1" x14ac:dyDescent="0.25">
      <c r="A114" s="39"/>
      <c r="B114" s="39"/>
      <c r="C114" s="36"/>
      <c r="D114" s="36"/>
      <c r="E114" s="36"/>
      <c r="F114" s="44"/>
      <c r="G114" s="39"/>
      <c r="H114" s="39"/>
      <c r="I114" s="36"/>
      <c r="J114" s="39"/>
      <c r="K114" s="36"/>
      <c r="L114" s="39"/>
      <c r="M114" s="39"/>
      <c r="N114" s="39"/>
      <c r="O114" s="27"/>
    </row>
    <row r="115" spans="1:15" x14ac:dyDescent="0.25">
      <c r="A115" s="73" t="s">
        <v>127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27"/>
      <c r="O115" s="27"/>
    </row>
    <row r="116" spans="1:15" x14ac:dyDescent="0.25">
      <c r="A116" s="73" t="s">
        <v>128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27"/>
    </row>
    <row r="117" spans="1:15" ht="5.25" customHeight="1" x14ac:dyDescent="0.25">
      <c r="A117" s="63"/>
      <c r="B117" s="63"/>
      <c r="C117" s="65"/>
      <c r="D117" s="65"/>
      <c r="E117" s="65"/>
      <c r="F117" s="65"/>
      <c r="G117" s="63"/>
      <c r="H117" s="65"/>
      <c r="I117" s="65"/>
      <c r="J117" s="63"/>
    </row>
    <row r="118" spans="1:15" x14ac:dyDescent="0.25">
      <c r="A118" s="76" t="s">
        <v>120</v>
      </c>
    </row>
  </sheetData>
  <mergeCells count="8">
    <mergeCell ref="A2:N2"/>
    <mergeCell ref="A3:M3"/>
    <mergeCell ref="A4:M4"/>
    <mergeCell ref="I109:K109"/>
    <mergeCell ref="A5:M5"/>
    <mergeCell ref="A6:M6"/>
    <mergeCell ref="A7:M7"/>
    <mergeCell ref="A8:M8"/>
  </mergeCells>
  <pageMargins left="0.23622047244094491" right="0.23622047244094491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Plantilla Presupuesto</vt:lpstr>
      <vt:lpstr>Hoja1</vt:lpstr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Rosa Pena</cp:lastModifiedBy>
  <cp:lastPrinted>2022-03-10T19:25:16Z</cp:lastPrinted>
  <dcterms:created xsi:type="dcterms:W3CDTF">2018-04-17T18:57:16Z</dcterms:created>
  <dcterms:modified xsi:type="dcterms:W3CDTF">2022-03-10T19:25:44Z</dcterms:modified>
</cp:coreProperties>
</file>