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8_{F4D76350-371E-435C-B5F0-0DAE2A20803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lantilla Presupuesto" sheetId="2" r:id="rId1"/>
    <sheet name="Hoja1" sheetId="5" state="hidden" r:id="rId2"/>
    <sheet name="Plantilla Ejecución" sheetId="4" r:id="rId3"/>
  </sheets>
  <externalReferences>
    <externalReference r:id="rId4"/>
    <externalReference r:id="rId5"/>
  </externalReferences>
  <definedNames>
    <definedName name="_xlnm.Print_Area" localSheetId="2">'Plantilla Ejecución'!$A$1:$O$125</definedName>
    <definedName name="_xlnm.Print_Titles" localSheetId="2">'Plantilla Ejecución'!$1:$10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G35" i="4"/>
  <c r="B89" i="4"/>
  <c r="B94" i="4" s="1"/>
  <c r="B69" i="4"/>
  <c r="B58" i="4"/>
  <c r="B41" i="4"/>
  <c r="B30" i="4"/>
  <c r="B19" i="4"/>
  <c r="B12" i="4"/>
  <c r="L58" i="4"/>
  <c r="B85" i="4" l="1"/>
  <c r="I30" i="4"/>
  <c r="A3" i="4" l="1"/>
  <c r="K19" i="4" l="1"/>
  <c r="K30" i="4"/>
  <c r="K41" i="4"/>
  <c r="K58" i="4"/>
  <c r="K69" i="4"/>
  <c r="K78" i="4"/>
  <c r="K86" i="4"/>
  <c r="K89" i="4"/>
  <c r="K85" i="4" s="1"/>
  <c r="K95" i="4" l="1"/>
  <c r="K12" i="4" l="1"/>
  <c r="K83" i="4" s="1"/>
  <c r="D12" i="4" l="1"/>
  <c r="N12" i="4" l="1"/>
  <c r="L19" i="4" l="1"/>
  <c r="L78" i="4" l="1"/>
  <c r="M78" i="4"/>
  <c r="N78" i="4"/>
  <c r="O78" i="4"/>
  <c r="C57" i="4" l="1"/>
  <c r="C68" i="4"/>
  <c r="C77" i="4"/>
  <c r="C84" i="4"/>
  <c r="J86" i="4" l="1"/>
  <c r="J78" i="4" l="1"/>
  <c r="I78" i="4" l="1"/>
  <c r="H89" i="4" l="1"/>
  <c r="H85" i="4" s="1"/>
  <c r="H78" i="4"/>
  <c r="H41" i="4"/>
  <c r="G78" i="4" l="1"/>
  <c r="G89" i="4"/>
  <c r="G85" i="4" s="1"/>
  <c r="G58" i="4"/>
  <c r="H58" i="4"/>
  <c r="I58" i="4"/>
  <c r="J58" i="4"/>
  <c r="M58" i="4"/>
  <c r="N58" i="4"/>
  <c r="O58" i="4"/>
  <c r="G41" i="4"/>
  <c r="F78" i="4" l="1"/>
  <c r="F89" i="4"/>
  <c r="F85" i="4" s="1"/>
  <c r="F58" i="4"/>
  <c r="F41" i="4"/>
  <c r="E89" i="4" l="1"/>
  <c r="E85" i="4" l="1"/>
  <c r="E95" i="4" s="1"/>
  <c r="E78" i="4"/>
  <c r="E69" i="4"/>
  <c r="F69" i="4"/>
  <c r="H69" i="4"/>
  <c r="I69" i="4"/>
  <c r="J69" i="4"/>
  <c r="L69" i="4"/>
  <c r="M69" i="4"/>
  <c r="N69" i="4"/>
  <c r="O69" i="4"/>
  <c r="E58" i="4"/>
  <c r="E41" i="4"/>
  <c r="C13" i="4"/>
  <c r="D89" i="4" l="1"/>
  <c r="D78" i="4"/>
  <c r="D69" i="4"/>
  <c r="D58" i="4"/>
  <c r="D41" i="4"/>
  <c r="D85" i="4" l="1"/>
  <c r="C87" i="4"/>
  <c r="C82" i="4" l="1"/>
  <c r="C88" i="4"/>
  <c r="C91" i="4"/>
  <c r="C14" i="4"/>
  <c r="C15" i="4"/>
  <c r="C16" i="4"/>
  <c r="C17" i="4"/>
  <c r="C18" i="4"/>
  <c r="C20" i="4"/>
  <c r="C21" i="4"/>
  <c r="C22" i="4"/>
  <c r="C23" i="4"/>
  <c r="C24" i="4"/>
  <c r="C25" i="4"/>
  <c r="C26" i="4"/>
  <c r="C28" i="4"/>
  <c r="C29" i="4"/>
  <c r="C31" i="4"/>
  <c r="C32" i="4"/>
  <c r="C33" i="4"/>
  <c r="C34" i="4"/>
  <c r="C35" i="4"/>
  <c r="C36" i="4"/>
  <c r="C37" i="4"/>
  <c r="C38" i="4"/>
  <c r="C39" i="4"/>
  <c r="C40" i="4"/>
  <c r="C42" i="4"/>
  <c r="C43" i="4"/>
  <c r="C44" i="4"/>
  <c r="C45" i="4"/>
  <c r="C46" i="4"/>
  <c r="C47" i="4"/>
  <c r="C48" i="4"/>
  <c r="C50" i="4"/>
  <c r="C51" i="4"/>
  <c r="C52" i="4"/>
  <c r="C53" i="4"/>
  <c r="C54" i="4"/>
  <c r="C55" i="4"/>
  <c r="C56" i="4"/>
  <c r="C59" i="4"/>
  <c r="C60" i="4"/>
  <c r="C61" i="4"/>
  <c r="C62" i="4"/>
  <c r="C63" i="4"/>
  <c r="C64" i="4"/>
  <c r="C65" i="4"/>
  <c r="C66" i="4"/>
  <c r="C67" i="4"/>
  <c r="C70" i="4"/>
  <c r="C72" i="4"/>
  <c r="C73" i="4"/>
  <c r="C75" i="4"/>
  <c r="C76" i="4"/>
  <c r="C79" i="4"/>
  <c r="C80" i="4"/>
  <c r="C81" i="4"/>
  <c r="C94" i="4"/>
  <c r="C92" i="4"/>
  <c r="C90" i="4"/>
  <c r="O89" i="4"/>
  <c r="O85" i="4" s="1"/>
  <c r="N89" i="4"/>
  <c r="M89" i="4"/>
  <c r="L89" i="4"/>
  <c r="L85" i="4" s="1"/>
  <c r="J89" i="4"/>
  <c r="J85" i="4" s="1"/>
  <c r="I89" i="4"/>
  <c r="D95" i="4"/>
  <c r="L86" i="4"/>
  <c r="C74" i="4"/>
  <c r="C49" i="4"/>
  <c r="O41" i="4"/>
  <c r="N41" i="4"/>
  <c r="M41" i="4"/>
  <c r="L41" i="4"/>
  <c r="J41" i="4"/>
  <c r="I41" i="4"/>
  <c r="O30" i="4"/>
  <c r="N30" i="4"/>
  <c r="M30" i="4"/>
  <c r="L30" i="4"/>
  <c r="J30" i="4"/>
  <c r="H30" i="4"/>
  <c r="G30" i="4"/>
  <c r="F30" i="4"/>
  <c r="P30" i="4" s="1"/>
  <c r="E30" i="4"/>
  <c r="D30" i="4"/>
  <c r="J19" i="4"/>
  <c r="O19" i="4"/>
  <c r="N19" i="4"/>
  <c r="M19" i="4"/>
  <c r="I19" i="4"/>
  <c r="H19" i="4"/>
  <c r="G19" i="4"/>
  <c r="F19" i="4"/>
  <c r="E19" i="4"/>
  <c r="D19" i="4"/>
  <c r="O12" i="4"/>
  <c r="M12" i="4"/>
  <c r="L12" i="4"/>
  <c r="J12" i="4"/>
  <c r="I12" i="4"/>
  <c r="H12" i="4"/>
  <c r="G12" i="4"/>
  <c r="F12" i="4"/>
  <c r="E12" i="4"/>
  <c r="C89" i="4" l="1"/>
  <c r="M95" i="4"/>
  <c r="M85" i="4"/>
  <c r="N95" i="4"/>
  <c r="N85" i="4"/>
  <c r="J95" i="4"/>
  <c r="I95" i="4"/>
  <c r="I85" i="4"/>
  <c r="H83" i="4"/>
  <c r="F83" i="4"/>
  <c r="D83" i="4"/>
  <c r="D97" i="4" s="1"/>
  <c r="H95" i="4"/>
  <c r="E83" i="4"/>
  <c r="O95" i="4"/>
  <c r="C41" i="4"/>
  <c r="C86" i="4"/>
  <c r="C12" i="4"/>
  <c r="C19" i="4"/>
  <c r="C30" i="4"/>
  <c r="C58" i="4"/>
  <c r="C78" i="4"/>
  <c r="C27" i="4"/>
  <c r="L83" i="4"/>
  <c r="L95" i="4"/>
  <c r="J83" i="4"/>
  <c r="O83" i="4"/>
  <c r="N83" i="4"/>
  <c r="I83" i="4"/>
  <c r="M83" i="4"/>
  <c r="G95" i="4"/>
  <c r="F95" i="4"/>
  <c r="M97" i="4" l="1"/>
  <c r="J97" i="4"/>
  <c r="I97" i="4"/>
  <c r="N97" i="4"/>
  <c r="H97" i="4"/>
  <c r="C95" i="4"/>
  <c r="F97" i="4"/>
  <c r="O97" i="4"/>
  <c r="E97" i="4"/>
  <c r="L97" i="4"/>
  <c r="K97" i="4"/>
  <c r="B72" i="2" l="1"/>
  <c r="A3" i="2"/>
  <c r="B83" i="2"/>
  <c r="B63" i="2"/>
  <c r="B53" i="2"/>
  <c r="B37" i="2"/>
  <c r="B27" i="2"/>
  <c r="B17" i="2"/>
  <c r="C17" i="2" s="1"/>
  <c r="B88" i="2" l="1"/>
  <c r="B79" i="2"/>
  <c r="B11" i="2"/>
  <c r="B77" i="2" s="1"/>
  <c r="B90" i="2" l="1"/>
  <c r="C85" i="4"/>
  <c r="G69" i="4" l="1"/>
  <c r="C71" i="4"/>
  <c r="G83" i="4" l="1"/>
  <c r="C69" i="4"/>
  <c r="C83" i="4" l="1"/>
  <c r="G97" i="4"/>
  <c r="C97" i="4" l="1"/>
  <c r="O1" i="4" l="1"/>
</calcChain>
</file>

<file path=xl/sharedStrings.xml><?xml version="1.0" encoding="utf-8"?>
<sst xmlns="http://schemas.openxmlformats.org/spreadsheetml/2006/main" count="211" uniqueCount="130">
  <si>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</si>
  <si>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</si>
  <si>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</si>
  <si>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</si>
  <si>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</si>
  <si>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</si>
  <si>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</si>
  <si>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</si>
  <si>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</si>
  <si>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</si>
  <si>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</si>
  <si>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</si>
  <si>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</si>
  <si>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</si>
  <si>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</si>
  <si>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</si>
  <si>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</si>
  <si>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</si>
  <si>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</si>
  <si>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</si>
  <si>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</si>
  <si>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</si>
  <si>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</si>
  <si>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</si>
  <si>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</si>
  <si>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</si>
  <si>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</si>
  <si>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</si>
  <si>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</si>
  <si>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</si>
  <si>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</si>
  <si>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</si>
  <si>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</si>
  <si>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</si>
  <si>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</si>
  <si>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</si>
  <si>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</si>
  <si>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</si>
  <si>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</si>
  <si>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</si>
  <si>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</si>
  <si>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</si>
  <si>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</si>
  <si>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</si>
  <si>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</si>
  <si>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</si>
  <si>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</si>
  <si>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</si>
  <si>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</si>
  <si>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</si>
  <si>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</si>
  <si>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</si>
  <si>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</si>
  <si>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</si>
  <si>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</si>
  <si>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</si>
  <si>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</si>
  <si>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</si>
  <si>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</si>
  <si>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</si>
  <si>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</si>
  <si>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</si>
  <si>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</si>
  <si>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</si>
  <si>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</si>
  <si>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</si>
  <si>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</si>
  <si>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</si>
  <si>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</si>
  <si>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</si>
  <si>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</si>
  <si>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</si>
  <si>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</si>
  <si>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</si>
  <si>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</si>
  <si>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</si>
  <si>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</si>
  <si>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</si>
  <si>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</si>
  <si>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</si>
  <si>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</si>
  <si>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</si>
  <si>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</si>
  <si>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</si>
  <si>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</si>
  <si>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</si>
  <si>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</si>
  <si>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</si>
  <si>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</si>
  <si>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</si>
  <si>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</si>
  <si>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</si>
  <si>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</si>
  <si>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</si>
  <si>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</si>
  <si>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[Ministerio al que está adscrito (si aplica)]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</si>
  <si>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</si>
  <si>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</si>
  <si>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</si>
  <si>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</si>
  <si>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</si>
  <si>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</si>
  <si>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</si>
  <si>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</si>
  <si>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</si>
  <si>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</si>
  <si>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 xml:space="preserve">Total </t>
  </si>
  <si>
    <t>CAASD</t>
  </si>
  <si>
    <t>DIRECCION DE PLANIFICACION</t>
  </si>
  <si>
    <t>EJECUCION DE GASTOS Y APLICACIONES FINANCIERAS</t>
  </si>
  <si>
    <t>EN RD$</t>
  </si>
  <si>
    <t>2.3.1 - INTERESES DE LA DEUDA COMERCIAL</t>
  </si>
  <si>
    <t xml:space="preserve">                                                      Encargado PPP</t>
  </si>
  <si>
    <t>2.9.3.1 - INTERESES DE LA DEUDA COMERCIAL</t>
  </si>
  <si>
    <t xml:space="preserve">3. Se presenta la clasificación objetar del gasto al nivel de cuenta. </t>
  </si>
  <si>
    <t>Año 2022</t>
  </si>
  <si>
    <t>AÑO 2022</t>
  </si>
  <si>
    <t>INFORME PRELIMINAR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</si>
  <si>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</si>
  <si>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Lic. Rosa Peña</t>
  </si>
  <si>
    <t xml:space="preserve">         preparado por                                                                                      </t>
  </si>
  <si>
    <t xml:space="preserve">                            Encargado Depto. PPP</t>
  </si>
  <si>
    <t xml:space="preserve">                             Ing. Sergio Polanco</t>
  </si>
  <si>
    <t xml:space="preserve">                      Revisado por</t>
  </si>
  <si>
    <t xml:space="preserve">      Lic. Katihusca Ledesma</t>
  </si>
  <si>
    <t xml:space="preserve">      Directora de Planificación y Desarrollo</t>
  </si>
  <si>
    <t xml:space="preserve">     Aprobado por </t>
  </si>
  <si>
    <t>Fecha de registro: hasta el 10/06/2022</t>
  </si>
  <si>
    <t>Fecha de imputación: hasta el 20/05/2022</t>
  </si>
  <si>
    <t>El informe del mes de mayo no contempla los pagos realizados a través del SIGEF, ya que a la fecha aun no han sido suministrado por 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</si>
</sst>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2" fillId="3" borderId="0" xfId="1" applyFont="1" applyFill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Alignment="1">
      <alignment horizontal="center" vertical="center" wrapText="1"/>
    </xf>
    <xf numFmtId="164" fontId="0" fillId="0" borderId="0" xfId="0" applyNumberFormat="1"/>
    <xf numFmtId="43" fontId="1" fillId="4" borderId="0" xfId="1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4" fillId="0" borderId="0" xfId="1" applyAlignment="1">
      <alignment vertical="center" wrapText="1"/>
    </xf>
    <xf numFmtId="43" fontId="6" fillId="0" borderId="0" xfId="1" applyFont="1" applyAlignment="1">
      <alignment horizontal="center"/>
    </xf>
    <xf numFmtId="43" fontId="3" fillId="3" borderId="0" xfId="1" applyFont="1" applyFill="1" applyAlignment="1">
      <alignment horizontal="center" vertical="center" wrapText="1"/>
    </xf>
    <xf numFmtId="43" fontId="1" fillId="0" borderId="0" xfId="0" applyNumberFormat="1" applyFont="1"/>
    <xf numFmtId="0" fontId="6" fillId="0" borderId="0" xfId="0" applyFont="1" applyAlignment="1">
      <alignment horizontal="center"/>
    </xf>
    <xf numFmtId="43" fontId="4" fillId="0" borderId="0" xfId="1"/>
    <xf numFmtId="0" fontId="1" fillId="0" borderId="0" xfId="0" applyFont="1" applyAlignment="1">
      <alignment horizontal="left" wrapText="1"/>
    </xf>
    <xf numFmtId="43" fontId="1" fillId="0" borderId="0" xfId="1" applyFont="1" applyAlignment="1">
      <alignment wrapText="1"/>
    </xf>
    <xf numFmtId="43" fontId="0" fillId="0" borderId="0" xfId="1" applyFont="1" applyAlignment="1">
      <alignment vertical="center"/>
    </xf>
    <xf numFmtId="43" fontId="6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Border="1"/>
    <xf numFmtId="0" fontId="3" fillId="3" borderId="0" xfId="0" applyFont="1" applyFill="1" applyAlignment="1">
      <alignment horizontal="center" vertical="center" wrapText="1"/>
    </xf>
    <xf numFmtId="43" fontId="7" fillId="0" borderId="0" xfId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8" fillId="0" borderId="0" xfId="1" applyFont="1" applyAlignment="1">
      <alignment horizontal="center"/>
    </xf>
    <xf numFmtId="0" fontId="0" fillId="0" borderId="0" xfId="0"/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43" fontId="0" fillId="0" borderId="0" xfId="1" applyFont="1" applyFill="1"/>
    <xf numFmtId="43" fontId="4" fillId="0" borderId="0" xfId="1" applyBorder="1"/>
    <xf numFmtId="0" fontId="6" fillId="0" borderId="0" xfId="0" applyFont="1" applyAlignment="1"/>
    <xf numFmtId="43" fontId="0" fillId="5" borderId="0" xfId="1" applyFont="1" applyFill="1"/>
    <xf numFmtId="0" fontId="0" fillId="5" borderId="0" xfId="0" applyFill="1"/>
    <xf numFmtId="0" fontId="1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3295650</xdr:colOff>
      <xdr:row>1</xdr:row>
      <xdr:rowOff>66674</xdr:rowOff>
    </xdr:from>
    <xdr:to>
      <xdr:col>0</xdr:col>
      <xdr:colOff>4610100</xdr:colOff>
      <xdr:row>1</xdr:row>
      <xdr:rowOff>609599</xdr:rowOff>
    </xdr:to>
    <xdr:pic>
      <xdr:nvPicPr>
        <xdr:cNvPr id="5" name="4 Imagen" descr="Resultado de imagen para caasd logo">
          <a:extLst>
            <a:ext uri="{FF2B5EF4-FFF2-40B4-BE49-F238E27FC236}">
              <a16:creationId xmlns:a16="http://schemas.microsoft.com/office/drawing/2014/main" id="{6203AA88-8CCA-4BC5-AA2D-80BC8519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04799"/>
          <a:ext cx="1314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107</xdr:row>
      <xdr:rowOff>76200</xdr:rowOff>
    </xdr:from>
    <xdr:to>
      <xdr:col>0</xdr:col>
      <xdr:colOff>1619250</xdr:colOff>
      <xdr:row>107</xdr:row>
      <xdr:rowOff>85725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4045F0B-8328-418F-A4CF-2E75B0DA40CB}"/>
            </a:ext>
          </a:extLst>
        </xdr:cNvPr>
        <xdr:cNvCxnSpPr/>
      </xdr:nvCxnSpPr>
      <xdr:spPr>
        <a:xfrm>
          <a:off x="47625" y="21478875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4133850</xdr:colOff>
      <xdr:row>118</xdr:row>
      <xdr:rowOff>142875</xdr:rowOff>
    </xdr:from>
    <xdr:to>
      <xdr:col>1</xdr:col>
      <xdr:colOff>1101013</xdr:colOff>
      <xdr:row>118</xdr:row>
      <xdr:rowOff>142876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3509F1-0E17-4BDF-913A-E15198F64197}"/>
            </a:ext>
          </a:extLst>
        </xdr:cNvPr>
        <xdr:cNvCxnSpPr/>
      </xdr:nvCxnSpPr>
      <xdr:spPr>
        <a:xfrm>
          <a:off x="4133850" y="22059900"/>
          <a:ext cx="13867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107</xdr:row>
      <xdr:rowOff>85725</xdr:rowOff>
    </xdr:from>
    <xdr:to>
      <xdr:col>6</xdr:col>
      <xdr:colOff>238125</xdr:colOff>
      <xdr:row>107</xdr:row>
      <xdr:rowOff>98935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36DB1E2-EEEF-48B4-B924-0EC226EE4C9B}"/>
            </a:ext>
          </a:extLst>
        </xdr:cNvPr>
        <xdr:cNvCxnSpPr/>
      </xdr:nvCxnSpPr>
      <xdr:spPr>
        <a:xfrm>
          <a:off x="7886700" y="21155025"/>
          <a:ext cx="1809750" cy="13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4400550</xdr:colOff>
      <xdr:row>0</xdr:row>
      <xdr:rowOff>0</xdr:rowOff>
    </xdr:from>
    <xdr:to>
      <xdr:col>3</xdr:col>
      <xdr:colOff>428625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1FA63C-51AD-402E-AC56-389BF7C71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0"/>
          <a:ext cx="205740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ocumento%20%20D\A&#209;O%202022\FORMULARIO%20DE%20EJECUCION%20PEQUE&#209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/>
      <sheetData sheetId="1">
        <row r="6">
          <cell r="U6" t="str">
            <v>CORPORACION DEL ACUEDUCTO Y ALCANTARILLADO DE SANTO DOMINGO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GRESOS Y GASTO (2)"/>
      <sheetName val="FORM INGRESO  (2)"/>
      <sheetName val="Gráficos"/>
      <sheetName val="trimestre INGRESO "/>
      <sheetName val="trimestre gastos"/>
      <sheetName val="PORTADA "/>
      <sheetName val="febrero CON EL DEVENGO (2)"/>
      <sheetName val="ENERO CON EL DEVENGO"/>
      <sheetName val="marzo CON EL DEVENGO"/>
      <sheetName val="febrero CON EL DEVENGO (3)"/>
      <sheetName val="RESUMEN DE INGRESOS Y GASTOS"/>
      <sheetName val="FORM INGRESO "/>
      <sheetName val="ABRIL CON EL DEVENGO (2)"/>
      <sheetName val="mayo CON EL DEVENGO (3)"/>
      <sheetName val="FORM. GASTOS"/>
      <sheetName val="resumen ejecucion"/>
      <sheetName val="comerciales ingresos"/>
      <sheetName val="nota"/>
      <sheetName val="variaciones año 2021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7">
          <cell r="H227">
            <v>4558001</v>
          </cell>
        </row>
        <row r="234">
          <cell r="H234">
            <v>5200073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topLeftCell="A80" zoomScaleNormal="100" workbookViewId="0">
      <selection activeCell="B90" sqref="B90"/>
    </sheetView>
  </sheetViews>
  <sheetFormatPr baseColWidth="10" defaultColWidth="9.140625" defaultRowHeight="15" x14ac:dyDescent="0.25"/>
  <cols>
    <col min="1" max="1" width="83.85546875" customWidth="1"/>
    <col min="2" max="2" width="19.85546875" style="16" customWidth="1"/>
    <col min="3" max="3" width="15" customWidth="1"/>
    <col min="4" max="4" width="1.5703125" hidden="1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87" t="s">
        <v>95</v>
      </c>
      <c r="B1" s="87"/>
      <c r="C1" s="87"/>
    </row>
    <row r="2" spans="1:14" ht="54" customHeight="1" x14ac:dyDescent="0.25">
      <c r="A2" s="87"/>
      <c r="B2" s="87"/>
      <c r="C2" s="87"/>
    </row>
    <row r="3" spans="1:14" ht="18.75" x14ac:dyDescent="0.25">
      <c r="A3" s="87" t="str">
        <f>'[1] EJECUCION MES DE  2018'!$U$6</f>
        <v>CORPORACION DEL ACUEDUCTO Y ALCANTARILLADO DE SANTO DOMINGO</v>
      </c>
      <c r="B3" s="87"/>
      <c r="C3" s="8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x14ac:dyDescent="0.25">
      <c r="A4" s="87" t="s">
        <v>107</v>
      </c>
      <c r="B4" s="87"/>
      <c r="C4" s="8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 x14ac:dyDescent="0.25">
      <c r="A5" s="87" t="s">
        <v>115</v>
      </c>
      <c r="B5" s="87"/>
      <c r="C5" s="87"/>
    </row>
    <row r="6" spans="1:14" ht="15.75" x14ac:dyDescent="0.25">
      <c r="A6" s="86" t="s">
        <v>105</v>
      </c>
      <c r="B6" s="86"/>
      <c r="C6" s="86"/>
    </row>
    <row r="7" spans="1:14" x14ac:dyDescent="0.25">
      <c r="A7" s="85" t="s">
        <v>36</v>
      </c>
      <c r="B7" s="85"/>
      <c r="C7" s="85"/>
    </row>
    <row r="9" spans="1:14" ht="31.5" x14ac:dyDescent="0.25">
      <c r="A9" s="11" t="s">
        <v>0</v>
      </c>
      <c r="B9" s="21" t="s">
        <v>37</v>
      </c>
      <c r="C9" s="12" t="s">
        <v>38</v>
      </c>
    </row>
    <row r="10" spans="1:14" x14ac:dyDescent="0.25">
      <c r="A10" s="1" t="s">
        <v>1</v>
      </c>
      <c r="B10" s="14"/>
      <c r="C10" s="14"/>
    </row>
    <row r="11" spans="1:14" ht="26.25" customHeight="1" x14ac:dyDescent="0.25">
      <c r="A11" s="2" t="s">
        <v>2</v>
      </c>
      <c r="B11" s="15">
        <f>SUM(B12:B16)</f>
        <v>2016008101</v>
      </c>
      <c r="C11" s="17"/>
    </row>
    <row r="12" spans="1:14" x14ac:dyDescent="0.25">
      <c r="A12" s="6" t="s">
        <v>3</v>
      </c>
      <c r="B12" s="20">
        <v>1712879266</v>
      </c>
      <c r="C12" s="4"/>
    </row>
    <row r="13" spans="1:14" x14ac:dyDescent="0.25">
      <c r="A13" s="6" t="s">
        <v>4</v>
      </c>
      <c r="B13" s="20">
        <v>92055275</v>
      </c>
    </row>
    <row r="14" spans="1:14" x14ac:dyDescent="0.25">
      <c r="A14" s="6" t="s">
        <v>40</v>
      </c>
      <c r="B14" s="20"/>
    </row>
    <row r="15" spans="1:14" x14ac:dyDescent="0.25">
      <c r="A15" s="6" t="s">
        <v>5</v>
      </c>
      <c r="B15" s="20"/>
    </row>
    <row r="16" spans="1:14" x14ac:dyDescent="0.25">
      <c r="A16" s="6" t="s">
        <v>6</v>
      </c>
      <c r="B16" s="20">
        <v>211073560</v>
      </c>
    </row>
    <row r="17" spans="1:3" ht="28.5" customHeight="1" x14ac:dyDescent="0.25">
      <c r="A17" s="2" t="s">
        <v>7</v>
      </c>
      <c r="B17" s="15">
        <f>SUM(B18:B26)</f>
        <v>1887183894</v>
      </c>
      <c r="C17" s="19">
        <f>+B17-1887183894</f>
        <v>0</v>
      </c>
    </row>
    <row r="18" spans="1:3" x14ac:dyDescent="0.25">
      <c r="A18" s="6" t="s">
        <v>8</v>
      </c>
      <c r="B18" s="20">
        <v>1256915238</v>
      </c>
    </row>
    <row r="19" spans="1:3" x14ac:dyDescent="0.25">
      <c r="A19" s="6" t="s">
        <v>9</v>
      </c>
      <c r="B19" s="20">
        <v>53135960</v>
      </c>
    </row>
    <row r="20" spans="1:3" x14ac:dyDescent="0.25">
      <c r="A20" s="6" t="s">
        <v>10</v>
      </c>
      <c r="B20" s="20">
        <v>200000</v>
      </c>
    </row>
    <row r="21" spans="1:3" ht="18" customHeight="1" x14ac:dyDescent="0.25">
      <c r="A21" s="6" t="s">
        <v>11</v>
      </c>
      <c r="B21" s="20">
        <v>2153950</v>
      </c>
    </row>
    <row r="22" spans="1:3" x14ac:dyDescent="0.25">
      <c r="A22" s="6" t="s">
        <v>12</v>
      </c>
      <c r="B22" s="20">
        <v>79107120</v>
      </c>
    </row>
    <row r="23" spans="1:3" x14ac:dyDescent="0.25">
      <c r="A23" s="6" t="s">
        <v>13</v>
      </c>
      <c r="B23" s="20">
        <v>45090348</v>
      </c>
    </row>
    <row r="24" spans="1:3" ht="30" x14ac:dyDescent="0.25">
      <c r="A24" s="6" t="s">
        <v>14</v>
      </c>
      <c r="B24" s="20">
        <v>64599566</v>
      </c>
    </row>
    <row r="25" spans="1:3" x14ac:dyDescent="0.25">
      <c r="A25" s="6" t="s">
        <v>15</v>
      </c>
      <c r="B25" s="20">
        <v>379366087</v>
      </c>
    </row>
    <row r="26" spans="1:3" x14ac:dyDescent="0.25">
      <c r="A26" s="6" t="s">
        <v>41</v>
      </c>
      <c r="B26" s="20">
        <v>6615625</v>
      </c>
    </row>
    <row r="27" spans="1:3" ht="25.5" customHeight="1" x14ac:dyDescent="0.25">
      <c r="A27" s="2" t="s">
        <v>16</v>
      </c>
      <c r="B27" s="15">
        <f>SUM(B28:B36)</f>
        <v>657797479</v>
      </c>
      <c r="C27" s="19"/>
    </row>
    <row r="28" spans="1:3" x14ac:dyDescent="0.25">
      <c r="A28" s="6" t="s">
        <v>17</v>
      </c>
      <c r="B28" s="20">
        <v>5766247</v>
      </c>
    </row>
    <row r="29" spans="1:3" x14ac:dyDescent="0.25">
      <c r="A29" s="6" t="s">
        <v>18</v>
      </c>
      <c r="B29" s="20">
        <v>30072119</v>
      </c>
    </row>
    <row r="30" spans="1:3" x14ac:dyDescent="0.25">
      <c r="A30" s="6" t="s">
        <v>19</v>
      </c>
      <c r="B30" s="20">
        <v>5408288</v>
      </c>
    </row>
    <row r="31" spans="1:3" x14ac:dyDescent="0.25">
      <c r="A31" s="6" t="s">
        <v>20</v>
      </c>
      <c r="B31" s="20">
        <v>1740403</v>
      </c>
    </row>
    <row r="32" spans="1:3" x14ac:dyDescent="0.25">
      <c r="A32" s="6" t="s">
        <v>21</v>
      </c>
      <c r="B32" s="20">
        <v>105962584</v>
      </c>
    </row>
    <row r="33" spans="1:2" x14ac:dyDescent="0.25">
      <c r="A33" s="6" t="s">
        <v>22</v>
      </c>
      <c r="B33" s="20">
        <v>130815800</v>
      </c>
    </row>
    <row r="34" spans="1:2" x14ac:dyDescent="0.25">
      <c r="A34" s="6" t="s">
        <v>23</v>
      </c>
      <c r="B34" s="20">
        <v>323289054</v>
      </c>
    </row>
    <row r="35" spans="1:2" x14ac:dyDescent="0.25">
      <c r="A35" s="6" t="s">
        <v>42</v>
      </c>
      <c r="B35" s="20"/>
    </row>
    <row r="36" spans="1:2" x14ac:dyDescent="0.25">
      <c r="A36" s="6" t="s">
        <v>24</v>
      </c>
      <c r="B36" s="20">
        <v>54742984</v>
      </c>
    </row>
    <row r="37" spans="1:2" ht="30.75" customHeight="1" x14ac:dyDescent="0.25">
      <c r="A37" s="41" t="s">
        <v>25</v>
      </c>
      <c r="B37" s="42">
        <f>+B38</f>
        <v>44368776</v>
      </c>
    </row>
    <row r="38" spans="1:2" ht="18.75" customHeight="1" x14ac:dyDescent="0.25">
      <c r="A38" s="6" t="s">
        <v>26</v>
      </c>
      <c r="B38" s="20">
        <v>44368776</v>
      </c>
    </row>
    <row r="39" spans="1:2" x14ac:dyDescent="0.25">
      <c r="A39" s="6" t="s">
        <v>43</v>
      </c>
      <c r="B39" s="20"/>
    </row>
    <row r="40" spans="1:2" x14ac:dyDescent="0.25">
      <c r="A40" s="6" t="s">
        <v>44</v>
      </c>
      <c r="B40" s="20"/>
    </row>
    <row r="41" spans="1:2" x14ac:dyDescent="0.25">
      <c r="A41" s="6" t="s">
        <v>45</v>
      </c>
      <c r="B41" s="20"/>
    </row>
    <row r="42" spans="1:2" x14ac:dyDescent="0.25">
      <c r="A42" s="6" t="s">
        <v>46</v>
      </c>
      <c r="B42" s="20"/>
    </row>
    <row r="43" spans="1:2" x14ac:dyDescent="0.25">
      <c r="A43" s="6" t="s">
        <v>27</v>
      </c>
      <c r="B43" s="20"/>
    </row>
    <row r="44" spans="1:2" x14ac:dyDescent="0.25">
      <c r="A44" s="6" t="s">
        <v>47</v>
      </c>
      <c r="B44" s="20"/>
    </row>
    <row r="45" spans="1:2" ht="27.75" customHeight="1" x14ac:dyDescent="0.25">
      <c r="A45" s="2" t="s">
        <v>48</v>
      </c>
      <c r="B45" s="15"/>
    </row>
    <row r="46" spans="1:2" x14ac:dyDescent="0.25">
      <c r="A46" s="6" t="s">
        <v>49</v>
      </c>
      <c r="B46" s="20"/>
    </row>
    <row r="47" spans="1:2" x14ac:dyDescent="0.25">
      <c r="A47" s="6" t="s">
        <v>50</v>
      </c>
      <c r="B47" s="20"/>
    </row>
    <row r="48" spans="1:2" x14ac:dyDescent="0.25">
      <c r="A48" s="6" t="s">
        <v>51</v>
      </c>
      <c r="B48" s="20"/>
    </row>
    <row r="49" spans="1:2" x14ac:dyDescent="0.25">
      <c r="A49" s="6" t="s">
        <v>52</v>
      </c>
      <c r="B49" s="20"/>
    </row>
    <row r="50" spans="1:2" x14ac:dyDescent="0.25">
      <c r="A50" s="6" t="s">
        <v>53</v>
      </c>
      <c r="B50" s="20"/>
    </row>
    <row r="51" spans="1:2" x14ac:dyDescent="0.25">
      <c r="A51" s="6" t="s">
        <v>54</v>
      </c>
      <c r="B51" s="20"/>
    </row>
    <row r="52" spans="1:2" ht="13.5" customHeight="1" x14ac:dyDescent="0.25">
      <c r="A52" s="6" t="s">
        <v>55</v>
      </c>
      <c r="B52" s="20"/>
    </row>
    <row r="53" spans="1:2" ht="29.25" customHeight="1" x14ac:dyDescent="0.25">
      <c r="A53" s="41" t="s">
        <v>28</v>
      </c>
      <c r="B53" s="42">
        <f>SUM(B54:B62)</f>
        <v>499363052</v>
      </c>
    </row>
    <row r="54" spans="1:2" x14ac:dyDescent="0.25">
      <c r="A54" s="6" t="s">
        <v>29</v>
      </c>
      <c r="B54" s="20">
        <v>73839646</v>
      </c>
    </row>
    <row r="55" spans="1:2" x14ac:dyDescent="0.25">
      <c r="A55" s="6" t="s">
        <v>30</v>
      </c>
      <c r="B55" s="20">
        <v>2664308</v>
      </c>
    </row>
    <row r="56" spans="1:2" x14ac:dyDescent="0.25">
      <c r="A56" s="6" t="s">
        <v>31</v>
      </c>
      <c r="B56" s="20">
        <v>12874577</v>
      </c>
    </row>
    <row r="57" spans="1:2" x14ac:dyDescent="0.25">
      <c r="A57" s="6" t="s">
        <v>32</v>
      </c>
      <c r="B57" s="20">
        <v>58961152</v>
      </c>
    </row>
    <row r="58" spans="1:2" x14ac:dyDescent="0.25">
      <c r="A58" s="6" t="s">
        <v>33</v>
      </c>
      <c r="B58" s="20">
        <v>229988760</v>
      </c>
    </row>
    <row r="59" spans="1:2" x14ac:dyDescent="0.25">
      <c r="A59" s="6" t="s">
        <v>56</v>
      </c>
      <c r="B59" s="20">
        <v>8977444</v>
      </c>
    </row>
    <row r="60" spans="1:2" x14ac:dyDescent="0.25">
      <c r="A60" s="6" t="s">
        <v>57</v>
      </c>
      <c r="B60" s="20"/>
    </row>
    <row r="61" spans="1:2" x14ac:dyDescent="0.25">
      <c r="A61" s="6" t="s">
        <v>34</v>
      </c>
      <c r="B61" s="20">
        <v>12057165</v>
      </c>
    </row>
    <row r="62" spans="1:2" x14ac:dyDescent="0.25">
      <c r="A62" s="6" t="s">
        <v>58</v>
      </c>
      <c r="B62" s="20">
        <v>100000000</v>
      </c>
    </row>
    <row r="63" spans="1:2" ht="31.5" customHeight="1" x14ac:dyDescent="0.25">
      <c r="A63" s="2" t="s">
        <v>59</v>
      </c>
      <c r="B63" s="15">
        <f>SUM(B64:B67)</f>
        <v>5511812385</v>
      </c>
    </row>
    <row r="64" spans="1:2" x14ac:dyDescent="0.25">
      <c r="A64" s="6" t="s">
        <v>60</v>
      </c>
      <c r="B64" s="20"/>
    </row>
    <row r="65" spans="1:3" x14ac:dyDescent="0.25">
      <c r="A65" s="6" t="s">
        <v>61</v>
      </c>
      <c r="B65" s="20">
        <v>5511812385</v>
      </c>
    </row>
    <row r="66" spans="1:3" x14ac:dyDescent="0.25">
      <c r="A66" s="6" t="s">
        <v>62</v>
      </c>
      <c r="B66" s="20"/>
    </row>
    <row r="67" spans="1:3" ht="30" x14ac:dyDescent="0.25">
      <c r="A67" s="6" t="s">
        <v>63</v>
      </c>
      <c r="B67" s="20"/>
    </row>
    <row r="68" spans="1:3" ht="24.75" customHeight="1" x14ac:dyDescent="0.25">
      <c r="A68" s="2" t="s">
        <v>64</v>
      </c>
      <c r="B68" s="15"/>
    </row>
    <row r="69" spans="1:3" x14ac:dyDescent="0.25">
      <c r="A69" s="6" t="s">
        <v>65</v>
      </c>
      <c r="B69" s="20"/>
    </row>
    <row r="70" spans="1:3" ht="20.25" customHeight="1" x14ac:dyDescent="0.25">
      <c r="A70" s="6" t="s">
        <v>66</v>
      </c>
      <c r="B70" s="20"/>
    </row>
    <row r="71" spans="1:3" ht="15" customHeight="1" x14ac:dyDescent="0.25">
      <c r="A71" s="6"/>
      <c r="B71" s="20"/>
    </row>
    <row r="72" spans="1:3" ht="27" customHeight="1" x14ac:dyDescent="0.25">
      <c r="A72" s="2" t="s">
        <v>67</v>
      </c>
      <c r="B72" s="15">
        <f>SUM(B73:B76)</f>
        <v>0</v>
      </c>
    </row>
    <row r="73" spans="1:3" x14ac:dyDescent="0.25">
      <c r="A73" s="6" t="s">
        <v>113</v>
      </c>
      <c r="B73" s="35"/>
    </row>
    <row r="74" spans="1:3" x14ac:dyDescent="0.25">
      <c r="A74" s="6" t="s">
        <v>68</v>
      </c>
      <c r="B74" s="20"/>
    </row>
    <row r="75" spans="1:3" x14ac:dyDescent="0.25">
      <c r="A75" s="6" t="s">
        <v>69</v>
      </c>
      <c r="B75" s="20"/>
    </row>
    <row r="76" spans="1:3" x14ac:dyDescent="0.25">
      <c r="A76" s="6" t="s">
        <v>70</v>
      </c>
      <c r="B76" s="20"/>
    </row>
    <row r="77" spans="1:3" ht="24.75" customHeight="1" x14ac:dyDescent="0.25">
      <c r="A77" s="8" t="s">
        <v>35</v>
      </c>
      <c r="B77" s="22">
        <f>+B72+B63+B53+B37+B27+B17+B11</f>
        <v>10616533687</v>
      </c>
      <c r="C77" s="5"/>
    </row>
    <row r="78" spans="1:3" ht="24.75" customHeight="1" x14ac:dyDescent="0.25">
      <c r="A78" s="3"/>
      <c r="B78" s="20"/>
    </row>
    <row r="79" spans="1:3" ht="18.75" customHeight="1" x14ac:dyDescent="0.25">
      <c r="A79" s="1" t="s">
        <v>71</v>
      </c>
      <c r="B79" s="30">
        <f>+B83</f>
        <v>227000000</v>
      </c>
    </row>
    <row r="80" spans="1:3" ht="26.25" customHeight="1" x14ac:dyDescent="0.25">
      <c r="A80" s="2" t="s">
        <v>72</v>
      </c>
      <c r="B80" s="15"/>
    </row>
    <row r="81" spans="1:5" x14ac:dyDescent="0.25">
      <c r="A81" s="6" t="s">
        <v>73</v>
      </c>
      <c r="B81" s="20"/>
    </row>
    <row r="82" spans="1:5" ht="13.5" customHeight="1" x14ac:dyDescent="0.25">
      <c r="A82" s="6" t="s">
        <v>74</v>
      </c>
      <c r="B82" s="20"/>
    </row>
    <row r="83" spans="1:5" ht="26.25" customHeight="1" x14ac:dyDescent="0.25">
      <c r="A83" s="2" t="s">
        <v>75</v>
      </c>
      <c r="B83" s="15">
        <f>+B84</f>
        <v>227000000</v>
      </c>
    </row>
    <row r="84" spans="1:5" x14ac:dyDescent="0.25">
      <c r="A84" s="6" t="s">
        <v>76</v>
      </c>
      <c r="B84" s="20">
        <v>227000000</v>
      </c>
    </row>
    <row r="85" spans="1:5" x14ac:dyDescent="0.25">
      <c r="A85" s="6" t="s">
        <v>77</v>
      </c>
      <c r="B85" s="20"/>
    </row>
    <row r="86" spans="1:5" ht="31.5" customHeight="1" x14ac:dyDescent="0.25">
      <c r="A86" s="41" t="s">
        <v>78</v>
      </c>
      <c r="B86" s="15">
        <v>0</v>
      </c>
    </row>
    <row r="87" spans="1:5" ht="17.25" customHeight="1" x14ac:dyDescent="0.25">
      <c r="A87" s="6" t="s">
        <v>79</v>
      </c>
      <c r="B87" s="20">
        <v>0</v>
      </c>
    </row>
    <row r="88" spans="1:5" ht="17.25" customHeight="1" x14ac:dyDescent="0.25">
      <c r="A88" s="8" t="s">
        <v>80</v>
      </c>
      <c r="B88" s="22">
        <f>+B83+B86</f>
        <v>227000000</v>
      </c>
      <c r="C88" s="5"/>
    </row>
    <row r="90" spans="1:5" ht="15.75" x14ac:dyDescent="0.25">
      <c r="A90" s="9" t="s">
        <v>81</v>
      </c>
      <c r="B90" s="31">
        <f>+B88+B77</f>
        <v>10843533687</v>
      </c>
      <c r="C90" s="10"/>
      <c r="E90" s="19"/>
    </row>
    <row r="91" spans="1:5" x14ac:dyDescent="0.25">
      <c r="A91" t="s">
        <v>104</v>
      </c>
    </row>
    <row r="93" spans="1:5" ht="18.75" x14ac:dyDescent="0.3">
      <c r="A93" s="7" t="s">
        <v>39</v>
      </c>
      <c r="B93"/>
    </row>
    <row r="94" spans="1:5" x14ac:dyDescent="0.25">
      <c r="A94" s="13" t="s">
        <v>102</v>
      </c>
      <c r="B94"/>
    </row>
    <row r="95" spans="1:5" s="34" customFormat="1" ht="30" x14ac:dyDescent="0.25">
      <c r="A95" s="33" t="s">
        <v>103</v>
      </c>
    </row>
    <row r="96" spans="1:5" ht="24.75" customHeight="1" x14ac:dyDescent="0.3">
      <c r="A96" s="7" t="s">
        <v>94</v>
      </c>
      <c r="B96"/>
    </row>
    <row r="97" spans="1:2" x14ac:dyDescent="0.25">
      <c r="A97" s="13" t="s">
        <v>100</v>
      </c>
      <c r="B97"/>
    </row>
    <row r="98" spans="1:2" x14ac:dyDescent="0.25">
      <c r="A98" s="13" t="s">
        <v>101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6:C6"/>
    <mergeCell ref="A3:C3"/>
    <mergeCell ref="A4:C4"/>
    <mergeCell ref="A1:C1"/>
    <mergeCell ref="A2:C2"/>
    <mergeCell ref="A5:C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25"/>
  <sheetViews>
    <sheetView showGridLines="0" tabSelected="1" view="pageBreakPreview" topLeftCell="A7" zoomScaleNormal="100" zoomScaleSheetLayoutView="100" workbookViewId="0">
      <selection activeCell="B9" sqref="B1:B1048576"/>
    </sheetView>
  </sheetViews>
  <sheetFormatPr baseColWidth="10" defaultColWidth="9.140625" defaultRowHeight="15" x14ac:dyDescent="0.25"/>
  <cols>
    <col min="1" max="1" width="64.140625" customWidth="1"/>
    <col min="2" max="2" width="24.42578125" style="62" bestFit="1" customWidth="1"/>
    <col min="3" max="3" width="17.5703125" hidden="1" customWidth="1"/>
    <col min="4" max="4" width="17.28515625" style="16" customWidth="1"/>
    <col min="5" max="5" width="17.42578125" style="16" customWidth="1"/>
    <col min="6" max="6" width="16.42578125" style="16" customWidth="1"/>
    <col min="7" max="7" width="16.5703125" style="16" customWidth="1"/>
    <col min="8" max="8" width="17.140625" customWidth="1"/>
    <col min="9" max="9" width="15.140625" style="16" hidden="1" customWidth="1"/>
    <col min="10" max="10" width="17.5703125" style="16" hidden="1" customWidth="1"/>
    <col min="11" max="11" width="16.5703125" hidden="1" customWidth="1"/>
    <col min="12" max="12" width="16" style="16" hidden="1" customWidth="1"/>
    <col min="13" max="13" width="15.140625" hidden="1" customWidth="1"/>
    <col min="14" max="14" width="14.85546875" hidden="1" customWidth="1"/>
    <col min="15" max="15" width="5.28515625" hidden="1" customWidth="1"/>
    <col min="16" max="16" width="0.5703125" customWidth="1"/>
    <col min="17" max="17" width="21" customWidth="1"/>
    <col min="18" max="18" width="15.140625" bestFit="1" customWidth="1"/>
    <col min="19" max="21" width="6" bestFit="1" customWidth="1"/>
    <col min="22" max="22" width="2.7109375" customWidth="1"/>
    <col min="23" max="26" width="6" bestFit="1" customWidth="1"/>
    <col min="27" max="28" width="7" bestFit="1" customWidth="1"/>
  </cols>
  <sheetData>
    <row r="1" spans="1:28" ht="49.5" customHeight="1" x14ac:dyDescent="0.25">
      <c r="O1">
        <f ca="1">A:P</f>
        <v>0</v>
      </c>
    </row>
    <row r="2" spans="1:28" ht="10.5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8" ht="17.25" customHeight="1" x14ac:dyDescent="0.25">
      <c r="A3" s="87" t="str">
        <f>'[1] EJECUCION MES DE  2018'!$U$6</f>
        <v>CORPORACION DEL ACUEDUCTO Y ALCANTARILLADO DE SANTO DOMINGO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2"/>
      <c r="P3" s="32"/>
    </row>
    <row r="4" spans="1:28" ht="14.25" customHeight="1" x14ac:dyDescent="0.25">
      <c r="A4" s="87" t="s">
        <v>107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32"/>
      <c r="P4" s="32"/>
    </row>
    <row r="5" spans="1:28" ht="17.25" customHeight="1" x14ac:dyDescent="0.25">
      <c r="A5" s="87" t="s">
        <v>108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32"/>
      <c r="P5" s="32"/>
    </row>
    <row r="6" spans="1:28" ht="18.75" x14ac:dyDescent="0.25">
      <c r="A6" s="87" t="s">
        <v>116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32"/>
      <c r="P6" s="32"/>
    </row>
    <row r="7" spans="1:28" ht="18.75" x14ac:dyDescent="0.3">
      <c r="A7" s="86" t="s">
        <v>109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69"/>
      <c r="P7" s="69"/>
      <c r="Q7" s="7" t="s">
        <v>94</v>
      </c>
    </row>
    <row r="8" spans="1:28" ht="12.75" customHeight="1" x14ac:dyDescent="0.25">
      <c r="A8" s="89" t="s">
        <v>110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68"/>
      <c r="P8" s="68"/>
      <c r="Q8" s="13" t="s">
        <v>96</v>
      </c>
    </row>
    <row r="9" spans="1:28" ht="15" hidden="1" customHeight="1" x14ac:dyDescent="0.25">
      <c r="Q9" s="13" t="s">
        <v>97</v>
      </c>
    </row>
    <row r="10" spans="1:28" ht="12.75" customHeight="1" x14ac:dyDescent="0.25">
      <c r="A10" s="11" t="s">
        <v>0</v>
      </c>
      <c r="B10" s="21" t="s">
        <v>37</v>
      </c>
      <c r="C10" s="12" t="s">
        <v>106</v>
      </c>
      <c r="D10" s="21" t="s">
        <v>82</v>
      </c>
      <c r="E10" s="21" t="s">
        <v>83</v>
      </c>
      <c r="F10" s="21" t="s">
        <v>84</v>
      </c>
      <c r="G10" s="21" t="s">
        <v>85</v>
      </c>
      <c r="H10" s="12" t="s">
        <v>86</v>
      </c>
      <c r="I10" s="21" t="s">
        <v>87</v>
      </c>
      <c r="J10" s="37" t="s">
        <v>88</v>
      </c>
      <c r="K10" s="49" t="s">
        <v>89</v>
      </c>
      <c r="L10" s="21" t="s">
        <v>90</v>
      </c>
      <c r="M10" s="12" t="s">
        <v>91</v>
      </c>
      <c r="N10" s="12" t="s">
        <v>92</v>
      </c>
      <c r="O10" s="12" t="s">
        <v>93</v>
      </c>
      <c r="Q10" s="13" t="s">
        <v>114</v>
      </c>
      <c r="AA10" s="19"/>
      <c r="AB10" s="19"/>
    </row>
    <row r="11" spans="1:28" ht="12.75" customHeight="1" x14ac:dyDescent="0.25">
      <c r="A11" s="51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3" t="s">
        <v>98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2.5" customHeight="1" x14ac:dyDescent="0.25">
      <c r="A12" s="52" t="s">
        <v>2</v>
      </c>
      <c r="B12" s="63">
        <f>SUM(B13:B17)</f>
        <v>2016008101</v>
      </c>
      <c r="C12" s="17">
        <f>SUM(D12:O12)</f>
        <v>709810826</v>
      </c>
      <c r="D12" s="17">
        <f>SUM(D13:D17)</f>
        <v>145249413</v>
      </c>
      <c r="E12" s="17">
        <f t="shared" ref="E12:O12" si="0">SUM(E13:E17)</f>
        <v>157217486</v>
      </c>
      <c r="F12" s="17">
        <f t="shared" si="0"/>
        <v>145523469</v>
      </c>
      <c r="G12" s="17">
        <f t="shared" si="0"/>
        <v>140866476</v>
      </c>
      <c r="H12" s="17">
        <f t="shared" si="0"/>
        <v>120953982</v>
      </c>
      <c r="I12" s="17">
        <f t="shared" si="0"/>
        <v>0</v>
      </c>
      <c r="J12" s="17">
        <f t="shared" si="0"/>
        <v>0</v>
      </c>
      <c r="K12" s="65">
        <f t="shared" si="0"/>
        <v>0</v>
      </c>
      <c r="L12" s="17">
        <f t="shared" si="0"/>
        <v>0</v>
      </c>
      <c r="M12" s="17">
        <f t="shared" si="0"/>
        <v>0</v>
      </c>
      <c r="N12" s="17">
        <f>SUM(N13:N17)</f>
        <v>0</v>
      </c>
      <c r="O12" s="17">
        <f t="shared" si="0"/>
        <v>0</v>
      </c>
      <c r="P12" s="19"/>
      <c r="Q12" s="13" t="s">
        <v>99</v>
      </c>
      <c r="S12" s="18"/>
    </row>
    <row r="13" spans="1:28" ht="15.75" x14ac:dyDescent="0.25">
      <c r="A13" s="53" t="s">
        <v>3</v>
      </c>
      <c r="B13" s="20">
        <v>1712879266</v>
      </c>
      <c r="C13" s="40">
        <f>SUM(D13:O13)</f>
        <v>611628632</v>
      </c>
      <c r="D13" s="20">
        <v>124567660</v>
      </c>
      <c r="E13" s="16">
        <v>131731469</v>
      </c>
      <c r="F13" s="16">
        <v>120700391</v>
      </c>
      <c r="G13" s="16">
        <v>117670776</v>
      </c>
      <c r="H13" s="16">
        <v>116958336</v>
      </c>
      <c r="K13" s="64"/>
      <c r="M13" s="16"/>
      <c r="N13" s="16"/>
      <c r="O13" s="16"/>
      <c r="Q13" s="19"/>
    </row>
    <row r="14" spans="1:28" ht="15.75" x14ac:dyDescent="0.25">
      <c r="A14" s="53" t="s">
        <v>4</v>
      </c>
      <c r="B14" s="20">
        <v>92055275</v>
      </c>
      <c r="C14" s="40">
        <f t="shared" ref="C14:C76" si="1">SUM(D14:O14)</f>
        <v>24298246</v>
      </c>
      <c r="D14" s="20">
        <v>2901401</v>
      </c>
      <c r="E14" s="16">
        <v>7867532</v>
      </c>
      <c r="F14" s="16">
        <v>5328735</v>
      </c>
      <c r="G14" s="16">
        <v>4204932</v>
      </c>
      <c r="H14" s="16">
        <v>3995646</v>
      </c>
      <c r="K14" s="64"/>
      <c r="M14" s="16"/>
      <c r="N14" s="16"/>
      <c r="O14" s="16"/>
      <c r="Q14" s="19"/>
      <c r="R14" s="19"/>
    </row>
    <row r="15" spans="1:28" ht="15" customHeight="1" x14ac:dyDescent="0.25">
      <c r="A15" s="53" t="s">
        <v>40</v>
      </c>
      <c r="B15" s="20"/>
      <c r="C15" s="40">
        <f t="shared" si="1"/>
        <v>108000</v>
      </c>
      <c r="D15" s="20"/>
      <c r="F15" s="16">
        <v>108000</v>
      </c>
      <c r="H15" s="16"/>
      <c r="K15" s="64"/>
      <c r="N15" s="16"/>
      <c r="Q15" s="19"/>
      <c r="R15" s="79"/>
      <c r="S15" s="80"/>
      <c r="T15" s="80"/>
      <c r="U15" s="80"/>
      <c r="V15" s="80"/>
      <c r="W15" s="80"/>
      <c r="X15" s="80"/>
    </row>
    <row r="16" spans="1:28" ht="11.25" customHeight="1" x14ac:dyDescent="0.25">
      <c r="A16" s="53" t="s">
        <v>5</v>
      </c>
      <c r="B16" s="20"/>
      <c r="C16" s="40">
        <f t="shared" si="1"/>
        <v>0</v>
      </c>
      <c r="D16" s="20"/>
      <c r="H16" s="16"/>
      <c r="K16" s="64"/>
      <c r="R16" s="81"/>
      <c r="S16" s="80"/>
      <c r="T16" s="80"/>
      <c r="U16" s="80"/>
      <c r="V16" s="80"/>
      <c r="W16" s="80"/>
      <c r="X16" s="80"/>
    </row>
    <row r="17" spans="1:24" ht="18" customHeight="1" x14ac:dyDescent="0.25">
      <c r="A17" s="53" t="s">
        <v>6</v>
      </c>
      <c r="B17" s="20">
        <v>211073560</v>
      </c>
      <c r="C17" s="40">
        <f t="shared" si="1"/>
        <v>73775948</v>
      </c>
      <c r="D17" s="20">
        <v>17780352</v>
      </c>
      <c r="E17" s="16">
        <v>17618485</v>
      </c>
      <c r="F17" s="16">
        <v>19386343</v>
      </c>
      <c r="G17" s="16">
        <v>18990768</v>
      </c>
      <c r="H17" s="16"/>
      <c r="K17" s="64"/>
      <c r="M17" s="16"/>
      <c r="N17" s="16"/>
      <c r="O17" s="16"/>
      <c r="P17" s="19"/>
      <c r="Q17" s="64"/>
      <c r="R17" s="81"/>
      <c r="S17" s="80"/>
      <c r="T17" s="80"/>
      <c r="U17" s="80"/>
      <c r="V17" s="80"/>
      <c r="W17" s="80"/>
      <c r="X17" s="80"/>
    </row>
    <row r="18" spans="1:24" ht="19.5" customHeight="1" x14ac:dyDescent="0.25">
      <c r="A18" s="53"/>
      <c r="B18" s="53"/>
      <c r="C18" s="17">
        <f t="shared" si="1"/>
        <v>0</v>
      </c>
      <c r="D18" s="20"/>
      <c r="G18"/>
      <c r="K18" s="64"/>
      <c r="R18" s="81"/>
      <c r="S18" s="80"/>
      <c r="T18" s="80"/>
      <c r="U18" s="80"/>
      <c r="V18" s="80"/>
      <c r="W18" s="80"/>
      <c r="X18" s="80"/>
    </row>
    <row r="19" spans="1:24" ht="15.75" x14ac:dyDescent="0.25">
      <c r="A19" s="52" t="s">
        <v>7</v>
      </c>
      <c r="B19" s="63">
        <f>SUM(B20:B28)</f>
        <v>1887183894</v>
      </c>
      <c r="C19" s="17">
        <f t="shared" si="1"/>
        <v>829179035</v>
      </c>
      <c r="D19" s="17">
        <f t="shared" ref="D19:O19" si="2">SUM(D20:D28)</f>
        <v>146954203</v>
      </c>
      <c r="E19" s="17">
        <f t="shared" si="2"/>
        <v>213999994</v>
      </c>
      <c r="F19" s="17">
        <f t="shared" si="2"/>
        <v>179899352</v>
      </c>
      <c r="G19" s="17">
        <f t="shared" si="2"/>
        <v>179694689</v>
      </c>
      <c r="H19" s="17">
        <f t="shared" si="2"/>
        <v>108630797</v>
      </c>
      <c r="I19" s="17">
        <f t="shared" si="2"/>
        <v>0</v>
      </c>
      <c r="J19" s="17">
        <f t="shared" si="2"/>
        <v>0</v>
      </c>
      <c r="K19" s="65">
        <f>SUM(K20:K28)</f>
        <v>0</v>
      </c>
      <c r="L19" s="17">
        <f>SUM(L20:L28)</f>
        <v>0</v>
      </c>
      <c r="M19" s="17">
        <f t="shared" si="2"/>
        <v>0</v>
      </c>
      <c r="N19" s="17">
        <f t="shared" si="2"/>
        <v>0</v>
      </c>
      <c r="O19" s="17">
        <f t="shared" si="2"/>
        <v>0</v>
      </c>
      <c r="P19" s="19"/>
      <c r="Q19" s="19"/>
      <c r="R19" s="80"/>
      <c r="S19" s="80"/>
      <c r="T19" s="80"/>
      <c r="U19" s="80"/>
      <c r="V19" s="80"/>
      <c r="W19" s="80"/>
      <c r="X19" s="80"/>
    </row>
    <row r="20" spans="1:24" ht="15.75" x14ac:dyDescent="0.25">
      <c r="A20" s="53" t="s">
        <v>8</v>
      </c>
      <c r="B20" s="20">
        <v>1256915238</v>
      </c>
      <c r="C20" s="40">
        <f t="shared" si="1"/>
        <v>592282302</v>
      </c>
      <c r="D20" s="20">
        <v>102286900</v>
      </c>
      <c r="E20" s="16">
        <v>136156031</v>
      </c>
      <c r="F20" s="16">
        <v>137972027</v>
      </c>
      <c r="G20" s="16">
        <v>110639646</v>
      </c>
      <c r="H20" s="16">
        <v>105227698</v>
      </c>
      <c r="K20" s="64"/>
      <c r="M20" s="16"/>
      <c r="N20" s="73"/>
      <c r="O20" s="16"/>
      <c r="Q20" s="74"/>
      <c r="R20" s="79"/>
      <c r="S20" s="80"/>
      <c r="T20" s="80"/>
      <c r="U20" s="80"/>
      <c r="V20" s="80"/>
      <c r="W20" s="80"/>
      <c r="X20" s="80"/>
    </row>
    <row r="21" spans="1:24" ht="18" customHeight="1" x14ac:dyDescent="0.25">
      <c r="A21" s="53" t="s">
        <v>9</v>
      </c>
      <c r="B21" s="20">
        <v>53135960</v>
      </c>
      <c r="C21" s="40">
        <f t="shared" si="1"/>
        <v>15524538</v>
      </c>
      <c r="D21" s="20">
        <v>2262553</v>
      </c>
      <c r="E21" s="16">
        <v>7297800</v>
      </c>
      <c r="F21" s="16">
        <v>3989219</v>
      </c>
      <c r="G21" s="16">
        <v>1939829</v>
      </c>
      <c r="H21" s="16">
        <v>35137</v>
      </c>
      <c r="K21" s="64"/>
      <c r="M21" s="16"/>
      <c r="N21" s="16"/>
      <c r="O21" s="16"/>
      <c r="Q21" s="64"/>
      <c r="R21" s="79"/>
      <c r="S21" s="80"/>
      <c r="T21" s="80"/>
      <c r="U21" s="80"/>
      <c r="V21" s="80"/>
      <c r="W21" s="80"/>
      <c r="X21" s="80"/>
    </row>
    <row r="22" spans="1:24" ht="15.75" customHeight="1" x14ac:dyDescent="0.25">
      <c r="A22" s="53" t="s">
        <v>10</v>
      </c>
      <c r="B22" s="20">
        <v>200000</v>
      </c>
      <c r="C22" s="40">
        <f t="shared" si="1"/>
        <v>450</v>
      </c>
      <c r="D22" s="20"/>
      <c r="G22"/>
      <c r="H22" s="64">
        <v>450</v>
      </c>
      <c r="K22" s="64"/>
      <c r="M22" s="19"/>
      <c r="N22" s="16"/>
      <c r="Q22" s="64"/>
    </row>
    <row r="23" spans="1:24" ht="13.5" customHeight="1" x14ac:dyDescent="0.25">
      <c r="A23" s="53" t="s">
        <v>11</v>
      </c>
      <c r="B23" s="20">
        <v>2153950</v>
      </c>
      <c r="C23" s="40">
        <f t="shared" si="1"/>
        <v>208327</v>
      </c>
      <c r="D23" s="20"/>
      <c r="E23" s="16">
        <v>13800</v>
      </c>
      <c r="F23" s="16">
        <v>77712</v>
      </c>
      <c r="G23" s="16">
        <v>108650</v>
      </c>
      <c r="H23" s="16">
        <v>8165</v>
      </c>
      <c r="K23" s="64"/>
      <c r="M23" s="19"/>
      <c r="N23" s="16"/>
      <c r="O23" s="16"/>
      <c r="Q23" s="64"/>
    </row>
    <row r="24" spans="1:24" ht="15.75" x14ac:dyDescent="0.25">
      <c r="A24" s="53" t="s">
        <v>12</v>
      </c>
      <c r="B24" s="20">
        <v>79107120</v>
      </c>
      <c r="C24" s="40">
        <f t="shared" si="1"/>
        <v>41127644</v>
      </c>
      <c r="D24" s="20">
        <v>433823</v>
      </c>
      <c r="E24" s="16">
        <v>21764682</v>
      </c>
      <c r="G24" s="16">
        <v>18929139</v>
      </c>
      <c r="H24" s="16"/>
      <c r="K24" s="64"/>
      <c r="M24" s="16"/>
      <c r="N24" s="16"/>
      <c r="O24" s="16"/>
      <c r="Q24" s="64"/>
      <c r="R24" s="19"/>
    </row>
    <row r="25" spans="1:24" ht="15.75" x14ac:dyDescent="0.25">
      <c r="A25" s="53" t="s">
        <v>13</v>
      </c>
      <c r="B25" s="20">
        <v>45090348</v>
      </c>
      <c r="C25" s="40">
        <f t="shared" si="1"/>
        <v>24809602</v>
      </c>
      <c r="D25" s="20">
        <v>2330233</v>
      </c>
      <c r="E25" s="16">
        <v>4510572</v>
      </c>
      <c r="F25" s="16">
        <v>3638115</v>
      </c>
      <c r="G25" s="16">
        <v>14330682</v>
      </c>
      <c r="H25" s="16"/>
      <c r="K25" s="64"/>
      <c r="M25" s="16"/>
      <c r="N25" s="16"/>
      <c r="O25" s="16"/>
      <c r="Q25" s="64"/>
      <c r="R25" s="19"/>
    </row>
    <row r="26" spans="1:24" ht="26.25" customHeight="1" x14ac:dyDescent="0.25">
      <c r="A26" s="53" t="s">
        <v>14</v>
      </c>
      <c r="B26" s="20">
        <v>64599566</v>
      </c>
      <c r="C26" s="40">
        <f t="shared" si="1"/>
        <v>10266401</v>
      </c>
      <c r="D26" s="20">
        <v>1528605</v>
      </c>
      <c r="E26" s="43">
        <v>2603072</v>
      </c>
      <c r="F26" s="43">
        <v>2500824</v>
      </c>
      <c r="G26" s="43">
        <v>3109953</v>
      </c>
      <c r="H26" s="43">
        <v>523947</v>
      </c>
      <c r="I26" s="43"/>
      <c r="J26" s="43"/>
      <c r="K26" s="64"/>
      <c r="M26" s="16"/>
      <c r="N26" s="16"/>
      <c r="O26" s="16"/>
      <c r="Q26" s="64"/>
    </row>
    <row r="27" spans="1:24" ht="13.5" customHeight="1" x14ac:dyDescent="0.25">
      <c r="A27" s="53" t="s">
        <v>15</v>
      </c>
      <c r="B27" s="20">
        <v>379366087</v>
      </c>
      <c r="C27" s="40">
        <f t="shared" si="1"/>
        <v>144878532</v>
      </c>
      <c r="D27" s="20">
        <v>38112089</v>
      </c>
      <c r="E27" s="16">
        <v>41654037</v>
      </c>
      <c r="F27" s="16">
        <v>31721455</v>
      </c>
      <c r="G27" s="16">
        <v>30555551</v>
      </c>
      <c r="H27" s="16">
        <v>2835400</v>
      </c>
      <c r="K27" s="64"/>
      <c r="M27" s="16"/>
      <c r="N27" s="16"/>
      <c r="O27" s="16"/>
      <c r="Q27" s="64"/>
      <c r="R27" s="19"/>
    </row>
    <row r="28" spans="1:24" ht="18.75" customHeight="1" x14ac:dyDescent="0.25">
      <c r="A28" s="53" t="s">
        <v>41</v>
      </c>
      <c r="B28" s="20">
        <v>6615625</v>
      </c>
      <c r="C28" s="17">
        <f t="shared" si="1"/>
        <v>81239</v>
      </c>
      <c r="D28" s="20"/>
      <c r="G28" s="64">
        <v>81239</v>
      </c>
      <c r="J28" s="16">
        <v>0</v>
      </c>
      <c r="K28" s="62"/>
    </row>
    <row r="29" spans="1:24" ht="9.75" hidden="1" customHeight="1" x14ac:dyDescent="0.25">
      <c r="A29" s="53"/>
      <c r="B29" s="53"/>
      <c r="C29" s="17">
        <f t="shared" si="1"/>
        <v>0</v>
      </c>
      <c r="D29" s="20"/>
      <c r="G29"/>
      <c r="K29" s="62"/>
    </row>
    <row r="30" spans="1:24" ht="18" customHeight="1" x14ac:dyDescent="0.25">
      <c r="A30" s="52" t="s">
        <v>16</v>
      </c>
      <c r="B30" s="63">
        <f>SUM(B31:B39)</f>
        <v>657797479</v>
      </c>
      <c r="C30" s="17">
        <f t="shared" si="1"/>
        <v>112838623</v>
      </c>
      <c r="D30" s="17">
        <f t="shared" ref="D30:O30" si="3">SUM(D31:D39)</f>
        <v>19908588</v>
      </c>
      <c r="E30" s="17">
        <f t="shared" si="3"/>
        <v>52576277</v>
      </c>
      <c r="F30" s="17">
        <f t="shared" si="3"/>
        <v>8735515</v>
      </c>
      <c r="G30" s="17">
        <f t="shared" si="3"/>
        <v>27508234</v>
      </c>
      <c r="H30" s="17">
        <f t="shared" si="3"/>
        <v>4110009</v>
      </c>
      <c r="I30" s="17">
        <f>SUM(I31:I39)</f>
        <v>0</v>
      </c>
      <c r="J30" s="17">
        <f t="shared" si="3"/>
        <v>0</v>
      </c>
      <c r="K30" s="65">
        <f t="shared" si="3"/>
        <v>0</v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9">
        <f>+F30-13668707</f>
        <v>-4933192</v>
      </c>
      <c r="Q30" s="19"/>
      <c r="R30" s="19"/>
    </row>
    <row r="31" spans="1:24" ht="15.75" x14ac:dyDescent="0.25">
      <c r="A31" s="53" t="s">
        <v>17</v>
      </c>
      <c r="B31" s="20">
        <v>5766247</v>
      </c>
      <c r="C31" s="40">
        <f t="shared" si="1"/>
        <v>780916</v>
      </c>
      <c r="D31" s="20">
        <v>358210</v>
      </c>
      <c r="E31" s="16">
        <v>28781</v>
      </c>
      <c r="F31" s="16">
        <v>108606</v>
      </c>
      <c r="G31" s="16">
        <v>176879</v>
      </c>
      <c r="H31" s="16">
        <v>108440</v>
      </c>
      <c r="K31" s="64"/>
      <c r="M31" s="16"/>
      <c r="N31" s="16"/>
      <c r="O31" s="16"/>
      <c r="Q31" s="19"/>
    </row>
    <row r="32" spans="1:24" ht="15.75" x14ac:dyDescent="0.25">
      <c r="A32" s="53" t="s">
        <v>18</v>
      </c>
      <c r="B32" s="20">
        <v>30072119</v>
      </c>
      <c r="C32" s="40">
        <f t="shared" si="1"/>
        <v>7138511</v>
      </c>
      <c r="D32" s="20"/>
      <c r="E32" s="16">
        <v>2867300</v>
      </c>
      <c r="F32" s="16">
        <v>3061720</v>
      </c>
      <c r="G32" s="16">
        <v>1145696</v>
      </c>
      <c r="H32" s="16">
        <v>63795</v>
      </c>
      <c r="K32" s="64"/>
      <c r="M32" s="16"/>
      <c r="N32" s="16"/>
      <c r="O32" s="16"/>
    </row>
    <row r="33" spans="1:17" ht="15.75" x14ac:dyDescent="0.25">
      <c r="A33" s="53" t="s">
        <v>19</v>
      </c>
      <c r="B33" s="20">
        <v>5408288</v>
      </c>
      <c r="C33" s="40">
        <f t="shared" si="1"/>
        <v>1551539</v>
      </c>
      <c r="D33" s="20">
        <v>392313</v>
      </c>
      <c r="E33" s="16">
        <v>1470</v>
      </c>
      <c r="F33" s="16">
        <v>1068258</v>
      </c>
      <c r="G33" s="16">
        <v>69475</v>
      </c>
      <c r="H33" s="16">
        <v>20023</v>
      </c>
      <c r="K33" s="64"/>
      <c r="M33" s="16"/>
      <c r="N33" s="16"/>
      <c r="O33" s="16"/>
    </row>
    <row r="34" spans="1:17" ht="14.25" customHeight="1" x14ac:dyDescent="0.25">
      <c r="A34" s="53" t="s">
        <v>20</v>
      </c>
      <c r="B34" s="20">
        <v>1740403</v>
      </c>
      <c r="C34" s="40">
        <f t="shared" si="1"/>
        <v>10647</v>
      </c>
      <c r="D34" s="20"/>
      <c r="G34" s="16">
        <v>1060</v>
      </c>
      <c r="H34" s="16">
        <v>9587</v>
      </c>
      <c r="K34" s="64"/>
      <c r="M34" s="16"/>
      <c r="N34" s="16"/>
      <c r="O34" s="16"/>
    </row>
    <row r="35" spans="1:17" ht="15.75" x14ac:dyDescent="0.25">
      <c r="A35" s="53" t="s">
        <v>21</v>
      </c>
      <c r="B35" s="20">
        <v>105962584</v>
      </c>
      <c r="C35" s="40">
        <f t="shared" si="1"/>
        <v>6192189</v>
      </c>
      <c r="D35" s="20">
        <v>542621</v>
      </c>
      <c r="E35" s="16">
        <v>414972</v>
      </c>
      <c r="F35" s="16">
        <v>558266</v>
      </c>
      <c r="G35" s="16">
        <f>+'[2]ABRIL CON EL DEVENGO (2)'!$H$227</f>
        <v>4558001</v>
      </c>
      <c r="H35" s="16">
        <v>118329</v>
      </c>
      <c r="K35" s="64"/>
      <c r="M35" s="64"/>
      <c r="N35" s="16"/>
      <c r="O35" s="16"/>
    </row>
    <row r="36" spans="1:17" ht="31.5" x14ac:dyDescent="0.25">
      <c r="A36" s="53" t="s">
        <v>22</v>
      </c>
      <c r="B36" s="20">
        <v>130815800</v>
      </c>
      <c r="C36" s="40">
        <f t="shared" si="1"/>
        <v>12014508</v>
      </c>
      <c r="D36" s="20">
        <v>2956423</v>
      </c>
      <c r="E36" s="16">
        <v>1991888</v>
      </c>
      <c r="F36" s="16">
        <v>1338184</v>
      </c>
      <c r="G36" s="16">
        <f>+'[2]ABRIL CON EL DEVENGO (2)'!$H$234</f>
        <v>5200073</v>
      </c>
      <c r="H36" s="16">
        <v>527940</v>
      </c>
      <c r="K36" s="64"/>
      <c r="M36" s="16"/>
      <c r="N36" s="16"/>
      <c r="O36" s="16"/>
    </row>
    <row r="37" spans="1:17" ht="31.5" x14ac:dyDescent="0.25">
      <c r="A37" s="53" t="s">
        <v>23</v>
      </c>
      <c r="B37" s="20">
        <v>323289054</v>
      </c>
      <c r="C37" s="40">
        <f t="shared" si="1"/>
        <v>74888379</v>
      </c>
      <c r="D37" s="20">
        <v>10717093</v>
      </c>
      <c r="E37" s="16">
        <v>45034049</v>
      </c>
      <c r="F37" s="16">
        <v>1394139</v>
      </c>
      <c r="G37" s="16">
        <v>15003676</v>
      </c>
      <c r="H37" s="16">
        <v>2739422</v>
      </c>
      <c r="K37" s="64"/>
      <c r="M37" s="70"/>
      <c r="N37" s="16"/>
      <c r="O37" s="16"/>
      <c r="P37" s="16"/>
      <c r="Q37" s="19"/>
    </row>
    <row r="38" spans="1:17" ht="28.5" customHeight="1" x14ac:dyDescent="0.25">
      <c r="A38" s="53" t="s">
        <v>42</v>
      </c>
      <c r="B38" s="20"/>
      <c r="C38" s="40">
        <f t="shared" si="1"/>
        <v>0</v>
      </c>
      <c r="D38" s="20"/>
      <c r="G38"/>
      <c r="K38" s="64"/>
    </row>
    <row r="39" spans="1:17" ht="14.25" customHeight="1" x14ac:dyDescent="0.25">
      <c r="A39" s="53" t="s">
        <v>24</v>
      </c>
      <c r="B39" s="20">
        <v>54742984</v>
      </c>
      <c r="C39" s="40">
        <f t="shared" si="1"/>
        <v>10261934</v>
      </c>
      <c r="D39" s="20">
        <v>4941928</v>
      </c>
      <c r="E39" s="16">
        <v>2237817</v>
      </c>
      <c r="F39" s="16">
        <v>1206342</v>
      </c>
      <c r="G39" s="16">
        <v>1353374</v>
      </c>
      <c r="H39" s="16">
        <v>522473</v>
      </c>
      <c r="K39" s="64"/>
      <c r="M39" s="16"/>
      <c r="N39" s="16"/>
      <c r="O39" s="16"/>
    </row>
    <row r="40" spans="1:17" ht="7.5" customHeight="1" x14ac:dyDescent="0.25">
      <c r="A40" s="53"/>
      <c r="B40" s="53"/>
      <c r="C40" s="17">
        <f t="shared" si="1"/>
        <v>0</v>
      </c>
      <c r="D40" s="20"/>
      <c r="G40"/>
      <c r="K40" s="62"/>
    </row>
    <row r="41" spans="1:17" ht="15.75" x14ac:dyDescent="0.25">
      <c r="A41" s="52" t="s">
        <v>25</v>
      </c>
      <c r="B41" s="42">
        <f>+B42</f>
        <v>44368776</v>
      </c>
      <c r="C41" s="17">
        <f t="shared" si="1"/>
        <v>17384517</v>
      </c>
      <c r="D41" s="15">
        <f>SUM(D42)</f>
        <v>3443153</v>
      </c>
      <c r="E41" s="15">
        <f>SUM(E42)</f>
        <v>3393153</v>
      </c>
      <c r="F41" s="15">
        <f>SUM(F42)</f>
        <v>3373153</v>
      </c>
      <c r="G41" s="38">
        <f>SUM(G42)</f>
        <v>3358153</v>
      </c>
      <c r="H41" s="38">
        <f>+H42</f>
        <v>3816905</v>
      </c>
      <c r="I41" s="17">
        <f t="shared" ref="I41:O41" si="4">SUM(I42:I48)</f>
        <v>0</v>
      </c>
      <c r="J41" s="17">
        <f t="shared" si="4"/>
        <v>0</v>
      </c>
      <c r="K41" s="65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Q41" s="19"/>
    </row>
    <row r="42" spans="1:17" ht="14.25" customHeight="1" x14ac:dyDescent="0.25">
      <c r="A42" s="53" t="s">
        <v>26</v>
      </c>
      <c r="B42" s="20">
        <v>44368776</v>
      </c>
      <c r="C42" s="40">
        <f t="shared" si="1"/>
        <v>17384517</v>
      </c>
      <c r="D42" s="20">
        <v>3443153</v>
      </c>
      <c r="E42" s="16">
        <v>3393153</v>
      </c>
      <c r="F42" s="16">
        <v>3373153</v>
      </c>
      <c r="G42" s="16">
        <v>3358153</v>
      </c>
      <c r="H42" s="16">
        <v>3816905</v>
      </c>
      <c r="K42" s="64"/>
      <c r="M42" s="16"/>
      <c r="N42" s="16"/>
      <c r="O42" s="16"/>
    </row>
    <row r="43" spans="1:17" ht="30" customHeight="1" x14ac:dyDescent="0.25">
      <c r="A43" s="53" t="s">
        <v>43</v>
      </c>
      <c r="B43" s="53"/>
      <c r="C43" s="17">
        <f t="shared" si="1"/>
        <v>0</v>
      </c>
      <c r="D43" s="20"/>
      <c r="G43"/>
      <c r="K43" s="62"/>
    </row>
    <row r="44" spans="1:17" ht="28.5" customHeight="1" x14ac:dyDescent="0.25">
      <c r="A44" s="53" t="s">
        <v>44</v>
      </c>
      <c r="B44" s="53"/>
      <c r="C44" s="17">
        <f t="shared" si="1"/>
        <v>0</v>
      </c>
      <c r="D44" s="20"/>
      <c r="G44"/>
      <c r="K44" s="62"/>
    </row>
    <row r="45" spans="1:17" ht="27" customHeight="1" x14ac:dyDescent="0.25">
      <c r="A45" s="53" t="s">
        <v>45</v>
      </c>
      <c r="B45" s="53"/>
      <c r="C45" s="17">
        <f t="shared" si="1"/>
        <v>0</v>
      </c>
      <c r="D45" s="20"/>
      <c r="G45"/>
      <c r="J45" s="16">
        <v>0</v>
      </c>
      <c r="K45" s="62"/>
    </row>
    <row r="46" spans="1:17" ht="14.25" customHeight="1" x14ac:dyDescent="0.25">
      <c r="A46" s="53" t="s">
        <v>46</v>
      </c>
      <c r="B46" s="53"/>
      <c r="C46" s="17">
        <f t="shared" si="1"/>
        <v>0</v>
      </c>
      <c r="D46" s="20"/>
      <c r="G46"/>
      <c r="J46" s="16">
        <v>0</v>
      </c>
      <c r="K46" s="62"/>
    </row>
    <row r="47" spans="1:17" ht="13.5" customHeight="1" x14ac:dyDescent="0.25">
      <c r="A47" s="53" t="s">
        <v>27</v>
      </c>
      <c r="B47" s="53"/>
      <c r="C47" s="17">
        <f t="shared" si="1"/>
        <v>0</v>
      </c>
      <c r="D47" s="20"/>
      <c r="G47"/>
      <c r="J47" s="16">
        <v>0</v>
      </c>
      <c r="K47" s="62"/>
    </row>
    <row r="48" spans="1:17" ht="31.5" x14ac:dyDescent="0.25">
      <c r="A48" s="53" t="s">
        <v>47</v>
      </c>
      <c r="B48" s="53"/>
      <c r="C48" s="17">
        <f t="shared" si="1"/>
        <v>0</v>
      </c>
      <c r="D48" s="20"/>
      <c r="G48"/>
      <c r="J48" s="16">
        <v>0</v>
      </c>
      <c r="K48" s="62"/>
    </row>
    <row r="49" spans="1:17" ht="15.75" x14ac:dyDescent="0.25">
      <c r="A49" s="52" t="s">
        <v>48</v>
      </c>
      <c r="B49" s="52"/>
      <c r="C49" s="17">
        <f t="shared" si="1"/>
        <v>0</v>
      </c>
      <c r="D49" s="15"/>
      <c r="G49"/>
      <c r="K49" s="62"/>
    </row>
    <row r="50" spans="1:17" ht="17.25" customHeight="1" x14ac:dyDescent="0.25">
      <c r="A50" s="53" t="s">
        <v>49</v>
      </c>
      <c r="B50" s="53"/>
      <c r="C50" s="17">
        <f t="shared" si="1"/>
        <v>0</v>
      </c>
      <c r="D50" s="20"/>
      <c r="G50"/>
      <c r="J50" s="16">
        <v>0</v>
      </c>
      <c r="K50" s="62"/>
    </row>
    <row r="51" spans="1:17" ht="15" customHeight="1" x14ac:dyDescent="0.25">
      <c r="A51" s="53" t="s">
        <v>50</v>
      </c>
      <c r="B51" s="53"/>
      <c r="C51" s="17">
        <f t="shared" si="1"/>
        <v>0</v>
      </c>
      <c r="D51" s="20"/>
      <c r="G51"/>
      <c r="J51" s="16">
        <v>0</v>
      </c>
      <c r="K51" s="62"/>
    </row>
    <row r="52" spans="1:17" ht="15.75" customHeight="1" x14ac:dyDescent="0.25">
      <c r="A52" s="53" t="s">
        <v>51</v>
      </c>
      <c r="B52" s="53"/>
      <c r="C52" s="17">
        <f t="shared" si="1"/>
        <v>0</v>
      </c>
      <c r="D52" s="20"/>
      <c r="G52"/>
      <c r="J52" s="16">
        <v>0</v>
      </c>
      <c r="K52" s="62"/>
    </row>
    <row r="53" spans="1:17" ht="29.25" customHeight="1" x14ac:dyDescent="0.25">
      <c r="A53" s="53" t="s">
        <v>52</v>
      </c>
      <c r="B53" s="53"/>
      <c r="C53" s="17">
        <f t="shared" si="1"/>
        <v>0</v>
      </c>
      <c r="D53" s="20"/>
      <c r="G53"/>
      <c r="J53" s="16">
        <v>0</v>
      </c>
      <c r="K53" s="62"/>
    </row>
    <row r="54" spans="1:17" ht="14.25" customHeight="1" x14ac:dyDescent="0.25">
      <c r="A54" s="53" t="s">
        <v>53</v>
      </c>
      <c r="B54" s="53"/>
      <c r="C54" s="17">
        <f t="shared" si="1"/>
        <v>0</v>
      </c>
      <c r="D54" s="20"/>
      <c r="G54"/>
      <c r="J54" s="16">
        <v>0</v>
      </c>
      <c r="K54" s="62"/>
    </row>
    <row r="55" spans="1:17" ht="14.25" customHeight="1" x14ac:dyDescent="0.25">
      <c r="A55" s="53" t="s">
        <v>54</v>
      </c>
      <c r="B55" s="53"/>
      <c r="C55" s="17">
        <f t="shared" si="1"/>
        <v>0</v>
      </c>
      <c r="D55" s="20"/>
      <c r="G55"/>
      <c r="J55" s="16">
        <v>0</v>
      </c>
      <c r="K55" s="62"/>
    </row>
    <row r="56" spans="1:17" ht="30.75" customHeight="1" x14ac:dyDescent="0.25">
      <c r="A56" s="53" t="s">
        <v>55</v>
      </c>
      <c r="B56" s="53"/>
      <c r="C56" s="17">
        <f t="shared" si="1"/>
        <v>0</v>
      </c>
      <c r="D56" s="20"/>
      <c r="G56"/>
      <c r="J56" s="16">
        <v>0</v>
      </c>
      <c r="K56" s="62"/>
    </row>
    <row r="57" spans="1:17" ht="12" hidden="1" customHeight="1" x14ac:dyDescent="0.25">
      <c r="A57" s="54"/>
      <c r="B57" s="54"/>
      <c r="C57" s="45">
        <f t="shared" si="1"/>
        <v>0</v>
      </c>
      <c r="D57" s="46"/>
      <c r="E57" s="47"/>
      <c r="F57" s="47"/>
      <c r="G57" s="48"/>
      <c r="H57" s="48"/>
      <c r="I57" s="47"/>
      <c r="J57" s="47"/>
      <c r="K57" s="67"/>
    </row>
    <row r="58" spans="1:17" ht="15.75" x14ac:dyDescent="0.25">
      <c r="A58" s="52" t="s">
        <v>28</v>
      </c>
      <c r="B58" s="42">
        <f>SUM(B59:B67)</f>
        <v>499363052</v>
      </c>
      <c r="C58" s="17">
        <f t="shared" si="1"/>
        <v>165555018</v>
      </c>
      <c r="D58" s="15">
        <f t="shared" ref="D58:O58" si="5">SUM(D59:D68)</f>
        <v>97078829</v>
      </c>
      <c r="E58" s="15">
        <f t="shared" si="5"/>
        <v>16209508</v>
      </c>
      <c r="F58" s="15">
        <f t="shared" si="5"/>
        <v>12745109</v>
      </c>
      <c r="G58" s="15">
        <f t="shared" si="5"/>
        <v>39521572</v>
      </c>
      <c r="H58" s="15">
        <f t="shared" si="5"/>
        <v>0</v>
      </c>
      <c r="I58" s="15">
        <f t="shared" si="5"/>
        <v>0</v>
      </c>
      <c r="J58" s="15">
        <f t="shared" si="5"/>
        <v>0</v>
      </c>
      <c r="K58" s="63">
        <f t="shared" si="5"/>
        <v>0</v>
      </c>
      <c r="L58" s="15">
        <f t="shared" si="5"/>
        <v>0</v>
      </c>
      <c r="M58" s="15">
        <f t="shared" si="5"/>
        <v>0</v>
      </c>
      <c r="N58" s="15">
        <f t="shared" si="5"/>
        <v>0</v>
      </c>
      <c r="O58" s="15">
        <f t="shared" si="5"/>
        <v>0</v>
      </c>
      <c r="P58" s="15"/>
      <c r="Q58" s="19"/>
    </row>
    <row r="59" spans="1:17" ht="18.75" customHeight="1" x14ac:dyDescent="0.25">
      <c r="A59" s="53" t="s">
        <v>29</v>
      </c>
      <c r="B59" s="20">
        <v>73839646</v>
      </c>
      <c r="C59" s="40">
        <f t="shared" si="1"/>
        <v>829532</v>
      </c>
      <c r="D59" s="20"/>
      <c r="E59" s="16">
        <v>85571</v>
      </c>
      <c r="F59" s="16">
        <v>743961</v>
      </c>
      <c r="H59" s="16"/>
      <c r="K59" s="64"/>
      <c r="M59" s="16"/>
      <c r="N59" s="16"/>
      <c r="O59" s="16"/>
      <c r="Q59" s="19"/>
    </row>
    <row r="60" spans="1:17" ht="12" customHeight="1" x14ac:dyDescent="0.25">
      <c r="A60" s="54" t="s">
        <v>30</v>
      </c>
      <c r="B60" s="20">
        <v>2664308</v>
      </c>
      <c r="C60" s="71">
        <f t="shared" si="1"/>
        <v>0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64"/>
    </row>
    <row r="61" spans="1:17" ht="15" customHeight="1" x14ac:dyDescent="0.25">
      <c r="A61" s="53" t="s">
        <v>31</v>
      </c>
      <c r="B61" s="20">
        <v>12874577</v>
      </c>
      <c r="C61" s="40">
        <f t="shared" si="1"/>
        <v>1277526</v>
      </c>
      <c r="D61" s="20"/>
      <c r="G61" s="16">
        <v>1277526</v>
      </c>
      <c r="H61" s="16"/>
      <c r="K61" s="64"/>
      <c r="M61" s="16"/>
    </row>
    <row r="62" spans="1:17" ht="29.25" customHeight="1" x14ac:dyDescent="0.25">
      <c r="A62" s="56" t="s">
        <v>32</v>
      </c>
      <c r="B62" s="20">
        <v>58961152</v>
      </c>
      <c r="C62" s="40">
        <f t="shared" si="1"/>
        <v>133754061</v>
      </c>
      <c r="D62" s="20">
        <v>86091510</v>
      </c>
      <c r="E62" s="16">
        <v>10127346</v>
      </c>
      <c r="G62" s="16">
        <v>37535205</v>
      </c>
      <c r="H62" s="16"/>
      <c r="K62" s="64"/>
      <c r="M62" s="16"/>
      <c r="N62" s="64"/>
      <c r="O62" s="16"/>
    </row>
    <row r="63" spans="1:17" ht="15.75" x14ac:dyDescent="0.25">
      <c r="A63" s="53" t="s">
        <v>33</v>
      </c>
      <c r="B63" s="20">
        <v>229988760</v>
      </c>
      <c r="C63" s="40">
        <f t="shared" si="1"/>
        <v>21890214</v>
      </c>
      <c r="D63" s="20">
        <v>8987319</v>
      </c>
      <c r="E63" s="16">
        <v>5135791</v>
      </c>
      <c r="F63" s="16">
        <v>7058263</v>
      </c>
      <c r="G63" s="16">
        <v>708841</v>
      </c>
      <c r="H63" s="16"/>
      <c r="K63" s="64"/>
      <c r="M63" s="16"/>
      <c r="N63" s="16"/>
      <c r="O63" s="16"/>
    </row>
    <row r="64" spans="1:17" ht="14.25" customHeight="1" x14ac:dyDescent="0.25">
      <c r="A64" s="53" t="s">
        <v>56</v>
      </c>
      <c r="B64" s="20">
        <v>8977444</v>
      </c>
      <c r="C64" s="40">
        <f t="shared" si="1"/>
        <v>0</v>
      </c>
      <c r="D64" s="20"/>
      <c r="H64" s="16"/>
      <c r="K64" s="64"/>
      <c r="M64" s="16"/>
    </row>
    <row r="65" spans="1:18" ht="14.25" customHeight="1" x14ac:dyDescent="0.25">
      <c r="A65" s="53" t="s">
        <v>57</v>
      </c>
      <c r="B65" s="20"/>
      <c r="C65" s="40">
        <f t="shared" si="1"/>
        <v>0</v>
      </c>
      <c r="D65" s="20"/>
      <c r="H65" s="16"/>
      <c r="K65" s="62"/>
      <c r="M65" s="16"/>
      <c r="Q65" s="64"/>
    </row>
    <row r="66" spans="1:18" ht="13.5" customHeight="1" x14ac:dyDescent="0.25">
      <c r="A66" s="53" t="s">
        <v>34</v>
      </c>
      <c r="B66" s="20">
        <v>12057165</v>
      </c>
      <c r="C66" s="40">
        <f t="shared" si="1"/>
        <v>903685</v>
      </c>
      <c r="D66" s="20"/>
      <c r="E66" s="16">
        <v>860800</v>
      </c>
      <c r="F66" s="16">
        <v>42885</v>
      </c>
      <c r="H66" s="16"/>
      <c r="K66" s="64"/>
      <c r="M66" s="16"/>
      <c r="N66" s="16"/>
      <c r="O66" s="16"/>
    </row>
    <row r="67" spans="1:18" ht="24.75" customHeight="1" x14ac:dyDescent="0.25">
      <c r="A67" s="53" t="s">
        <v>58</v>
      </c>
      <c r="B67" s="20">
        <v>100000000</v>
      </c>
      <c r="C67" s="40">
        <f t="shared" si="1"/>
        <v>6900000</v>
      </c>
      <c r="D67" s="20">
        <v>2000000</v>
      </c>
      <c r="F67" s="16">
        <v>4900000</v>
      </c>
      <c r="G67"/>
      <c r="K67" s="62"/>
      <c r="M67" s="16"/>
      <c r="N67" s="16"/>
      <c r="O67" s="16"/>
    </row>
    <row r="68" spans="1:18" ht="8.25" hidden="1" customHeight="1" x14ac:dyDescent="0.25">
      <c r="A68" s="53"/>
      <c r="B68" s="53"/>
      <c r="C68" s="17">
        <f t="shared" si="1"/>
        <v>0</v>
      </c>
      <c r="D68" s="20"/>
      <c r="G68"/>
      <c r="K68" s="62"/>
      <c r="Q68" s="19"/>
    </row>
    <row r="69" spans="1:18" ht="15.75" x14ac:dyDescent="0.25">
      <c r="A69" s="52" t="s">
        <v>59</v>
      </c>
      <c r="B69" s="63">
        <f>SUM(B70:B73)</f>
        <v>5511812385</v>
      </c>
      <c r="C69" s="17">
        <f t="shared" si="1"/>
        <v>1634380248</v>
      </c>
      <c r="D69" s="15">
        <f>SUM(D70:D72)</f>
        <v>272934483</v>
      </c>
      <c r="E69" s="15">
        <f t="shared" ref="E69:O69" si="6">SUM(E70:E72)</f>
        <v>150150736</v>
      </c>
      <c r="F69" s="15">
        <f t="shared" si="6"/>
        <v>898754577</v>
      </c>
      <c r="G69" s="15">
        <f t="shared" si="6"/>
        <v>193959469</v>
      </c>
      <c r="H69" s="15">
        <f t="shared" si="6"/>
        <v>118580983</v>
      </c>
      <c r="I69" s="15">
        <f t="shared" si="6"/>
        <v>0</v>
      </c>
      <c r="J69" s="15">
        <f t="shared" si="6"/>
        <v>0</v>
      </c>
      <c r="K69" s="63">
        <f t="shared" si="6"/>
        <v>0</v>
      </c>
      <c r="L69" s="15">
        <f t="shared" si="6"/>
        <v>0</v>
      </c>
      <c r="M69" s="15">
        <f t="shared" si="6"/>
        <v>0</v>
      </c>
      <c r="N69" s="15">
        <f t="shared" si="6"/>
        <v>0</v>
      </c>
      <c r="O69" s="15">
        <f t="shared" si="6"/>
        <v>0</v>
      </c>
      <c r="Q69" s="19"/>
      <c r="R69" s="19"/>
    </row>
    <row r="70" spans="1:18" ht="16.5" customHeight="1" x14ac:dyDescent="0.25">
      <c r="A70" s="53" t="s">
        <v>60</v>
      </c>
      <c r="B70" s="20"/>
      <c r="C70" s="40">
        <f t="shared" si="1"/>
        <v>7610544</v>
      </c>
      <c r="D70" s="20"/>
      <c r="G70" s="64">
        <v>7610544</v>
      </c>
      <c r="H70" s="64"/>
      <c r="K70" s="64"/>
      <c r="M70" s="16"/>
      <c r="N70" s="16"/>
      <c r="O70" s="16"/>
      <c r="R70" s="19"/>
    </row>
    <row r="71" spans="1:18" ht="13.5" customHeight="1" x14ac:dyDescent="0.25">
      <c r="A71" s="53" t="s">
        <v>61</v>
      </c>
      <c r="B71" s="20">
        <v>5511812385</v>
      </c>
      <c r="C71" s="40">
        <f>SUM(D71:O71)</f>
        <v>1626769704</v>
      </c>
      <c r="D71" s="20">
        <v>272934483</v>
      </c>
      <c r="E71" s="16">
        <v>150150736</v>
      </c>
      <c r="F71" s="16">
        <v>898754577</v>
      </c>
      <c r="G71" s="16">
        <v>186348925</v>
      </c>
      <c r="H71" s="16">
        <v>118580983</v>
      </c>
      <c r="K71" s="64"/>
      <c r="M71" s="16"/>
      <c r="N71" s="16"/>
      <c r="O71" s="16"/>
      <c r="Q71" s="16"/>
      <c r="R71" s="19"/>
    </row>
    <row r="72" spans="1:18" ht="15.75" customHeight="1" x14ac:dyDescent="0.25">
      <c r="A72" s="53" t="s">
        <v>62</v>
      </c>
      <c r="B72" s="53"/>
      <c r="C72" s="17">
        <f t="shared" si="1"/>
        <v>0</v>
      </c>
      <c r="D72" s="20"/>
      <c r="G72"/>
      <c r="K72" s="62"/>
      <c r="M72" s="16"/>
      <c r="Q72" s="50"/>
    </row>
    <row r="73" spans="1:18" ht="30.75" customHeight="1" x14ac:dyDescent="0.25">
      <c r="A73" s="53" t="s">
        <v>63</v>
      </c>
      <c r="B73" s="53"/>
      <c r="C73" s="17">
        <f t="shared" si="1"/>
        <v>0</v>
      </c>
      <c r="D73" s="20"/>
      <c r="G73"/>
      <c r="K73" s="62"/>
      <c r="M73" s="16"/>
    </row>
    <row r="74" spans="1:18" ht="31.5" x14ac:dyDescent="0.25">
      <c r="A74" s="52" t="s">
        <v>64</v>
      </c>
      <c r="B74" s="52"/>
      <c r="C74" s="17">
        <f t="shared" si="1"/>
        <v>0</v>
      </c>
      <c r="D74" s="15"/>
      <c r="G74"/>
      <c r="K74" s="62"/>
    </row>
    <row r="75" spans="1:18" ht="15.75" x14ac:dyDescent="0.25">
      <c r="A75" s="53" t="s">
        <v>65</v>
      </c>
      <c r="B75" s="53"/>
      <c r="C75" s="17">
        <f t="shared" si="1"/>
        <v>0</v>
      </c>
      <c r="D75" s="20"/>
      <c r="G75"/>
      <c r="J75" s="16">
        <v>0</v>
      </c>
      <c r="K75" s="62"/>
    </row>
    <row r="76" spans="1:18" ht="27" customHeight="1" x14ac:dyDescent="0.25">
      <c r="A76" s="53" t="s">
        <v>66</v>
      </c>
      <c r="B76" s="53"/>
      <c r="C76" s="17">
        <f t="shared" si="1"/>
        <v>0</v>
      </c>
      <c r="D76" s="20"/>
      <c r="G76"/>
      <c r="J76" s="16">
        <v>0</v>
      </c>
      <c r="K76" s="62"/>
    </row>
    <row r="77" spans="1:18" ht="10.5" hidden="1" customHeight="1" x14ac:dyDescent="0.25">
      <c r="A77" s="53"/>
      <c r="B77" s="53"/>
      <c r="C77" s="17">
        <f t="shared" ref="C77:C82" si="7">SUM(D77:O77)</f>
        <v>0</v>
      </c>
      <c r="D77" s="20"/>
      <c r="G77"/>
      <c r="K77" s="62"/>
      <c r="R77" s="19"/>
    </row>
    <row r="78" spans="1:18" ht="15.75" x14ac:dyDescent="0.25">
      <c r="A78" s="52" t="s">
        <v>67</v>
      </c>
      <c r="B78" s="52"/>
      <c r="C78" s="17">
        <f t="shared" si="7"/>
        <v>0</v>
      </c>
      <c r="D78" s="15">
        <f t="shared" ref="D78:O78" si="8">SUM(D79:D82)</f>
        <v>0</v>
      </c>
      <c r="E78" s="15">
        <f t="shared" si="8"/>
        <v>0</v>
      </c>
      <c r="F78" s="15">
        <f t="shared" si="8"/>
        <v>0</v>
      </c>
      <c r="G78" s="15">
        <f t="shared" si="8"/>
        <v>0</v>
      </c>
      <c r="H78" s="15">
        <f t="shared" si="8"/>
        <v>0</v>
      </c>
      <c r="I78" s="15">
        <f t="shared" si="8"/>
        <v>0</v>
      </c>
      <c r="J78" s="15">
        <f t="shared" si="8"/>
        <v>0</v>
      </c>
      <c r="K78" s="63">
        <f t="shared" si="8"/>
        <v>0</v>
      </c>
      <c r="L78" s="15">
        <f t="shared" si="8"/>
        <v>0</v>
      </c>
      <c r="M78" s="15">
        <f t="shared" si="8"/>
        <v>0</v>
      </c>
      <c r="N78" s="15">
        <f t="shared" si="8"/>
        <v>0</v>
      </c>
      <c r="O78" s="15">
        <f t="shared" si="8"/>
        <v>0</v>
      </c>
      <c r="Q78" s="19"/>
    </row>
    <row r="79" spans="1:18" ht="15.75" x14ac:dyDescent="0.25">
      <c r="A79" s="53" t="s">
        <v>68</v>
      </c>
      <c r="B79" s="53"/>
      <c r="C79" s="17">
        <f t="shared" si="7"/>
        <v>0</v>
      </c>
      <c r="D79" s="20"/>
      <c r="G79"/>
      <c r="J79" s="16">
        <v>0</v>
      </c>
      <c r="K79" s="62"/>
    </row>
    <row r="80" spans="1:18" ht="15.75" x14ac:dyDescent="0.25">
      <c r="A80" s="53" t="s">
        <v>69</v>
      </c>
      <c r="B80" s="53"/>
      <c r="C80" s="17">
        <f t="shared" si="7"/>
        <v>0</v>
      </c>
      <c r="D80" s="20"/>
      <c r="G80"/>
      <c r="J80" s="16">
        <v>0</v>
      </c>
      <c r="K80" s="62"/>
    </row>
    <row r="81" spans="1:18" ht="15" customHeight="1" x14ac:dyDescent="0.25">
      <c r="A81" s="53" t="s">
        <v>70</v>
      </c>
      <c r="B81" s="53"/>
      <c r="C81" s="17">
        <f t="shared" si="7"/>
        <v>0</v>
      </c>
      <c r="D81" s="20"/>
      <c r="G81"/>
      <c r="J81" s="16">
        <v>0</v>
      </c>
      <c r="K81" s="62"/>
    </row>
    <row r="82" spans="1:18" ht="15" customHeight="1" x14ac:dyDescent="0.25">
      <c r="A82" s="53" t="s">
        <v>111</v>
      </c>
      <c r="B82" s="53"/>
      <c r="C82" s="17">
        <f t="shared" si="7"/>
        <v>0</v>
      </c>
      <c r="D82" s="20"/>
      <c r="H82" s="16"/>
      <c r="K82" s="64"/>
      <c r="M82" s="16"/>
      <c r="P82" s="19"/>
    </row>
    <row r="83" spans="1:18" ht="17.25" customHeight="1" x14ac:dyDescent="0.25">
      <c r="A83" s="55" t="s">
        <v>35</v>
      </c>
      <c r="B83" s="25">
        <v>10616533687</v>
      </c>
      <c r="C83" s="25">
        <f t="shared" ref="C83:C88" si="9">SUM(D83:Q83)</f>
        <v>3469148267</v>
      </c>
      <c r="D83" s="22">
        <f t="shared" ref="D83:O83" si="10">+D78+D74+D69+D58+D49+D41+D30+D19+D12</f>
        <v>685568669</v>
      </c>
      <c r="E83" s="22">
        <f t="shared" si="10"/>
        <v>593547154</v>
      </c>
      <c r="F83" s="22">
        <f t="shared" si="10"/>
        <v>1249031175</v>
      </c>
      <c r="G83" s="22">
        <f t="shared" si="10"/>
        <v>584908593</v>
      </c>
      <c r="H83" s="22">
        <f t="shared" si="10"/>
        <v>356092676</v>
      </c>
      <c r="I83" s="22">
        <f t="shared" si="10"/>
        <v>0</v>
      </c>
      <c r="J83" s="22">
        <f t="shared" si="10"/>
        <v>0</v>
      </c>
      <c r="K83" s="66">
        <f t="shared" si="10"/>
        <v>0</v>
      </c>
      <c r="L83" s="22">
        <f t="shared" si="10"/>
        <v>0</v>
      </c>
      <c r="M83" s="22">
        <f t="shared" si="10"/>
        <v>0</v>
      </c>
      <c r="N83" s="22">
        <f t="shared" si="10"/>
        <v>0</v>
      </c>
      <c r="O83" s="22">
        <f t="shared" si="10"/>
        <v>0</v>
      </c>
      <c r="Q83" s="19"/>
    </row>
    <row r="84" spans="1:18" ht="3.75" customHeight="1" x14ac:dyDescent="0.25">
      <c r="A84" s="56"/>
      <c r="B84" s="56"/>
      <c r="C84" s="17">
        <f t="shared" si="9"/>
        <v>0</v>
      </c>
      <c r="D84" s="20"/>
      <c r="G84"/>
      <c r="K84" s="62"/>
      <c r="P84" s="15"/>
    </row>
    <row r="85" spans="1:18" ht="22.5" customHeight="1" x14ac:dyDescent="0.25">
      <c r="A85" s="52" t="s">
        <v>71</v>
      </c>
      <c r="B85" s="65">
        <f>+B89</f>
        <v>227000000</v>
      </c>
      <c r="C85" s="17">
        <f t="shared" si="9"/>
        <v>62188</v>
      </c>
      <c r="D85" s="63">
        <f>+D89</f>
        <v>4813</v>
      </c>
      <c r="E85" s="15">
        <f>+E89</f>
        <v>57375</v>
      </c>
      <c r="F85" s="15">
        <f>+F89</f>
        <v>0</v>
      </c>
      <c r="G85" s="15">
        <f>+G89</f>
        <v>0</v>
      </c>
      <c r="H85" s="15">
        <f t="shared" ref="H85:O85" si="11">+H89</f>
        <v>0</v>
      </c>
      <c r="I85" s="15">
        <f t="shared" si="11"/>
        <v>0</v>
      </c>
      <c r="J85" s="15">
        <f>+J89</f>
        <v>0</v>
      </c>
      <c r="K85" s="63">
        <f t="shared" si="11"/>
        <v>0</v>
      </c>
      <c r="L85" s="15">
        <f t="shared" si="11"/>
        <v>0</v>
      </c>
      <c r="M85" s="15">
        <f t="shared" si="11"/>
        <v>0</v>
      </c>
      <c r="N85" s="15">
        <f t="shared" si="11"/>
        <v>0</v>
      </c>
      <c r="O85" s="15">
        <f t="shared" si="11"/>
        <v>0</v>
      </c>
      <c r="Q85" s="19"/>
    </row>
    <row r="86" spans="1:18" ht="15.75" x14ac:dyDescent="0.25">
      <c r="A86" s="57" t="s">
        <v>72</v>
      </c>
      <c r="B86" s="63"/>
      <c r="C86" s="17">
        <f t="shared" si="9"/>
        <v>0</v>
      </c>
      <c r="D86" s="15"/>
      <c r="G86"/>
      <c r="J86" s="16">
        <f>+J87+J88</f>
        <v>0</v>
      </c>
      <c r="K86" s="65">
        <f>SUM(K87)</f>
        <v>0</v>
      </c>
      <c r="L86" s="17">
        <f>SUM(L87)</f>
        <v>0</v>
      </c>
    </row>
    <row r="87" spans="1:18" ht="18" customHeight="1" x14ac:dyDescent="0.25">
      <c r="A87" s="53" t="s">
        <v>73</v>
      </c>
      <c r="B87" s="20"/>
      <c r="C87" s="40">
        <f>SUM(D87:Q87)</f>
        <v>0</v>
      </c>
      <c r="D87" s="20"/>
      <c r="G87"/>
      <c r="J87" s="16">
        <v>0</v>
      </c>
      <c r="K87" s="64"/>
      <c r="Q87" s="19"/>
    </row>
    <row r="88" spans="1:18" ht="15.75" customHeight="1" x14ac:dyDescent="0.25">
      <c r="A88" s="53" t="s">
        <v>74</v>
      </c>
      <c r="B88" s="20"/>
      <c r="C88" s="17">
        <f t="shared" si="9"/>
        <v>0</v>
      </c>
      <c r="D88" s="20"/>
      <c r="G88"/>
      <c r="J88" s="16">
        <v>0</v>
      </c>
      <c r="K88" s="62"/>
    </row>
    <row r="89" spans="1:18" ht="15.75" x14ac:dyDescent="0.25">
      <c r="A89" s="57" t="s">
        <v>75</v>
      </c>
      <c r="B89" s="63">
        <f>+B90</f>
        <v>227000000</v>
      </c>
      <c r="C89" s="16">
        <f>SUM(D89:O89)</f>
        <v>62188</v>
      </c>
      <c r="D89" s="17">
        <f>SUM(D90:D91)</f>
        <v>4813</v>
      </c>
      <c r="E89" s="17">
        <f>+E90</f>
        <v>57375</v>
      </c>
      <c r="F89" s="17">
        <f>+F90</f>
        <v>0</v>
      </c>
      <c r="G89" s="17">
        <f>+G90</f>
        <v>0</v>
      </c>
      <c r="H89" s="17">
        <f>+H90</f>
        <v>0</v>
      </c>
      <c r="I89" s="17">
        <f t="shared" ref="I89:O89" si="12">SUM(I90:I91)</f>
        <v>0</v>
      </c>
      <c r="J89" s="17">
        <f t="shared" si="12"/>
        <v>0</v>
      </c>
      <c r="K89" s="65">
        <f t="shared" si="12"/>
        <v>0</v>
      </c>
      <c r="L89" s="17">
        <f t="shared" si="12"/>
        <v>0</v>
      </c>
      <c r="M89" s="17">
        <f t="shared" si="12"/>
        <v>0</v>
      </c>
      <c r="N89" s="17">
        <f t="shared" si="12"/>
        <v>0</v>
      </c>
      <c r="O89" s="17">
        <f t="shared" si="12"/>
        <v>0</v>
      </c>
      <c r="R89" s="19"/>
    </row>
    <row r="90" spans="1:18" ht="19.5" customHeight="1" x14ac:dyDescent="0.25">
      <c r="A90" s="53" t="s">
        <v>76</v>
      </c>
      <c r="B90" s="20">
        <v>227000000</v>
      </c>
      <c r="C90" s="16">
        <f>SUM(D90:O90)</f>
        <v>62188</v>
      </c>
      <c r="D90" s="20">
        <v>4813</v>
      </c>
      <c r="E90" s="16">
        <v>57375</v>
      </c>
      <c r="H90" s="16"/>
      <c r="K90" s="64"/>
      <c r="M90" s="16"/>
      <c r="N90" s="64"/>
      <c r="O90" s="16"/>
    </row>
    <row r="91" spans="1:18" ht="12.75" customHeight="1" x14ac:dyDescent="0.25">
      <c r="A91" s="53" t="s">
        <v>77</v>
      </c>
      <c r="B91" s="20"/>
      <c r="C91" s="16">
        <f>SUM(D91:O91)</f>
        <v>0</v>
      </c>
      <c r="D91" s="20"/>
      <c r="G91"/>
      <c r="K91" s="62"/>
    </row>
    <row r="92" spans="1:18" ht="15.75" x14ac:dyDescent="0.25">
      <c r="A92" s="57" t="s">
        <v>78</v>
      </c>
      <c r="B92" s="63">
        <v>0</v>
      </c>
      <c r="C92" s="16">
        <f>+I92</f>
        <v>0</v>
      </c>
      <c r="D92" s="15"/>
      <c r="G92"/>
      <c r="K92" s="62"/>
    </row>
    <row r="93" spans="1:18" ht="16.5" customHeight="1" x14ac:dyDescent="0.25">
      <c r="A93" s="53" t="s">
        <v>79</v>
      </c>
      <c r="B93" s="20">
        <v>0</v>
      </c>
      <c r="C93" s="16"/>
      <c r="D93" s="15"/>
      <c r="G93"/>
      <c r="K93" s="62"/>
    </row>
    <row r="94" spans="1:18" ht="11.25" hidden="1" customHeight="1" x14ac:dyDescent="0.25">
      <c r="A94" s="53"/>
      <c r="B94" s="66">
        <f>+B89+B92</f>
        <v>227000000</v>
      </c>
      <c r="C94" s="16">
        <f>+I94</f>
        <v>0</v>
      </c>
      <c r="D94" s="20"/>
      <c r="G94"/>
      <c r="K94" s="62"/>
    </row>
    <row r="95" spans="1:18" ht="17.25" customHeight="1" x14ac:dyDescent="0.25">
      <c r="A95" s="55" t="s">
        <v>80</v>
      </c>
      <c r="B95" s="66">
        <v>227000000</v>
      </c>
      <c r="C95" s="22">
        <f>+C92+C89+C86</f>
        <v>62188</v>
      </c>
      <c r="D95" s="22">
        <f>+D92+D89</f>
        <v>4813</v>
      </c>
      <c r="E95" s="22">
        <f>+E85</f>
        <v>57375</v>
      </c>
      <c r="F95" s="22">
        <f>+F92+F89</f>
        <v>0</v>
      </c>
      <c r="G95" s="22">
        <f>+G92+G89</f>
        <v>0</v>
      </c>
      <c r="H95" s="22">
        <f>+H92+H89</f>
        <v>0</v>
      </c>
      <c r="I95" s="22">
        <f t="shared" ref="I95:O95" si="13">+I89+I86</f>
        <v>0</v>
      </c>
      <c r="J95" s="22">
        <f t="shared" si="13"/>
        <v>0</v>
      </c>
      <c r="K95" s="66">
        <f t="shared" si="13"/>
        <v>0</v>
      </c>
      <c r="L95" s="22">
        <f t="shared" si="13"/>
        <v>0</v>
      </c>
      <c r="M95" s="22">
        <f t="shared" si="13"/>
        <v>0</v>
      </c>
      <c r="N95" s="22">
        <f t="shared" si="13"/>
        <v>0</v>
      </c>
      <c r="O95" s="22">
        <f t="shared" si="13"/>
        <v>0</v>
      </c>
      <c r="Q95" s="16"/>
      <c r="R95" s="19"/>
    </row>
    <row r="96" spans="1:18" ht="12" customHeight="1" x14ac:dyDescent="0.25">
      <c r="A96" s="58"/>
      <c r="B96" s="58"/>
      <c r="G96"/>
      <c r="P96" s="19"/>
      <c r="Q96" s="16"/>
      <c r="R96" s="19"/>
    </row>
    <row r="97" spans="1:18" ht="21" customHeight="1" x14ac:dyDescent="0.25">
      <c r="A97" s="9" t="s">
        <v>81</v>
      </c>
      <c r="B97" s="23">
        <v>10843533687</v>
      </c>
      <c r="C97" s="23">
        <f>SUM(D97:O97)</f>
        <v>3469210455</v>
      </c>
      <c r="D97" s="23">
        <f>+D95+D83</f>
        <v>685573482</v>
      </c>
      <c r="E97" s="23">
        <f t="shared" ref="E97:O97" si="14">+E95+E83</f>
        <v>593604529</v>
      </c>
      <c r="F97" s="23">
        <f t="shared" si="14"/>
        <v>1249031175</v>
      </c>
      <c r="G97" s="23">
        <f t="shared" si="14"/>
        <v>584908593</v>
      </c>
      <c r="H97" s="23">
        <f t="shared" si="14"/>
        <v>356092676</v>
      </c>
      <c r="I97" s="23">
        <f t="shared" si="14"/>
        <v>0</v>
      </c>
      <c r="J97" s="23">
        <f t="shared" si="14"/>
        <v>0</v>
      </c>
      <c r="K97" s="23">
        <f t="shared" si="14"/>
        <v>0</v>
      </c>
      <c r="L97" s="23">
        <f t="shared" si="14"/>
        <v>0</v>
      </c>
      <c r="M97" s="23">
        <f t="shared" si="14"/>
        <v>0</v>
      </c>
      <c r="N97" s="23">
        <f t="shared" si="14"/>
        <v>0</v>
      </c>
      <c r="O97" s="21">
        <f t="shared" si="14"/>
        <v>0</v>
      </c>
      <c r="P97" s="19"/>
      <c r="Q97" s="19"/>
    </row>
    <row r="98" spans="1:18" ht="16.5" customHeight="1" x14ac:dyDescent="0.25">
      <c r="A98" s="58" t="s">
        <v>127</v>
      </c>
      <c r="B98" s="58"/>
      <c r="C98" s="24"/>
      <c r="D98" s="47"/>
      <c r="H98" s="19"/>
      <c r="M98" s="64"/>
      <c r="N98" s="64"/>
      <c r="O98" s="16"/>
      <c r="Q98" s="16"/>
      <c r="R98" s="19"/>
    </row>
    <row r="99" spans="1:18" ht="12.75" customHeight="1" x14ac:dyDescent="0.25">
      <c r="A99" s="58" t="s">
        <v>128</v>
      </c>
      <c r="B99" s="58"/>
      <c r="K99" s="19"/>
      <c r="O99" s="19"/>
      <c r="Q99" s="19"/>
      <c r="R99" s="19"/>
    </row>
    <row r="100" spans="1:18" hidden="1" x14ac:dyDescent="0.25">
      <c r="R100" s="19"/>
    </row>
    <row r="101" spans="1:18" ht="1.5" customHeight="1" x14ac:dyDescent="0.25">
      <c r="Q101" s="16"/>
    </row>
    <row r="102" spans="1:18" ht="12.75" customHeight="1" x14ac:dyDescent="0.25">
      <c r="D102" s="90"/>
      <c r="E102" s="90"/>
      <c r="F102" s="90"/>
      <c r="G102" s="90"/>
      <c r="H102" s="60"/>
      <c r="P102" s="19"/>
    </row>
    <row r="103" spans="1:18" ht="1.5" hidden="1" customHeight="1" x14ac:dyDescent="0.25">
      <c r="A103" s="26"/>
      <c r="B103" s="26"/>
      <c r="D103" s="60"/>
      <c r="E103" s="60"/>
      <c r="F103" s="60"/>
      <c r="G103" s="60"/>
      <c r="H103" s="60"/>
    </row>
    <row r="104" spans="1:18" x14ac:dyDescent="0.25">
      <c r="A104" s="72" t="s">
        <v>120</v>
      </c>
      <c r="B104" s="72"/>
      <c r="C104" s="60"/>
      <c r="D104" s="90" t="s">
        <v>123</v>
      </c>
      <c r="E104" s="90"/>
      <c r="F104" s="90"/>
      <c r="G104" s="90"/>
      <c r="H104" s="60"/>
      <c r="I104" s="60"/>
      <c r="J104" s="60"/>
      <c r="K104" s="60"/>
      <c r="L104" s="60"/>
      <c r="M104" s="60"/>
      <c r="N104" s="60"/>
      <c r="O104" s="60"/>
      <c r="P104" s="36"/>
    </row>
    <row r="105" spans="1:18" s="62" customFormat="1" ht="9.75" customHeight="1" x14ac:dyDescent="0.25">
      <c r="A105" s="72"/>
      <c r="B105" s="72"/>
      <c r="C105" s="60"/>
      <c r="D105" s="77"/>
      <c r="E105" s="77"/>
      <c r="F105" s="77"/>
      <c r="G105" s="60"/>
      <c r="H105" s="60"/>
      <c r="I105" s="60"/>
      <c r="J105" s="60"/>
      <c r="K105" s="60"/>
      <c r="L105" s="60"/>
      <c r="M105" s="60"/>
      <c r="N105" s="60"/>
      <c r="O105" s="60"/>
      <c r="P105" s="77"/>
    </row>
    <row r="106" spans="1:18" s="62" customFormat="1" ht="9.75" customHeight="1" x14ac:dyDescent="0.25">
      <c r="A106" s="72"/>
      <c r="B106" s="72"/>
      <c r="C106" s="60"/>
      <c r="D106" s="83"/>
      <c r="E106" s="83"/>
      <c r="F106" s="83"/>
      <c r="G106" s="60"/>
      <c r="H106" s="60"/>
      <c r="I106" s="60"/>
      <c r="J106" s="60"/>
      <c r="K106" s="60"/>
      <c r="L106" s="60"/>
      <c r="M106" s="60"/>
      <c r="N106" s="60"/>
      <c r="O106" s="60"/>
      <c r="P106" s="83"/>
    </row>
    <row r="107" spans="1:18" ht="12" customHeight="1" x14ac:dyDescent="0.25">
      <c r="A107" s="28"/>
      <c r="B107" s="28"/>
      <c r="C107" s="59"/>
      <c r="D107" s="59"/>
      <c r="E107" s="59"/>
      <c r="F107" s="59"/>
      <c r="G107" s="59"/>
      <c r="H107" s="61"/>
      <c r="I107" s="59"/>
      <c r="J107" s="59"/>
      <c r="K107" s="59"/>
      <c r="L107" s="59"/>
      <c r="M107" s="59"/>
      <c r="N107" s="59"/>
      <c r="O107" s="59"/>
      <c r="P107" s="59"/>
    </row>
    <row r="108" spans="1:18" ht="19.5" customHeight="1" x14ac:dyDescent="0.25">
      <c r="A108" s="28" t="s">
        <v>119</v>
      </c>
      <c r="B108" s="28"/>
      <c r="D108" s="90" t="s">
        <v>122</v>
      </c>
      <c r="E108" s="90"/>
      <c r="F108" s="90"/>
      <c r="G108" s="90"/>
      <c r="H108" s="60"/>
      <c r="I108" s="60"/>
      <c r="J108" s="60"/>
      <c r="K108" s="60"/>
      <c r="L108" s="60"/>
      <c r="M108" s="60"/>
      <c r="N108" s="60"/>
      <c r="O108" s="36"/>
      <c r="P108" s="36"/>
    </row>
    <row r="109" spans="1:18" ht="12.75" customHeight="1" x14ac:dyDescent="0.25">
      <c r="A109" s="27" t="s">
        <v>118</v>
      </c>
      <c r="B109" s="27"/>
      <c r="C109" s="60"/>
      <c r="D109" s="90" t="s">
        <v>121</v>
      </c>
      <c r="E109" s="90"/>
      <c r="F109" s="90"/>
      <c r="G109" s="90"/>
      <c r="H109" s="60"/>
      <c r="I109" s="60"/>
      <c r="J109" s="60"/>
      <c r="K109" s="60"/>
      <c r="L109" s="60"/>
      <c r="M109" s="60"/>
      <c r="N109" s="60"/>
      <c r="O109" s="60"/>
    </row>
    <row r="110" spans="1:18" ht="7.5" customHeight="1" x14ac:dyDescent="0.25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8" ht="6.75" hidden="1" customHeight="1" x14ac:dyDescent="0.25">
      <c r="A111" s="27"/>
      <c r="B111" s="27"/>
      <c r="C111" s="27"/>
      <c r="D111" s="29"/>
      <c r="E111" s="29"/>
      <c r="F111" s="29"/>
      <c r="G111" s="29"/>
      <c r="H111" s="27"/>
      <c r="I111" s="29" t="s">
        <v>112</v>
      </c>
      <c r="J111" s="88"/>
      <c r="K111" s="88"/>
      <c r="L111" s="88"/>
      <c r="P111" s="27"/>
      <c r="Q111" s="13"/>
    </row>
    <row r="112" spans="1:18" ht="5.25" hidden="1" customHeight="1" x14ac:dyDescent="0.25">
      <c r="A112" s="39"/>
      <c r="B112" s="78"/>
      <c r="C112" s="27"/>
      <c r="D112" s="29"/>
      <c r="E112" s="29"/>
      <c r="F112" s="29"/>
      <c r="G112" s="29"/>
      <c r="H112" s="27"/>
      <c r="I112" s="29"/>
      <c r="J112" s="29"/>
      <c r="K112" s="27"/>
      <c r="L112" s="29"/>
      <c r="M112" s="27"/>
      <c r="N112" s="27"/>
      <c r="O112" s="27"/>
      <c r="P112" s="27"/>
    </row>
    <row r="113" spans="1:16" ht="13.5" customHeight="1" x14ac:dyDescent="0.25">
      <c r="A113" s="91" t="s">
        <v>126</v>
      </c>
      <c r="B113" s="91"/>
      <c r="C113" s="91"/>
      <c r="D113" s="91"/>
      <c r="E113" s="91"/>
      <c r="F113" s="91"/>
      <c r="G113" s="72"/>
      <c r="H113" s="72"/>
      <c r="I113" s="72"/>
      <c r="J113" s="72"/>
      <c r="K113" s="72"/>
      <c r="L113" s="72"/>
      <c r="M113" s="72"/>
      <c r="N113" s="72"/>
      <c r="O113" s="27"/>
      <c r="P113" s="27"/>
    </row>
    <row r="114" spans="1:16" s="62" customFormat="1" ht="11.25" customHeight="1" x14ac:dyDescent="0.25">
      <c r="A114" s="76"/>
      <c r="B114" s="78"/>
      <c r="C114" s="76"/>
      <c r="D114" s="76"/>
      <c r="E114" s="76"/>
      <c r="F114" s="72"/>
      <c r="G114" s="72"/>
      <c r="H114" s="72"/>
      <c r="I114" s="72"/>
      <c r="J114" s="72"/>
      <c r="K114" s="72"/>
      <c r="L114" s="72"/>
      <c r="M114" s="72"/>
      <c r="N114" s="72"/>
      <c r="O114" s="27"/>
      <c r="P114" s="27"/>
    </row>
    <row r="115" spans="1:16" s="62" customFormat="1" ht="11.25" customHeight="1" x14ac:dyDescent="0.25">
      <c r="A115" s="82"/>
      <c r="B115" s="82"/>
      <c r="C115" s="82"/>
      <c r="D115" s="82"/>
      <c r="E115" s="82"/>
      <c r="F115" s="72"/>
      <c r="G115" s="72"/>
      <c r="H115" s="72"/>
      <c r="I115" s="72"/>
      <c r="J115" s="72"/>
      <c r="K115" s="72"/>
      <c r="L115" s="72"/>
      <c r="M115" s="72"/>
      <c r="N115" s="72"/>
      <c r="O115" s="27"/>
      <c r="P115" s="27"/>
    </row>
    <row r="116" spans="1:16" s="62" customFormat="1" ht="11.25" customHeight="1" x14ac:dyDescent="0.25">
      <c r="A116" s="82"/>
      <c r="B116" s="82"/>
      <c r="C116" s="82"/>
      <c r="D116" s="82"/>
      <c r="E116" s="82"/>
      <c r="F116" s="72"/>
      <c r="G116" s="72"/>
      <c r="H116" s="72"/>
      <c r="I116" s="72"/>
      <c r="J116" s="72"/>
      <c r="K116" s="72"/>
      <c r="L116" s="72"/>
      <c r="M116" s="72"/>
      <c r="N116" s="72"/>
      <c r="O116" s="27"/>
      <c r="P116" s="27"/>
    </row>
    <row r="117" spans="1:16" s="62" customFormat="1" ht="11.25" customHeight="1" x14ac:dyDescent="0.25">
      <c r="A117" s="82"/>
      <c r="B117" s="82"/>
      <c r="C117" s="82"/>
      <c r="D117" s="82"/>
      <c r="E117" s="82"/>
      <c r="F117" s="72"/>
      <c r="G117" s="72"/>
      <c r="H117" s="72"/>
      <c r="I117" s="72"/>
      <c r="J117" s="72"/>
      <c r="K117" s="72"/>
      <c r="L117" s="72"/>
      <c r="M117" s="72"/>
      <c r="N117" s="72"/>
      <c r="O117" s="27"/>
      <c r="P117" s="27"/>
    </row>
    <row r="118" spans="1:16" s="62" customFormat="1" ht="11.25" customHeight="1" x14ac:dyDescent="0.25">
      <c r="A118" s="82"/>
      <c r="B118" s="82"/>
      <c r="C118" s="82"/>
      <c r="D118" s="82"/>
      <c r="E118" s="82"/>
      <c r="F118" s="72"/>
      <c r="G118" s="72"/>
      <c r="H118" s="72"/>
      <c r="I118" s="72"/>
      <c r="J118" s="72"/>
      <c r="K118" s="72"/>
      <c r="L118" s="72"/>
      <c r="M118" s="72"/>
      <c r="N118" s="72"/>
      <c r="O118" s="27"/>
      <c r="P118" s="27"/>
    </row>
    <row r="119" spans="1:16" ht="12" customHeight="1" x14ac:dyDescent="0.25">
      <c r="A119" s="39"/>
      <c r="B119" s="78"/>
      <c r="C119" s="27"/>
      <c r="D119" s="29"/>
      <c r="E119" s="29"/>
      <c r="F119" s="29"/>
      <c r="G119" s="29"/>
      <c r="H119" s="27"/>
      <c r="I119" s="27"/>
      <c r="J119" s="27"/>
      <c r="K119" s="27"/>
      <c r="L119" s="27"/>
      <c r="M119" s="27"/>
      <c r="N119" s="27"/>
      <c r="O119" s="27"/>
      <c r="P119" s="39"/>
    </row>
    <row r="120" spans="1:16" ht="3" hidden="1" customHeight="1" x14ac:dyDescent="0.25">
      <c r="A120" s="39"/>
      <c r="B120" s="78"/>
      <c r="C120" s="27"/>
      <c r="D120" s="29"/>
      <c r="E120" s="29"/>
      <c r="F120" s="29"/>
      <c r="G120" s="29"/>
      <c r="H120" s="27"/>
      <c r="I120" s="27"/>
      <c r="J120" s="27"/>
      <c r="K120" s="27"/>
      <c r="L120" s="27"/>
      <c r="M120" s="27"/>
      <c r="N120" s="27"/>
      <c r="O120" s="27"/>
      <c r="P120" s="39"/>
    </row>
    <row r="121" spans="1:16" ht="0.75" hidden="1" customHeight="1" x14ac:dyDescent="0.25">
      <c r="A121" s="39"/>
      <c r="B121" s="78"/>
      <c r="C121" s="39"/>
      <c r="D121" s="36"/>
      <c r="E121" s="36"/>
      <c r="F121" s="36"/>
      <c r="G121" s="44"/>
      <c r="H121" s="39"/>
      <c r="I121" s="39"/>
      <c r="J121" s="36"/>
      <c r="K121" s="39"/>
      <c r="L121" s="36"/>
      <c r="M121" s="39"/>
      <c r="N121" s="39"/>
      <c r="O121" s="39"/>
      <c r="P121" s="27"/>
    </row>
    <row r="122" spans="1:16" x14ac:dyDescent="0.25">
      <c r="A122" s="91" t="s">
        <v>124</v>
      </c>
      <c r="B122" s="91"/>
      <c r="C122" s="91"/>
      <c r="D122" s="91"/>
      <c r="E122" s="91"/>
      <c r="F122" s="91"/>
      <c r="G122" s="72"/>
      <c r="H122" s="72"/>
      <c r="I122" s="72"/>
      <c r="J122" s="72"/>
      <c r="K122" s="72"/>
      <c r="L122" s="72"/>
      <c r="M122" s="72"/>
      <c r="N122" s="72"/>
      <c r="O122" s="27"/>
      <c r="P122" s="27"/>
    </row>
    <row r="123" spans="1:16" x14ac:dyDescent="0.25">
      <c r="A123" s="91" t="s">
        <v>125</v>
      </c>
      <c r="B123" s="91"/>
      <c r="C123" s="91"/>
      <c r="D123" s="91"/>
      <c r="E123" s="91"/>
      <c r="F123" s="91"/>
      <c r="G123" s="72"/>
      <c r="H123" s="72"/>
      <c r="I123" s="72"/>
      <c r="J123" s="72"/>
      <c r="K123" s="72"/>
      <c r="L123" s="72"/>
      <c r="M123" s="72"/>
      <c r="N123" s="72"/>
      <c r="O123" s="27"/>
    </row>
    <row r="124" spans="1:16" ht="15" customHeight="1" x14ac:dyDescent="0.25">
      <c r="A124" s="75" t="s">
        <v>117</v>
      </c>
      <c r="C124" s="62"/>
      <c r="D124" s="64"/>
      <c r="E124" s="64"/>
      <c r="F124" s="64"/>
      <c r="G124" s="64"/>
      <c r="H124" s="62"/>
      <c r="I124" s="64"/>
      <c r="J124" s="64"/>
      <c r="K124" s="62"/>
    </row>
    <row r="125" spans="1:16" x14ac:dyDescent="0.25">
      <c r="A125" s="84" t="s">
        <v>129</v>
      </c>
      <c r="B125" s="75"/>
    </row>
  </sheetData>
  <mergeCells count="15">
    <mergeCell ref="A113:F113"/>
    <mergeCell ref="A122:F122"/>
    <mergeCell ref="A123:F123"/>
    <mergeCell ref="A2:O2"/>
    <mergeCell ref="A3:N3"/>
    <mergeCell ref="A4:N4"/>
    <mergeCell ref="J111:L111"/>
    <mergeCell ref="A5:N5"/>
    <mergeCell ref="A6:N6"/>
    <mergeCell ref="A7:N7"/>
    <mergeCell ref="A8:N8"/>
    <mergeCell ref="D108:G108"/>
    <mergeCell ref="D102:G102"/>
    <mergeCell ref="D109:G109"/>
    <mergeCell ref="D104:G104"/>
  </mergeCells>
  <pageMargins left="0.23622047244094491" right="0.23622047244094491" top="0.35433070866141736" bottom="0.35433070866141736" header="0.31496062992125984" footer="0.31496062992125984"/>
  <pageSetup scale="59" fitToHeight="0" orientation="portrait" horizontalDpi="360" verticalDpi="360" r:id="rId1"/>
  <colBreaks count="1" manualBreakCount="1">
    <brk id="8" max="1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Plantilla Presupuesto</vt:lpstr>
      <vt:lpstr>Hoja1</vt:lpstr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Sergio M. Polanco Albuerme</cp:lastModifiedBy>
  <cp:lastPrinted>2022-06-10T20:53:18Z</cp:lastPrinted>
  <dcterms:created xsi:type="dcterms:W3CDTF">2018-04-17T18:57:16Z</dcterms:created>
  <dcterms:modified xsi:type="dcterms:W3CDTF">2022-06-10T20:59:22Z</dcterms:modified>
</cp:coreProperties>
</file>