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Inversion mensual 2022\Reportes trimestrales\"/>
    </mc:Choice>
  </mc:AlternateContent>
  <xr:revisionPtr revIDLastSave="0" documentId="13_ncr:1_{1E48664D-92A0-4834-BF15-D78F91A3C363}" xr6:coauthVersionLast="47" xr6:coauthVersionMax="47" xr10:uidLastSave="{00000000-0000-0000-0000-000000000000}"/>
  <bookViews>
    <workbookView xWindow="-120" yWindow="-120" windowWidth="29040" windowHeight="18240" xr2:uid="{B302EDC3-6967-49AB-B3BE-8F5338308B82}"/>
  </bookViews>
  <sheets>
    <sheet name="Imprimir" sheetId="1" r:id="rId1"/>
  </sheets>
  <externalReferences>
    <externalReference r:id="rId2"/>
  </externalReferences>
  <definedNames>
    <definedName name="_xlnm.Print_Area" localSheetId="0">Imprimir!$B$1:$Q$61</definedName>
    <definedName name="_xlnm.Print_Titles" localSheetId="0">Imprimir!$1:$2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E47" i="1"/>
  <c r="F37" i="1"/>
  <c r="J34" i="1"/>
  <c r="Q33" i="1"/>
  <c r="Q47" i="1" s="1"/>
  <c r="P33" i="1"/>
  <c r="P47" i="1" s="1"/>
  <c r="O33" i="1"/>
  <c r="O47" i="1" s="1"/>
  <c r="N33" i="1"/>
  <c r="N47" i="1" s="1"/>
  <c r="M33" i="1"/>
  <c r="M47" i="1" s="1"/>
  <c r="L33" i="1"/>
  <c r="L47" i="1" s="1"/>
  <c r="L48" i="1" s="1"/>
  <c r="K33" i="1"/>
  <c r="J33" i="1"/>
  <c r="I33" i="1"/>
  <c r="I47" i="1" s="1"/>
  <c r="H33" i="1"/>
  <c r="H47" i="1" s="1"/>
  <c r="G33" i="1"/>
  <c r="G47" i="1" s="1"/>
  <c r="F33" i="1"/>
  <c r="F47" i="1" s="1"/>
  <c r="J32" i="1"/>
  <c r="J31" i="1"/>
  <c r="J30" i="1"/>
  <c r="J29" i="1"/>
  <c r="J28" i="1"/>
  <c r="J27" i="1"/>
  <c r="J26" i="1"/>
  <c r="J2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Q3" i="1"/>
  <c r="P3" i="1"/>
  <c r="O3" i="1"/>
  <c r="N3" i="1"/>
  <c r="M3" i="1"/>
  <c r="L3" i="1"/>
  <c r="K3" i="1"/>
  <c r="I3" i="1"/>
  <c r="H3" i="1"/>
  <c r="G3" i="1"/>
  <c r="F3" i="1"/>
  <c r="O48" i="1" l="1"/>
  <c r="F48" i="1"/>
  <c r="J47" i="1"/>
  <c r="J3" i="1"/>
  <c r="I48" i="1" l="1"/>
  <c r="F50" i="1"/>
</calcChain>
</file>

<file path=xl/sharedStrings.xml><?xml version="1.0" encoding="utf-8"?>
<sst xmlns="http://schemas.openxmlformats.org/spreadsheetml/2006/main" count="119" uniqueCount="78">
  <si>
    <t>Corporacion del Acueducto y Alcantarillado de Santo Domingo
Informe de presupuesto Inversion 2do trimestre 2022</t>
  </si>
  <si>
    <t>SNIP</t>
  </si>
  <si>
    <t>Proyecto</t>
  </si>
  <si>
    <t>Fuente Financiamiento</t>
  </si>
  <si>
    <t>Monto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</si>
  <si>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</si>
  <si>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</si>
  <si>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</si>
  <si>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</si>
  <si>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</si>
  <si>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</si>
  <si>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</si>
  <si>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</si>
  <si>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</si>
  <si>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</si>
  <si>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</si>
  <si>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</si>
  <si>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PROYECTOS CON CÓDIGO SNIP DENTRO DE PRESUPUESTO</t>
  </si>
  <si>
    <t>AMPLIACIÓN ACUEDUCTO ORIENTAL BARRERA DE SALINIDAD Y TRASVASE A SANTO DOMINGO NORTE, FASE II</t>
  </si>
  <si>
    <t>CREDITO EXT.</t>
  </si>
  <si>
    <t>CONTRPARTIDA</t>
  </si>
  <si>
    <t>FONDO GENERAL</t>
  </si>
  <si>
    <t>HABILITACIÓN DE LAS REDES ELECTRICAS DE LOS SISTEMAS ISABELA, ISA-MANA, PLANTA DE VALDESIA Y ESTACION DE BOMBEO EL CALICHE, DISTRITO NACIONAL Y PROV SANTO DOMINGO</t>
  </si>
  <si>
    <t>MEJORAMIENTO DEL ABASTECIMIENTO DE AGUA POTABLE EN LA PROVINCIA SANTO DOMINGO</t>
  </si>
  <si>
    <t>REHABILITACIÓN SISTEMA HAINA MANOGUAYABO, MUNICIPIO SANTO DOMINGO OESTE, PROVINCIA SANTO DOMINGO</t>
  </si>
  <si>
    <t>REHABILITACION PLANTA DE TRATAMIENTO DE AGUAS RESIDUALES, VILLA LIBERACION,  PROVINCIA SANTO DOMINGO</t>
  </si>
  <si>
    <t>RECONSTRUCCIÓN  DEL  SISTEMA DE AGUA POTABLE LA ISABELA, MUNICIPIO SANTO DOMINGO OESTE, PROVINCIA SANTO DOMINGO</t>
  </si>
  <si>
    <t>HABILITACIÓN DEL SISTEMA DE PRODUCCION DE AGUA POTABLE, SECTOR LECHERIA, MANOGUAYABO, MUNICIPIO SANTO DOMINGO OESTE</t>
  </si>
  <si>
    <t>CONSTRUCCIÓN PRIMERA ETAPA DEL SUB-SISTEMA DE RECOLECCIÓN Y TRANSMISIÓN DE AGUAS RESIDUALES LA ZURZA, PROVINCIA DE SANTO DOMINGO</t>
  </si>
  <si>
    <t>REHABILITACIÓN DE LA PLANTA DE TRATAMIENTO DE AGUAS RESIDUALES DEL MUNICIPIO DE LOS ALCARRIZOS, PROVINCIA SANTO DOMINGO.</t>
  </si>
  <si>
    <t>CONSTRUCCION DE NUEVOS POZOS SECTORIALES EN EL GSD</t>
  </si>
  <si>
    <t>REHABILITACION 17 CAÑADAS DISTRITO NACIONAL Y PROVINCIA SANTO DOMINGO, REGION OZAMA</t>
  </si>
  <si>
    <t>EQUIPAMIENTO DE LAS AREAS SUSTANTIVAS DE LA CAASD, D. N. Y PROVINCIA STO. DGO.</t>
  </si>
  <si>
    <t>CONSTRUCCION SISTEMA DE SANEAMIENTO SANITARIO Y PLUVIAL CAÑADA GUAJIMIA FASE II, STO. DGO. OESTE</t>
  </si>
  <si>
    <t>CREDITO EXTERNO</t>
  </si>
  <si>
    <t>AMPLIACIÓN SERVICIOS DE AGUA POTABLE EN EL MUNICIPIO SANTO DOMINGO ESTE, PROVINCIA SANTO DOMINGO</t>
  </si>
  <si>
    <t>AMPLIACION COBERTURA DEL ALCANTARILLADO EN LOS MUNICIPIOS STO DGO ESTE Y NORTE</t>
  </si>
  <si>
    <t>REHABILITACIÓN DE SISTEMA DE PRODUCCIÓN DE AGUA POTABLE Y ESTACIONES DE BOMBEO DE AGUA RESIDUALES EN LA PROVINCIA SANTO DOMINGO</t>
  </si>
  <si>
    <t>MEJORAMIENTO REDES AGUA POTABLE EN EL DISTRITO NACIONAL, REGION OZAMA</t>
  </si>
  <si>
    <t>REHABILITACION ACUEDUCTO MULTIPLE SAN FELIPE MAL NOMBRE, VILLA MELLA, PROVINCIA SANTO DOMINGO, MUNICIPIO SANTO DOMINGO NORTE</t>
  </si>
  <si>
    <t xml:space="preserve">AMPLIACION COBERTURA DEL ALCANTARILLADO EN EL DN. </t>
  </si>
  <si>
    <t>14447</t>
  </si>
  <si>
    <t>AMPLIACION DE LA RED DE ABASTECIMIENTO DE AGUA POTABLE PARA LOS ALCARRIZOS Y PANTOJA, PROVINCIA SANTO DOMINGO</t>
  </si>
  <si>
    <t>14448</t>
  </si>
  <si>
    <t>AMPLIACION DE LA MICRORED DE ABASTECIMIENTO DE AGUA POTABLE PARA EL BARRIO LA UREÑA, MUNICIPIO SANTO DOMINGO ESTE.</t>
  </si>
  <si>
    <t>14449</t>
  </si>
  <si>
    <t>AMPLIACION DE LA MICRORED DE ABASTECIMIENTO DE AGUA POTABLE PARA EL SECTOR CANCINO ADENTRO, MUNICIPIO SANTO DOMINGO ESTE.</t>
  </si>
  <si>
    <t>14450</t>
  </si>
  <si>
    <t>AMPLIACION DE LA RED DE ABASTECIMIENTO DE AGUA POTABLE PARA EL MUNICIPIO SANTO DOMINGO NORTE.</t>
  </si>
  <si>
    <t>14451</t>
  </si>
  <si>
    <t>FORTALECIMIENTO DE LA MICRORED DE ABASTECIMIENTO DE AGUA POTABLE PARA EL MUNICIPIO DE SANTO DOMINGO ESTE.</t>
  </si>
  <si>
    <t>MEJORAMIENTO DE LA RED DE DISTRIBUCION DE AGUA POTABLE PARA LOS BARRIOS BRISAS DEL ESTE, VILLA ELOISA, LOTIFICACION DEL ESTE, LAS FLORES, MUNICIPIO SANTO DOMINGO ESTE.</t>
  </si>
  <si>
    <t>REPARACION DE DEPOSITOS REGULADORES EN EL GRAN SANTO DOMNFO</t>
  </si>
  <si>
    <t>FORTALECIMIENTO SERVICIO ABASTECIMIENTO DGO. OESTE</t>
  </si>
  <si>
    <t>PROYECTOS FUERA DE PRESUPUETSO Y EN PROCESO DE REACTIVACION</t>
  </si>
  <si>
    <t>S/SNIP</t>
  </si>
  <si>
    <t>GASTO DE CAPITAL PROYECTO CIUDAD JUAN BOSCH</t>
  </si>
  <si>
    <t>CONSTRUCCION DE REDES DE DISTRIBUCION DE AGUA POTABLE EN LOS JARDINES DEL SUR, DISTRITO NACIONAL</t>
  </si>
  <si>
    <t>AMPLIACIÓN ACUEDUCTO ORIENTAL BARRERA DE SALINIDAD Y TRASVASE A SANTO DOMINGO NORTE, FASE I</t>
  </si>
  <si>
    <t>REHABILITACIÓN PLANTAS DE TRATAMIENTO DE AGUAS RESIDUALES VISTA BELLA, HAINAMOSA Y PRADOS DE SAN LUIS, PROVINCIA DE SANTO DOMINGO</t>
  </si>
  <si>
    <t>MEJORAMIENTO DE LAS INSTALACIONES FISICAS DE LA PLANTA POTABILIZADORA VALDESIA, DISTRITO NACIONAL Y PROVINCIA SANTO DOMINGO.</t>
  </si>
  <si>
    <t>FORTALECIMIENTO DE LA RED DE ABASTECIMIENTO DE AGUA POTABLE PARA 16 SECTORES DEL DISTRITO NACIONAL.</t>
  </si>
  <si>
    <t>REPARACIÓN DEL DEPOSITO REGULADOR PALMAR DE HERRERA, PROVINCIA SANTO DOMINGO</t>
  </si>
  <si>
    <t>CONSTRUCCIÓN SOLUCION PLUVIAL Y SANITARIA CAÑADA TIRADENTES Y CONSTRUCCION BULEVAR RECREATIVO CRISTO PARK, DISTRITO NACIONAL</t>
  </si>
  <si>
    <t>EQUIPAMIENTO PARA LA AUTOMATIZACIÓN DE LOS SISTEMAS DE BOMBEO EN EL GRAN SANTO DOMINGO</t>
  </si>
  <si>
    <t>MEJORAMIENTO DE LOS ESPACIOS FISICOS DEL EDIFICIO NO.2 DE LA SEDE CENTRAL CAASD, DISTRITO NACIONAL.</t>
  </si>
  <si>
    <t>CONTRATOS EN PROCESO DE FORMULACION</t>
  </si>
  <si>
    <t>TOTALES MENSUALES</t>
  </si>
  <si>
    <t>TOTAL TRIMESTRE</t>
  </si>
  <si>
    <t>TOTAL SEMESTRE</t>
  </si>
  <si>
    <t>Pago Guajimia de Febrero se uso Tasa de cambio del dólar 57.4456 correspondiente al 4/2/2022 sengun B.C.</t>
  </si>
  <si>
    <t>Datos del mes de junio no disponible a la fecha de elaboracion del reporte</t>
  </si>
  <si>
    <t>Preparado por:</t>
  </si>
  <si>
    <t>Revisado por:</t>
  </si>
  <si>
    <t>Ing. Sergio Polanco</t>
  </si>
  <si>
    <t>Lic. Katihusca Ledesma</t>
  </si>
  <si>
    <t>Enc. Depto. Formulación, Monitoreo y Evaluación PPP</t>
  </si>
  <si>
    <t>Directora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</si>
</sst>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1" applyFont="1" applyFill="1" applyBorder="1" applyAlignment="1">
      <alignment horizontal="center" vertical="center" wrapText="1"/>
    </xf>
    <xf numFmtId="43" fontId="4" fillId="5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6" borderId="2" xfId="1" applyFont="1" applyFill="1" applyBorder="1" applyAlignment="1">
      <alignment horizontal="center" vertical="center" wrapText="1"/>
    </xf>
    <xf numFmtId="43" fontId="3" fillId="7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3" fontId="3" fillId="7" borderId="5" xfId="1" applyFont="1" applyFill="1" applyBorder="1" applyAlignment="1">
      <alignment horizontal="center" vertical="center" wrapText="1"/>
    </xf>
    <xf numFmtId="43" fontId="3" fillId="7" borderId="6" xfId="1" applyFont="1" applyFill="1" applyBorder="1" applyAlignment="1">
      <alignment horizontal="center" vertical="center" wrapText="1"/>
    </xf>
    <xf numFmtId="8" fontId="3" fillId="6" borderId="2" xfId="1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43" fontId="4" fillId="8" borderId="2" xfId="1" applyFont="1" applyFill="1" applyBorder="1" applyAlignment="1">
      <alignment horizontal="center" vertical="center"/>
    </xf>
    <xf numFmtId="43" fontId="4" fillId="9" borderId="2" xfId="1" applyFont="1" applyFill="1" applyBorder="1" applyAlignment="1">
      <alignment horizontal="center" vertical="center"/>
    </xf>
    <xf numFmtId="43" fontId="4" fillId="4" borderId="7" xfId="1" applyFont="1" applyFill="1" applyBorder="1" applyAlignment="1">
      <alignment horizontal="center" vertical="center"/>
    </xf>
    <xf numFmtId="43" fontId="5" fillId="4" borderId="7" xfId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center" vertical="center"/>
    </xf>
    <xf numFmtId="4" fontId="4" fillId="3" borderId="9" xfId="1" applyNumberFormat="1" applyFont="1" applyFill="1" applyBorder="1" applyAlignment="1">
      <alignment horizontal="center" vertical="center"/>
    </xf>
    <xf numFmtId="4" fontId="4" fillId="3" borderId="10" xfId="1" applyNumberFormat="1" applyFont="1" applyFill="1" applyBorder="1" applyAlignment="1">
      <alignment horizontal="center" vertical="center"/>
    </xf>
    <xf numFmtId="4" fontId="4" fillId="10" borderId="11" xfId="1" applyNumberFormat="1" applyFont="1" applyFill="1" applyBorder="1" applyAlignment="1">
      <alignment horizontal="center" vertical="center"/>
    </xf>
    <xf numFmtId="4" fontId="4" fillId="10" borderId="12" xfId="1" applyNumberFormat="1" applyFont="1" applyFill="1" applyBorder="1" applyAlignment="1">
      <alignment horizontal="center" vertical="center"/>
    </xf>
    <xf numFmtId="4" fontId="4" fillId="10" borderId="13" xfId="1" applyNumberFormat="1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11" borderId="2" xfId="0" applyFont="1" applyFill="1" applyBorder="1" applyAlignment="1">
      <alignment horizontal="center" vertical="center" wrapText="1"/>
    </xf>
    <xf numFmtId="4" fontId="7" fillId="11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3" fontId="6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0" fillId="0" borderId="0" xfId="0" applyNumberFormat="1"/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1227666</xdr:colOff>
      <xdr:row>0</xdr:row>
      <xdr:rowOff>781339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7EB2B8-8980-4037-9E32-35198F46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0"/>
          <a:ext cx="1873249" cy="7813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/Informe%20de%20presupuesto%202do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on ago-dic 2020 (3)"/>
      <sheetName val="Proyeccion ago-dic 2020 (2)"/>
      <sheetName val="Libramiento vs cheque"/>
      <sheetName val="Imprimir"/>
    </sheetNames>
    <sheetDataSet>
      <sheetData sheetId="0" refreshError="1"/>
      <sheetData sheetId="1" refreshError="1"/>
      <sheetData sheetId="2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N10">
            <v>18377636</v>
          </cell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N17">
            <v>123437055</v>
          </cell>
          <cell r="O17">
            <v>6293893</v>
          </cell>
        </row>
        <row r="18">
          <cell r="O18">
            <v>20060097</v>
          </cell>
        </row>
        <row r="19">
          <cell r="O19">
            <v>0</v>
          </cell>
        </row>
        <row r="20">
          <cell r="O20">
            <v>0</v>
          </cell>
        </row>
        <row r="21">
          <cell r="N21">
            <v>14450439</v>
          </cell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6">
          <cell r="N26">
            <v>8170263</v>
          </cell>
          <cell r="O26">
            <v>0</v>
          </cell>
        </row>
        <row r="27">
          <cell r="N27">
            <v>13707972</v>
          </cell>
          <cell r="O27">
            <v>0</v>
          </cell>
        </row>
        <row r="28">
          <cell r="N28">
            <v>3795535</v>
          </cell>
          <cell r="O28">
            <v>0</v>
          </cell>
        </row>
        <row r="29">
          <cell r="O29">
            <v>0</v>
          </cell>
        </row>
        <row r="30">
          <cell r="N30">
            <v>39627096</v>
          </cell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0A90-32E9-4F8C-A377-740BE41FFF51}">
  <sheetPr>
    <pageSetUpPr fitToPage="1"/>
  </sheetPr>
  <dimension ref="A1:Q68"/>
  <sheetViews>
    <sheetView tabSelected="1" view="pageBreakPreview" topLeftCell="B1" zoomScale="90" zoomScaleNormal="80" zoomScaleSheetLayoutView="90" workbookViewId="0">
      <pane xSplit="2" ySplit="2" topLeftCell="D3" activePane="bottomRight" state="frozen"/>
      <selection activeCell="B1" sqref="B1"/>
      <selection pane="topRight" activeCell="E1" sqref="E1"/>
      <selection pane="bottomLeft" activeCell="B3" sqref="B3"/>
      <selection pane="bottomRight" activeCell="G67" sqref="G67"/>
    </sheetView>
  </sheetViews>
  <sheetFormatPr baseColWidth="10" defaultRowHeight="15" x14ac:dyDescent="0.25"/>
  <cols>
    <col min="1" max="1" width="5.85546875" hidden="1" customWidth="1"/>
    <col min="2" max="2" width="10" style="40" customWidth="1"/>
    <col min="3" max="3" width="67" style="59" customWidth="1"/>
    <col min="4" max="4" width="13.140625" style="40" customWidth="1"/>
    <col min="5" max="5" width="15.5703125" style="50" customWidth="1"/>
    <col min="6" max="6" width="16.7109375" style="42" bestFit="1" customWidth="1"/>
    <col min="7" max="7" width="16" style="42" bestFit="1" customWidth="1"/>
    <col min="8" max="8" width="14" style="42" bestFit="1" customWidth="1"/>
    <col min="9" max="9" width="16.7109375" style="42" bestFit="1" customWidth="1"/>
    <col min="10" max="11" width="14" style="42" bestFit="1" customWidth="1"/>
    <col min="12" max="15" width="14" style="42" hidden="1" customWidth="1"/>
    <col min="16" max="16" width="13" style="42" hidden="1" customWidth="1"/>
    <col min="17" max="17" width="14" style="42" hidden="1" customWidth="1"/>
  </cols>
  <sheetData>
    <row r="1" spans="2:17" s="3" customFormat="1" ht="63.75" customHeight="1" thickBot="1" x14ac:dyDescent="0.25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2:17" s="3" customFormat="1" ht="25.5" customHeight="1" x14ac:dyDescent="0.2"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</row>
    <row r="3" spans="2:17" s="3" customFormat="1" ht="12" x14ac:dyDescent="0.2">
      <c r="B3" s="9" t="s">
        <v>17</v>
      </c>
      <c r="C3" s="9"/>
      <c r="D3" s="9"/>
      <c r="E3" s="9"/>
      <c r="F3" s="10">
        <f>SUM(F4:F32)</f>
        <v>203690031</v>
      </c>
      <c r="G3" s="10">
        <f t="shared" ref="G3:Q3" si="0">SUM(G4:G32)</f>
        <v>207767859</v>
      </c>
      <c r="H3" s="10">
        <f t="shared" si="0"/>
        <v>815008087</v>
      </c>
      <c r="I3" s="10">
        <f>SUM(I4:I32)</f>
        <v>90042727</v>
      </c>
      <c r="J3" s="10">
        <f t="shared" si="0"/>
        <v>249095559</v>
      </c>
      <c r="K3" s="10">
        <f t="shared" si="0"/>
        <v>171598220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</row>
    <row r="4" spans="2:17" s="3" customFormat="1" ht="12.75" customHeight="1" x14ac:dyDescent="0.2">
      <c r="B4" s="12">
        <v>14534</v>
      </c>
      <c r="C4" s="13" t="s">
        <v>18</v>
      </c>
      <c r="D4" s="14" t="s">
        <v>19</v>
      </c>
      <c r="E4" s="15">
        <v>661502365</v>
      </c>
      <c r="F4" s="16"/>
      <c r="G4" s="16"/>
      <c r="H4" s="16"/>
      <c r="I4" s="16"/>
      <c r="J4" s="16">
        <f>+'[1]Libramiento vs cheque'!N5+'[1]Libramiento vs cheque'!O5</f>
        <v>0</v>
      </c>
      <c r="K4" s="16"/>
      <c r="L4" s="17"/>
      <c r="M4" s="17"/>
      <c r="N4" s="17"/>
      <c r="O4" s="17"/>
      <c r="P4" s="17"/>
      <c r="Q4" s="17"/>
    </row>
    <row r="5" spans="2:17" s="3" customFormat="1" ht="12" x14ac:dyDescent="0.2">
      <c r="B5" s="12"/>
      <c r="C5" s="13"/>
      <c r="D5" s="14" t="s">
        <v>20</v>
      </c>
      <c r="E5" s="15">
        <v>65000000</v>
      </c>
      <c r="F5" s="16"/>
      <c r="G5" s="16"/>
      <c r="H5" s="16"/>
      <c r="I5" s="16"/>
      <c r="J5" s="16">
        <f>+'[1]Libramiento vs cheque'!N6+'[1]Libramiento vs cheque'!O6</f>
        <v>0</v>
      </c>
      <c r="K5" s="16"/>
      <c r="L5" s="17"/>
      <c r="M5" s="17"/>
      <c r="N5" s="17"/>
      <c r="O5" s="17"/>
      <c r="P5" s="17"/>
      <c r="Q5" s="17"/>
    </row>
    <row r="6" spans="2:17" s="3" customFormat="1" ht="13.5" customHeight="1" x14ac:dyDescent="0.2">
      <c r="B6" s="12"/>
      <c r="C6" s="13"/>
      <c r="D6" s="14" t="s">
        <v>21</v>
      </c>
      <c r="E6" s="15"/>
      <c r="F6" s="16"/>
      <c r="G6" s="16"/>
      <c r="H6" s="16"/>
      <c r="I6" s="16"/>
      <c r="J6" s="16">
        <f>+'[1]Libramiento vs cheque'!N7+'[1]Libramiento vs cheque'!O7</f>
        <v>0</v>
      </c>
      <c r="K6" s="16"/>
      <c r="L6" s="17"/>
      <c r="M6" s="17"/>
      <c r="N6" s="17"/>
      <c r="O6" s="17"/>
      <c r="P6" s="17"/>
      <c r="Q6" s="17"/>
    </row>
    <row r="7" spans="2:17" s="3" customFormat="1" ht="27" customHeight="1" x14ac:dyDescent="0.2">
      <c r="B7" s="14">
        <v>14078</v>
      </c>
      <c r="C7" s="18" t="s">
        <v>22</v>
      </c>
      <c r="D7" s="14" t="s">
        <v>21</v>
      </c>
      <c r="E7" s="15">
        <v>102827912.94</v>
      </c>
      <c r="F7" s="16"/>
      <c r="G7" s="16"/>
      <c r="H7" s="16"/>
      <c r="I7" s="16"/>
      <c r="J7" s="16">
        <f>+'[1]Libramiento vs cheque'!N8+'[1]Libramiento vs cheque'!O8</f>
        <v>0</v>
      </c>
      <c r="K7" s="16"/>
      <c r="L7" s="19"/>
      <c r="M7" s="17"/>
      <c r="N7" s="17"/>
      <c r="O7" s="19"/>
      <c r="P7" s="17"/>
      <c r="Q7" s="17"/>
    </row>
    <row r="8" spans="2:17" s="3" customFormat="1" ht="16.5" hidden="1" customHeight="1" x14ac:dyDescent="0.2">
      <c r="B8" s="14">
        <v>14082</v>
      </c>
      <c r="C8" s="18" t="s">
        <v>23</v>
      </c>
      <c r="D8" s="14" t="s">
        <v>21</v>
      </c>
      <c r="E8" s="15"/>
      <c r="F8" s="16"/>
      <c r="G8" s="16"/>
      <c r="H8" s="16"/>
      <c r="I8" s="16"/>
      <c r="J8" s="16">
        <f>+'[1]Libramiento vs cheque'!N9+'[1]Libramiento vs cheque'!O9</f>
        <v>0</v>
      </c>
      <c r="K8" s="16"/>
      <c r="L8" s="19"/>
      <c r="M8" s="17"/>
      <c r="N8" s="17"/>
      <c r="O8" s="19"/>
      <c r="P8" s="17"/>
      <c r="Q8" s="17"/>
    </row>
    <row r="9" spans="2:17" s="3" customFormat="1" ht="24" x14ac:dyDescent="0.2">
      <c r="B9" s="14">
        <v>14074</v>
      </c>
      <c r="C9" s="18" t="s">
        <v>24</v>
      </c>
      <c r="D9" s="14" t="s">
        <v>21</v>
      </c>
      <c r="E9" s="15">
        <v>231380523</v>
      </c>
      <c r="F9" s="16">
        <v>787511</v>
      </c>
      <c r="G9" s="16"/>
      <c r="H9" s="16"/>
      <c r="I9" s="16"/>
      <c r="J9" s="16">
        <f>+'[1]Libramiento vs cheque'!N10+'[1]Libramiento vs cheque'!O10</f>
        <v>18377636</v>
      </c>
      <c r="K9" s="16"/>
      <c r="L9" s="19"/>
      <c r="M9" s="17"/>
      <c r="N9" s="17"/>
      <c r="O9" s="19"/>
      <c r="P9" s="17"/>
      <c r="Q9" s="17"/>
    </row>
    <row r="10" spans="2:17" s="3" customFormat="1" ht="24" hidden="1" x14ac:dyDescent="0.2">
      <c r="B10" s="14">
        <v>14075</v>
      </c>
      <c r="C10" s="18" t="s">
        <v>25</v>
      </c>
      <c r="D10" s="14" t="s">
        <v>21</v>
      </c>
      <c r="E10" s="15"/>
      <c r="F10" s="16"/>
      <c r="G10" s="16"/>
      <c r="H10" s="16"/>
      <c r="I10" s="16"/>
      <c r="J10" s="16">
        <f>+'[1]Libramiento vs cheque'!N11+'[1]Libramiento vs cheque'!O11</f>
        <v>0</v>
      </c>
      <c r="K10" s="16"/>
      <c r="L10" s="17"/>
      <c r="M10" s="17"/>
      <c r="N10" s="17"/>
      <c r="O10" s="17"/>
      <c r="P10" s="17"/>
      <c r="Q10" s="17"/>
    </row>
    <row r="11" spans="2:17" s="3" customFormat="1" ht="24" x14ac:dyDescent="0.2">
      <c r="B11" s="14">
        <v>14079</v>
      </c>
      <c r="C11" s="18" t="s">
        <v>26</v>
      </c>
      <c r="D11" s="14" t="s">
        <v>21</v>
      </c>
      <c r="E11" s="15">
        <v>27568131</v>
      </c>
      <c r="F11" s="16">
        <v>15463639</v>
      </c>
      <c r="G11" s="16"/>
      <c r="H11" s="16"/>
      <c r="I11" s="16"/>
      <c r="J11" s="16">
        <f>+'[1]Libramiento vs cheque'!N12+'[1]Libramiento vs cheque'!O12</f>
        <v>0</v>
      </c>
      <c r="K11" s="16"/>
      <c r="L11" s="19"/>
      <c r="M11" s="17"/>
      <c r="N11" s="17"/>
      <c r="O11" s="19"/>
      <c r="P11" s="17"/>
      <c r="Q11" s="17"/>
    </row>
    <row r="12" spans="2:17" s="3" customFormat="1" ht="24" x14ac:dyDescent="0.2">
      <c r="B12" s="14">
        <v>14080</v>
      </c>
      <c r="C12" s="18" t="s">
        <v>27</v>
      </c>
      <c r="D12" s="14" t="s">
        <v>21</v>
      </c>
      <c r="E12" s="15">
        <v>38155937</v>
      </c>
      <c r="F12" s="16">
        <v>35863495</v>
      </c>
      <c r="G12" s="16"/>
      <c r="H12" s="16"/>
      <c r="I12" s="16"/>
      <c r="J12" s="16">
        <f>+'[1]Libramiento vs cheque'!N13+'[1]Libramiento vs cheque'!O13</f>
        <v>0</v>
      </c>
      <c r="K12" s="16"/>
      <c r="L12" s="19"/>
      <c r="M12" s="17"/>
      <c r="N12" s="17"/>
      <c r="O12" s="19"/>
      <c r="P12" s="17"/>
      <c r="Q12" s="17"/>
    </row>
    <row r="13" spans="2:17" s="3" customFormat="1" ht="24" hidden="1" x14ac:dyDescent="0.2">
      <c r="B13" s="14">
        <v>13923</v>
      </c>
      <c r="C13" s="18" t="s">
        <v>28</v>
      </c>
      <c r="D13" s="14" t="s">
        <v>21</v>
      </c>
      <c r="E13" s="15"/>
      <c r="F13" s="16"/>
      <c r="G13" s="16"/>
      <c r="H13" s="16"/>
      <c r="I13" s="16"/>
      <c r="J13" s="16">
        <f>+'[1]Libramiento vs cheque'!N14+'[1]Libramiento vs cheque'!O14</f>
        <v>0</v>
      </c>
      <c r="K13" s="16"/>
      <c r="L13" s="17"/>
      <c r="M13" s="17"/>
      <c r="N13" s="17"/>
      <c r="O13" s="17"/>
      <c r="P13" s="17"/>
      <c r="Q13" s="17"/>
    </row>
    <row r="14" spans="2:17" s="3" customFormat="1" ht="24" hidden="1" x14ac:dyDescent="0.2">
      <c r="B14" s="14">
        <v>12494</v>
      </c>
      <c r="C14" s="18" t="s">
        <v>29</v>
      </c>
      <c r="D14" s="14" t="s">
        <v>21</v>
      </c>
      <c r="E14" s="15"/>
      <c r="F14" s="16"/>
      <c r="G14" s="16"/>
      <c r="H14" s="16"/>
      <c r="I14" s="16"/>
      <c r="J14" s="16">
        <f>+'[1]Libramiento vs cheque'!N15+'[1]Libramiento vs cheque'!O15</f>
        <v>0</v>
      </c>
      <c r="K14" s="16"/>
      <c r="L14" s="19"/>
      <c r="M14" s="17"/>
      <c r="N14" s="17"/>
      <c r="O14" s="19"/>
      <c r="P14" s="17"/>
      <c r="Q14" s="17"/>
    </row>
    <row r="15" spans="2:17" s="3" customFormat="1" ht="18" hidden="1" customHeight="1" x14ac:dyDescent="0.2">
      <c r="B15" s="14">
        <v>14060</v>
      </c>
      <c r="C15" s="18" t="s">
        <v>30</v>
      </c>
      <c r="D15" s="14" t="s">
        <v>21</v>
      </c>
      <c r="E15" s="15"/>
      <c r="F15" s="16"/>
      <c r="G15" s="16"/>
      <c r="H15" s="16"/>
      <c r="I15" s="16"/>
      <c r="J15" s="16">
        <f>+'[1]Libramiento vs cheque'!N16+'[1]Libramiento vs cheque'!O16</f>
        <v>0</v>
      </c>
      <c r="K15" s="16"/>
      <c r="L15" s="19"/>
      <c r="M15" s="17"/>
      <c r="N15" s="17"/>
      <c r="O15" s="19"/>
      <c r="P15" s="17"/>
      <c r="Q15" s="17"/>
    </row>
    <row r="16" spans="2:17" s="3" customFormat="1" ht="24" x14ac:dyDescent="0.2">
      <c r="B16" s="14">
        <v>14183</v>
      </c>
      <c r="C16" s="18" t="s">
        <v>31</v>
      </c>
      <c r="D16" s="14" t="s">
        <v>21</v>
      </c>
      <c r="E16" s="15">
        <v>948528910.90799999</v>
      </c>
      <c r="F16" s="16">
        <v>83620869</v>
      </c>
      <c r="G16" s="16">
        <v>70926256</v>
      </c>
      <c r="H16" s="16">
        <v>16587007</v>
      </c>
      <c r="I16" s="16">
        <v>2050000</v>
      </c>
      <c r="J16" s="16">
        <f>+'[1]Libramiento vs cheque'!N17+'[1]Libramiento vs cheque'!O17</f>
        <v>129730948</v>
      </c>
      <c r="K16" s="16">
        <v>137632957</v>
      </c>
      <c r="L16" s="19"/>
      <c r="M16" s="17"/>
      <c r="N16" s="17"/>
      <c r="O16" s="19"/>
      <c r="P16" s="17"/>
      <c r="Q16" s="17"/>
    </row>
    <row r="17" spans="2:17" s="3" customFormat="1" ht="16.5" customHeight="1" x14ac:dyDescent="0.2">
      <c r="B17" s="14">
        <v>14177</v>
      </c>
      <c r="C17" s="18" t="s">
        <v>32</v>
      </c>
      <c r="D17" s="14" t="s">
        <v>21</v>
      </c>
      <c r="E17" s="15">
        <v>75974089</v>
      </c>
      <c r="F17" s="16">
        <v>11390090</v>
      </c>
      <c r="G17" s="16">
        <v>28623665</v>
      </c>
      <c r="H17" s="16">
        <v>24240083</v>
      </c>
      <c r="I17" s="16">
        <v>19553956</v>
      </c>
      <c r="J17" s="16">
        <f>+'[1]Libramiento vs cheque'!N18+'[1]Libramiento vs cheque'!O18</f>
        <v>20060097</v>
      </c>
      <c r="K17" s="16"/>
      <c r="L17" s="19"/>
      <c r="M17" s="17"/>
      <c r="N17" s="17"/>
      <c r="O17" s="19"/>
      <c r="P17" s="17"/>
      <c r="Q17" s="17"/>
    </row>
    <row r="18" spans="2:17" s="3" customFormat="1" ht="24" x14ac:dyDescent="0.2">
      <c r="B18" s="14">
        <v>14151</v>
      </c>
      <c r="C18" s="18" t="s">
        <v>33</v>
      </c>
      <c r="D18" s="14" t="s">
        <v>34</v>
      </c>
      <c r="E18" s="15">
        <v>1116284111</v>
      </c>
      <c r="F18" s="16"/>
      <c r="G18" s="16"/>
      <c r="H18" s="16">
        <v>722737455</v>
      </c>
      <c r="I18" s="16"/>
      <c r="J18" s="16">
        <f>+'[1]Libramiento vs cheque'!N19+'[1]Libramiento vs cheque'!O19</f>
        <v>0</v>
      </c>
      <c r="K18" s="16"/>
      <c r="L18" s="19"/>
      <c r="M18" s="17"/>
      <c r="N18" s="17"/>
      <c r="O18" s="19"/>
      <c r="P18" s="17"/>
      <c r="Q18" s="17"/>
    </row>
    <row r="19" spans="2:17" s="3" customFormat="1" ht="24" x14ac:dyDescent="0.2">
      <c r="B19" s="14">
        <v>14412</v>
      </c>
      <c r="C19" s="18" t="s">
        <v>35</v>
      </c>
      <c r="D19" s="14" t="s">
        <v>21</v>
      </c>
      <c r="E19" s="15">
        <v>210998690</v>
      </c>
      <c r="F19" s="16">
        <v>4675935</v>
      </c>
      <c r="G19" s="16"/>
      <c r="H19" s="16"/>
      <c r="I19" s="16"/>
      <c r="J19" s="16">
        <f>+'[1]Libramiento vs cheque'!N20+'[1]Libramiento vs cheque'!O20</f>
        <v>0</v>
      </c>
      <c r="K19" s="16">
        <v>894083</v>
      </c>
      <c r="L19" s="19"/>
      <c r="M19" s="17"/>
      <c r="N19" s="17"/>
      <c r="O19" s="19"/>
      <c r="P19" s="17"/>
      <c r="Q19" s="17"/>
    </row>
    <row r="20" spans="2:17" s="3" customFormat="1" ht="13.5" customHeight="1" x14ac:dyDescent="0.2">
      <c r="B20" s="14">
        <v>14409</v>
      </c>
      <c r="C20" s="18" t="s">
        <v>36</v>
      </c>
      <c r="D20" s="14" t="s">
        <v>21</v>
      </c>
      <c r="E20" s="15">
        <v>183377657</v>
      </c>
      <c r="F20" s="16">
        <v>15207862</v>
      </c>
      <c r="G20" s="16">
        <v>8202080</v>
      </c>
      <c r="H20" s="16"/>
      <c r="I20" s="16">
        <v>9151898</v>
      </c>
      <c r="J20" s="16">
        <f>+'[1]Libramiento vs cheque'!N21+'[1]Libramiento vs cheque'!O21</f>
        <v>14450439</v>
      </c>
      <c r="K20" s="16">
        <v>12753533</v>
      </c>
      <c r="L20" s="19"/>
      <c r="M20" s="17"/>
      <c r="N20" s="17"/>
      <c r="O20" s="19"/>
      <c r="P20" s="17"/>
      <c r="Q20" s="17"/>
    </row>
    <row r="21" spans="2:17" s="3" customFormat="1" ht="24" x14ac:dyDescent="0.2">
      <c r="B21" s="14">
        <v>14410</v>
      </c>
      <c r="C21" s="18" t="s">
        <v>37</v>
      </c>
      <c r="D21" s="14" t="s">
        <v>21</v>
      </c>
      <c r="E21" s="15">
        <v>281627757</v>
      </c>
      <c r="F21" s="16"/>
      <c r="G21" s="16">
        <v>10383323</v>
      </c>
      <c r="H21" s="16">
        <v>10148867</v>
      </c>
      <c r="I21" s="16"/>
      <c r="J21" s="16">
        <f>+'[1]Libramiento vs cheque'!N22+'[1]Libramiento vs cheque'!O22</f>
        <v>0</v>
      </c>
      <c r="K21" s="16"/>
      <c r="L21" s="19"/>
      <c r="M21" s="17"/>
      <c r="N21" s="17"/>
      <c r="O21" s="19"/>
      <c r="P21" s="17"/>
      <c r="Q21" s="17"/>
    </row>
    <row r="22" spans="2:17" s="3" customFormat="1" ht="12.75" customHeight="1" x14ac:dyDescent="0.2">
      <c r="B22" s="14">
        <v>14414</v>
      </c>
      <c r="C22" s="18" t="s">
        <v>38</v>
      </c>
      <c r="D22" s="14" t="s">
        <v>21</v>
      </c>
      <c r="E22" s="15">
        <v>152226325.47999996</v>
      </c>
      <c r="F22" s="16">
        <v>14840533</v>
      </c>
      <c r="G22" s="16"/>
      <c r="H22" s="16"/>
      <c r="I22" s="16">
        <v>914894</v>
      </c>
      <c r="J22" s="16">
        <f>+'[1]Libramiento vs cheque'!N23+'[1]Libramiento vs cheque'!O23</f>
        <v>0</v>
      </c>
      <c r="K22" s="16">
        <v>848607</v>
      </c>
      <c r="L22" s="19"/>
      <c r="M22" s="17"/>
      <c r="N22" s="17"/>
      <c r="O22" s="19"/>
      <c r="P22" s="17"/>
      <c r="Q22" s="17"/>
    </row>
    <row r="23" spans="2:17" s="3" customFormat="1" ht="24" x14ac:dyDescent="0.2">
      <c r="B23" s="14">
        <v>14413</v>
      </c>
      <c r="C23" s="18" t="s">
        <v>39</v>
      </c>
      <c r="D23" s="14" t="s">
        <v>21</v>
      </c>
      <c r="E23" s="15">
        <v>103656057.63000001</v>
      </c>
      <c r="F23" s="16"/>
      <c r="G23" s="16"/>
      <c r="H23" s="16"/>
      <c r="I23" s="16"/>
      <c r="J23" s="16">
        <f>+'[1]Libramiento vs cheque'!N24+'[1]Libramiento vs cheque'!O24</f>
        <v>0</v>
      </c>
      <c r="K23" s="16"/>
      <c r="L23" s="19"/>
      <c r="M23" s="17"/>
      <c r="N23" s="17"/>
      <c r="O23" s="19"/>
      <c r="P23" s="17"/>
      <c r="Q23" s="17"/>
    </row>
    <row r="24" spans="2:17" s="3" customFormat="1" ht="12" customHeight="1" x14ac:dyDescent="0.2">
      <c r="B24" s="14">
        <v>14408</v>
      </c>
      <c r="C24" s="18" t="s">
        <v>40</v>
      </c>
      <c r="D24" s="14" t="s">
        <v>21</v>
      </c>
      <c r="E24" s="15">
        <v>179417467.48999998</v>
      </c>
      <c r="F24" s="16"/>
      <c r="G24" s="16"/>
      <c r="H24" s="16"/>
      <c r="I24" s="16"/>
      <c r="J24" s="16">
        <v>1175573</v>
      </c>
      <c r="K24" s="16"/>
      <c r="L24" s="19"/>
      <c r="M24" s="17"/>
      <c r="N24" s="17"/>
      <c r="O24" s="19"/>
      <c r="P24" s="17"/>
      <c r="Q24" s="17"/>
    </row>
    <row r="25" spans="2:17" s="3" customFormat="1" ht="24" x14ac:dyDescent="0.2">
      <c r="B25" s="14" t="s">
        <v>41</v>
      </c>
      <c r="C25" s="18" t="s">
        <v>42</v>
      </c>
      <c r="D25" s="14" t="s">
        <v>21</v>
      </c>
      <c r="E25" s="15">
        <v>276492077</v>
      </c>
      <c r="F25" s="16"/>
      <c r="G25" s="16">
        <v>32628342</v>
      </c>
      <c r="H25" s="16">
        <v>35199387</v>
      </c>
      <c r="I25" s="16">
        <v>14229636</v>
      </c>
      <c r="J25" s="16">
        <f>+'[1]Libramiento vs cheque'!N26+'[1]Libramiento vs cheque'!O26</f>
        <v>8170263</v>
      </c>
      <c r="K25" s="16">
        <v>14436835</v>
      </c>
      <c r="L25" s="19"/>
      <c r="M25" s="17"/>
      <c r="N25" s="17"/>
      <c r="O25" s="19"/>
      <c r="P25" s="17"/>
      <c r="Q25" s="17"/>
    </row>
    <row r="26" spans="2:17" s="3" customFormat="1" ht="24" x14ac:dyDescent="0.2">
      <c r="B26" s="14" t="s">
        <v>43</v>
      </c>
      <c r="C26" s="18" t="s">
        <v>44</v>
      </c>
      <c r="D26" s="14" t="s">
        <v>21</v>
      </c>
      <c r="E26" s="15">
        <v>92948010</v>
      </c>
      <c r="F26" s="16"/>
      <c r="G26" s="16">
        <v>18666955</v>
      </c>
      <c r="H26" s="16"/>
      <c r="I26" s="16"/>
      <c r="J26" s="16">
        <f>+'[1]Libramiento vs cheque'!N27+'[1]Libramiento vs cheque'!O27</f>
        <v>13707972</v>
      </c>
      <c r="K26" s="16"/>
      <c r="L26" s="19"/>
      <c r="M26" s="17"/>
      <c r="N26" s="17"/>
      <c r="O26" s="19"/>
      <c r="P26" s="17"/>
      <c r="Q26" s="17"/>
    </row>
    <row r="27" spans="2:17" s="3" customFormat="1" ht="24" x14ac:dyDescent="0.2">
      <c r="B27" s="14" t="s">
        <v>45</v>
      </c>
      <c r="C27" s="18" t="s">
        <v>46</v>
      </c>
      <c r="D27" s="14" t="s">
        <v>21</v>
      </c>
      <c r="E27" s="15">
        <v>31055041.631999999</v>
      </c>
      <c r="F27" s="16"/>
      <c r="G27" s="16"/>
      <c r="H27" s="16"/>
      <c r="I27" s="16"/>
      <c r="J27" s="16">
        <f>+'[1]Libramiento vs cheque'!N28+'[1]Libramiento vs cheque'!O28</f>
        <v>3795535</v>
      </c>
      <c r="K27" s="16"/>
      <c r="L27" s="19"/>
      <c r="M27" s="17"/>
      <c r="N27" s="17"/>
      <c r="O27" s="19"/>
      <c r="P27" s="17"/>
      <c r="Q27" s="17"/>
    </row>
    <row r="28" spans="2:17" s="3" customFormat="1" ht="23.25" customHeight="1" x14ac:dyDescent="0.2">
      <c r="B28" s="14" t="s">
        <v>47</v>
      </c>
      <c r="C28" s="18" t="s">
        <v>48</v>
      </c>
      <c r="D28" s="14" t="s">
        <v>21</v>
      </c>
      <c r="E28" s="15">
        <v>94789737</v>
      </c>
      <c r="F28" s="16">
        <v>19598864</v>
      </c>
      <c r="G28" s="16">
        <v>31664629</v>
      </c>
      <c r="H28" s="16"/>
      <c r="I28" s="16">
        <v>657883</v>
      </c>
      <c r="J28" s="16">
        <f>+'[1]Libramiento vs cheque'!N29+'[1]Libramiento vs cheque'!O29</f>
        <v>0</v>
      </c>
      <c r="K28" s="16"/>
      <c r="L28" s="19"/>
      <c r="M28" s="17"/>
      <c r="N28" s="17"/>
      <c r="O28" s="19"/>
      <c r="P28" s="17"/>
      <c r="Q28" s="17"/>
    </row>
    <row r="29" spans="2:17" s="3" customFormat="1" ht="22.5" customHeight="1" x14ac:dyDescent="0.2">
      <c r="B29" s="14" t="s">
        <v>49</v>
      </c>
      <c r="C29" s="18" t="s">
        <v>50</v>
      </c>
      <c r="D29" s="14" t="s">
        <v>21</v>
      </c>
      <c r="E29" s="15">
        <v>192639483.28</v>
      </c>
      <c r="F29" s="16"/>
      <c r="G29" s="16"/>
      <c r="H29" s="16"/>
      <c r="I29" s="16">
        <v>25085685</v>
      </c>
      <c r="J29" s="16">
        <f>+'[1]Libramiento vs cheque'!N30+'[1]Libramiento vs cheque'!O30</f>
        <v>39627096</v>
      </c>
      <c r="K29" s="16">
        <v>5032205</v>
      </c>
      <c r="L29" s="19"/>
      <c r="M29" s="17"/>
      <c r="N29" s="17"/>
      <c r="O29" s="19"/>
      <c r="P29" s="17"/>
      <c r="Q29" s="17"/>
    </row>
    <row r="30" spans="2:17" s="3" customFormat="1" ht="36" x14ac:dyDescent="0.2">
      <c r="B30" s="14">
        <v>14452</v>
      </c>
      <c r="C30" s="18" t="s">
        <v>51</v>
      </c>
      <c r="D30" s="14" t="s">
        <v>21</v>
      </c>
      <c r="E30" s="15">
        <v>69048241</v>
      </c>
      <c r="F30" s="16"/>
      <c r="G30" s="16"/>
      <c r="H30" s="16"/>
      <c r="I30" s="16"/>
      <c r="J30" s="16">
        <f>+'[1]Libramiento vs cheque'!N31+'[1]Libramiento vs cheque'!O31</f>
        <v>0</v>
      </c>
      <c r="K30" s="16"/>
      <c r="L30" s="19"/>
      <c r="M30" s="17"/>
      <c r="N30" s="17"/>
      <c r="O30" s="19"/>
      <c r="P30" s="17"/>
      <c r="Q30" s="17"/>
    </row>
    <row r="31" spans="2:17" s="3" customFormat="1" ht="24" x14ac:dyDescent="0.2">
      <c r="B31" s="14">
        <v>14709</v>
      </c>
      <c r="C31" s="18" t="s">
        <v>52</v>
      </c>
      <c r="D31" s="14" t="s">
        <v>21</v>
      </c>
      <c r="E31" s="15">
        <v>410000000</v>
      </c>
      <c r="F31" s="16"/>
      <c r="G31" s="16"/>
      <c r="H31" s="16"/>
      <c r="I31" s="16"/>
      <c r="J31" s="16">
        <f>+'[1]Libramiento vs cheque'!N32+'[1]Libramiento vs cheque'!O32</f>
        <v>0</v>
      </c>
      <c r="K31" s="16"/>
      <c r="L31" s="20"/>
      <c r="M31" s="17"/>
      <c r="N31" s="17"/>
      <c r="O31" s="20"/>
      <c r="P31" s="17"/>
      <c r="Q31" s="17"/>
    </row>
    <row r="32" spans="2:17" s="3" customFormat="1" ht="24" x14ac:dyDescent="0.2">
      <c r="B32" s="14">
        <v>14411</v>
      </c>
      <c r="C32" s="18" t="s">
        <v>53</v>
      </c>
      <c r="D32" s="14" t="s">
        <v>21</v>
      </c>
      <c r="E32" s="15">
        <v>21823526</v>
      </c>
      <c r="F32" s="21">
        <v>2241233</v>
      </c>
      <c r="G32" s="16">
        <v>6672609</v>
      </c>
      <c r="H32" s="16">
        <v>6095288</v>
      </c>
      <c r="I32" s="21">
        <v>18398775</v>
      </c>
      <c r="J32" s="16">
        <f>+'[1]Libramiento vs cheque'!N33+'[1]Libramiento vs cheque'!O33</f>
        <v>0</v>
      </c>
      <c r="K32" s="16"/>
      <c r="L32" s="20"/>
      <c r="M32" s="17"/>
      <c r="N32" s="17"/>
      <c r="O32" s="20"/>
      <c r="P32" s="17"/>
      <c r="Q32" s="17"/>
    </row>
    <row r="33" spans="2:17" s="3" customFormat="1" ht="12" x14ac:dyDescent="0.2">
      <c r="B33" s="9" t="s">
        <v>54</v>
      </c>
      <c r="C33" s="9"/>
      <c r="D33" s="9"/>
      <c r="E33" s="9"/>
      <c r="F33" s="10">
        <f t="shared" ref="F33:Q33" si="1">SUM(F34:F46)</f>
        <v>46186399</v>
      </c>
      <c r="G33" s="10">
        <f t="shared" si="1"/>
        <v>128445392</v>
      </c>
      <c r="H33" s="10">
        <f t="shared" si="1"/>
        <v>143917024</v>
      </c>
      <c r="I33" s="10">
        <f t="shared" si="1"/>
        <v>73402050</v>
      </c>
      <c r="J33" s="10">
        <f t="shared" si="1"/>
        <v>163009630</v>
      </c>
      <c r="K33" s="10">
        <f t="shared" si="1"/>
        <v>42264738</v>
      </c>
      <c r="L33" s="22">
        <f t="shared" si="1"/>
        <v>0</v>
      </c>
      <c r="M33" s="22">
        <f t="shared" si="1"/>
        <v>0</v>
      </c>
      <c r="N33" s="22">
        <f t="shared" si="1"/>
        <v>0</v>
      </c>
      <c r="O33" s="22">
        <f t="shared" si="1"/>
        <v>0</v>
      </c>
      <c r="P33" s="22">
        <f t="shared" si="1"/>
        <v>0</v>
      </c>
      <c r="Q33" s="22">
        <f t="shared" si="1"/>
        <v>0</v>
      </c>
    </row>
    <row r="34" spans="2:17" s="3" customFormat="1" ht="12.75" customHeight="1" x14ac:dyDescent="0.2">
      <c r="B34" s="14" t="s">
        <v>55</v>
      </c>
      <c r="C34" s="18" t="s">
        <v>56</v>
      </c>
      <c r="D34" s="14" t="s">
        <v>21</v>
      </c>
      <c r="E34" s="15"/>
      <c r="F34" s="16">
        <v>13291606</v>
      </c>
      <c r="G34" s="16"/>
      <c r="H34" s="16"/>
      <c r="I34" s="16"/>
      <c r="J34" s="16">
        <f>+'[1]Libramiento vs cheque'!N35+'[1]Libramiento vs cheque'!O35</f>
        <v>0</v>
      </c>
      <c r="K34" s="16"/>
      <c r="L34" s="17"/>
      <c r="M34" s="17"/>
      <c r="N34" s="17"/>
      <c r="O34" s="17"/>
      <c r="P34" s="17"/>
      <c r="Q34" s="17"/>
    </row>
    <row r="35" spans="2:17" s="3" customFormat="1" ht="24" x14ac:dyDescent="0.2">
      <c r="B35" s="14">
        <v>12494</v>
      </c>
      <c r="C35" s="18" t="s">
        <v>29</v>
      </c>
      <c r="D35" s="14" t="s">
        <v>21</v>
      </c>
      <c r="E35" s="15"/>
      <c r="F35" s="16"/>
      <c r="G35" s="16">
        <v>3690295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</row>
    <row r="36" spans="2:17" s="3" customFormat="1" ht="24" x14ac:dyDescent="0.2">
      <c r="B36" s="14">
        <v>12498</v>
      </c>
      <c r="C36" s="18" t="s">
        <v>57</v>
      </c>
      <c r="D36" s="14" t="s">
        <v>21</v>
      </c>
      <c r="E36" s="15"/>
      <c r="F36" s="16"/>
      <c r="G36" s="16"/>
      <c r="H36" s="16"/>
      <c r="I36" s="16"/>
      <c r="J36" s="16">
        <v>7958846</v>
      </c>
      <c r="K36" s="16"/>
      <c r="L36" s="17"/>
      <c r="M36" s="17"/>
      <c r="N36" s="17"/>
      <c r="O36" s="17"/>
      <c r="P36" s="17"/>
      <c r="Q36" s="17"/>
    </row>
    <row r="37" spans="2:17" s="3" customFormat="1" ht="24" x14ac:dyDescent="0.2">
      <c r="B37" s="14">
        <v>6810</v>
      </c>
      <c r="C37" s="18" t="s">
        <v>58</v>
      </c>
      <c r="D37" s="14" t="s">
        <v>21</v>
      </c>
      <c r="E37" s="15"/>
      <c r="F37" s="16">
        <f>4343898+12386190</f>
        <v>16730088</v>
      </c>
      <c r="G37" s="16"/>
      <c r="H37" s="16">
        <v>18935339</v>
      </c>
      <c r="I37" s="16">
        <v>15327643</v>
      </c>
      <c r="J37" s="16">
        <v>47258542</v>
      </c>
      <c r="K37" s="16"/>
      <c r="L37" s="17"/>
      <c r="M37" s="17"/>
      <c r="N37" s="17"/>
      <c r="O37" s="17"/>
      <c r="P37" s="17"/>
      <c r="Q37" s="17"/>
    </row>
    <row r="38" spans="2:17" s="3" customFormat="1" ht="24" x14ac:dyDescent="0.2">
      <c r="B38" s="14">
        <v>13923</v>
      </c>
      <c r="C38" s="18" t="s">
        <v>28</v>
      </c>
      <c r="D38" s="14" t="s">
        <v>21</v>
      </c>
      <c r="E38" s="15"/>
      <c r="F38" s="16"/>
      <c r="G38" s="16"/>
      <c r="H38" s="16">
        <v>2466111</v>
      </c>
      <c r="I38" s="16"/>
      <c r="J38" s="16"/>
      <c r="K38" s="16"/>
      <c r="L38" s="17"/>
      <c r="M38" s="17"/>
      <c r="N38" s="17"/>
      <c r="O38" s="17"/>
      <c r="P38" s="17"/>
      <c r="Q38" s="17"/>
    </row>
    <row r="39" spans="2:17" s="3" customFormat="1" ht="24" x14ac:dyDescent="0.2">
      <c r="B39" s="14">
        <v>14783</v>
      </c>
      <c r="C39" s="18" t="s">
        <v>59</v>
      </c>
      <c r="D39" s="14" t="s">
        <v>21</v>
      </c>
      <c r="E39" s="15"/>
      <c r="F39" s="16"/>
      <c r="G39" s="16">
        <v>14704045</v>
      </c>
      <c r="H39" s="16">
        <v>63833751</v>
      </c>
      <c r="I39" s="16"/>
      <c r="J39" s="16"/>
      <c r="K39" s="16"/>
      <c r="L39" s="17"/>
      <c r="M39" s="17"/>
      <c r="N39" s="17"/>
      <c r="O39" s="17"/>
      <c r="P39" s="17"/>
      <c r="Q39" s="17"/>
    </row>
    <row r="40" spans="2:17" s="3" customFormat="1" ht="24" x14ac:dyDescent="0.2">
      <c r="B40" s="14">
        <v>14764</v>
      </c>
      <c r="C40" s="18" t="s">
        <v>60</v>
      </c>
      <c r="D40" s="14" t="s">
        <v>21</v>
      </c>
      <c r="E40" s="15"/>
      <c r="F40" s="16"/>
      <c r="G40" s="16">
        <v>42910646</v>
      </c>
      <c r="H40" s="16"/>
      <c r="I40" s="16"/>
      <c r="J40" s="16"/>
      <c r="K40" s="16"/>
      <c r="L40" s="17"/>
      <c r="M40" s="17"/>
      <c r="N40" s="17"/>
      <c r="O40" s="17"/>
      <c r="P40" s="17"/>
      <c r="Q40" s="17"/>
    </row>
    <row r="41" spans="2:17" s="3" customFormat="1" ht="24" x14ac:dyDescent="0.2">
      <c r="B41" s="14">
        <v>14796</v>
      </c>
      <c r="C41" s="18" t="s">
        <v>61</v>
      </c>
      <c r="D41" s="14" t="s">
        <v>21</v>
      </c>
      <c r="E41" s="15"/>
      <c r="F41" s="16">
        <v>16164705</v>
      </c>
      <c r="G41" s="16">
        <v>67140406</v>
      </c>
      <c r="H41" s="16">
        <v>58681823</v>
      </c>
      <c r="I41" s="16">
        <v>16854958</v>
      </c>
      <c r="J41" s="16">
        <v>34331151</v>
      </c>
      <c r="K41" s="16"/>
      <c r="L41" s="17"/>
      <c r="M41" s="17"/>
      <c r="N41" s="17"/>
      <c r="O41" s="17"/>
      <c r="P41" s="17"/>
      <c r="Q41" s="17"/>
    </row>
    <row r="42" spans="2:17" s="3" customFormat="1" ht="24" x14ac:dyDescent="0.2">
      <c r="B42" s="14">
        <v>14784</v>
      </c>
      <c r="C42" s="18" t="s">
        <v>62</v>
      </c>
      <c r="D42" s="14" t="s">
        <v>21</v>
      </c>
      <c r="E42" s="15"/>
      <c r="F42" s="16"/>
      <c r="G42" s="16"/>
      <c r="H42" s="16"/>
      <c r="I42" s="16">
        <v>17779598</v>
      </c>
      <c r="J42" s="16"/>
      <c r="K42" s="21">
        <v>21827620</v>
      </c>
      <c r="L42" s="17"/>
      <c r="M42" s="17"/>
      <c r="N42" s="17"/>
      <c r="O42" s="17"/>
      <c r="P42" s="17"/>
      <c r="Q42" s="17"/>
    </row>
    <row r="43" spans="2:17" s="3" customFormat="1" ht="24" x14ac:dyDescent="0.2">
      <c r="B43" s="14">
        <v>14763</v>
      </c>
      <c r="C43" s="18" t="s">
        <v>63</v>
      </c>
      <c r="D43" s="14" t="s">
        <v>21</v>
      </c>
      <c r="E43" s="15"/>
      <c r="F43" s="16"/>
      <c r="G43" s="16"/>
      <c r="H43" s="16"/>
      <c r="I43" s="16"/>
      <c r="J43" s="16">
        <v>73461091</v>
      </c>
      <c r="K43" s="16"/>
      <c r="L43" s="17"/>
      <c r="M43" s="17"/>
      <c r="N43" s="17"/>
      <c r="O43" s="17"/>
      <c r="P43" s="17"/>
      <c r="Q43" s="17"/>
    </row>
    <row r="44" spans="2:17" s="3" customFormat="1" ht="24" x14ac:dyDescent="0.2">
      <c r="B44" s="14">
        <v>14939</v>
      </c>
      <c r="C44" s="18" t="s">
        <v>64</v>
      </c>
      <c r="D44" s="14" t="s">
        <v>21</v>
      </c>
      <c r="E44" s="15"/>
      <c r="F44" s="16"/>
      <c r="G44" s="16"/>
      <c r="H44" s="16"/>
      <c r="I44" s="16">
        <v>15428752</v>
      </c>
      <c r="J44" s="16"/>
      <c r="K44" s="16"/>
      <c r="L44" s="17"/>
      <c r="M44" s="17"/>
      <c r="N44" s="17"/>
      <c r="O44" s="17"/>
      <c r="P44" s="17"/>
      <c r="Q44" s="17"/>
    </row>
    <row r="45" spans="2:17" s="3" customFormat="1" ht="24" x14ac:dyDescent="0.2">
      <c r="B45" s="14">
        <v>14915</v>
      </c>
      <c r="C45" s="18" t="s">
        <v>65</v>
      </c>
      <c r="D45" s="14"/>
      <c r="E45" s="15"/>
      <c r="F45" s="16"/>
      <c r="G45" s="16"/>
      <c r="H45" s="16"/>
      <c r="I45" s="16">
        <v>8011099</v>
      </c>
      <c r="J45" s="16"/>
      <c r="K45" s="16">
        <v>20437118</v>
      </c>
      <c r="L45" s="17"/>
      <c r="M45" s="17"/>
      <c r="N45" s="17"/>
      <c r="O45" s="17"/>
      <c r="P45" s="17"/>
      <c r="Q45" s="17"/>
    </row>
    <row r="46" spans="2:17" s="3" customFormat="1" ht="9" hidden="1" customHeight="1" x14ac:dyDescent="0.2">
      <c r="B46" s="14" t="s">
        <v>55</v>
      </c>
      <c r="C46" s="18" t="s">
        <v>66</v>
      </c>
      <c r="D46" s="14" t="s">
        <v>21</v>
      </c>
      <c r="E46" s="15"/>
      <c r="F46" s="16"/>
      <c r="G46" s="16"/>
      <c r="H46" s="16"/>
      <c r="I46" s="16"/>
      <c r="J46" s="16"/>
      <c r="K46" s="16"/>
      <c r="L46" s="17"/>
      <c r="M46" s="17"/>
      <c r="N46" s="17"/>
      <c r="O46" s="17"/>
      <c r="P46" s="17"/>
      <c r="Q46" s="17"/>
    </row>
    <row r="47" spans="2:17" s="3" customFormat="1" ht="12.75" thickBot="1" x14ac:dyDescent="0.25">
      <c r="B47" s="23" t="s">
        <v>67</v>
      </c>
      <c r="C47" s="23"/>
      <c r="D47" s="23"/>
      <c r="E47" s="24">
        <f>SUM(E4:E32)</f>
        <v>5567322050.3599997</v>
      </c>
      <c r="F47" s="25">
        <f>SUM(F4:F33)</f>
        <v>249876430</v>
      </c>
      <c r="G47" s="25">
        <f>SUM(G4:G33)</f>
        <v>336213251</v>
      </c>
      <c r="H47" s="25">
        <f>SUM(H4:H33)</f>
        <v>958925111</v>
      </c>
      <c r="I47" s="25">
        <f t="shared" ref="I47:Q47" si="2">SUM(I4:I33)</f>
        <v>163444777</v>
      </c>
      <c r="J47" s="25">
        <f t="shared" si="2"/>
        <v>412105189</v>
      </c>
      <c r="K47" s="25">
        <f t="shared" si="2"/>
        <v>213862958</v>
      </c>
      <c r="L47" s="26">
        <f t="shared" si="2"/>
        <v>0</v>
      </c>
      <c r="M47" s="26">
        <f t="shared" si="2"/>
        <v>0</v>
      </c>
      <c r="N47" s="26">
        <f t="shared" si="2"/>
        <v>0</v>
      </c>
      <c r="O47" s="27">
        <f t="shared" si="2"/>
        <v>0</v>
      </c>
      <c r="P47" s="27">
        <f t="shared" si="2"/>
        <v>0</v>
      </c>
      <c r="Q47" s="27">
        <f t="shared" si="2"/>
        <v>0</v>
      </c>
    </row>
    <row r="48" spans="2:17" s="3" customFormat="1" ht="15" customHeight="1" thickBot="1" x14ac:dyDescent="0.25">
      <c r="B48" s="28" t="s">
        <v>68</v>
      </c>
      <c r="C48" s="29"/>
      <c r="D48" s="29"/>
      <c r="E48" s="30"/>
      <c r="F48" s="31">
        <f>+F47+G47+H47</f>
        <v>1545014792</v>
      </c>
      <c r="G48" s="32"/>
      <c r="H48" s="33"/>
      <c r="I48" s="31">
        <f>+I47+J47+K47</f>
        <v>789412924</v>
      </c>
      <c r="J48" s="32"/>
      <c r="K48" s="33"/>
      <c r="L48" s="34">
        <f>+L47+M47+N47</f>
        <v>0</v>
      </c>
      <c r="M48" s="35"/>
      <c r="N48" s="36"/>
      <c r="O48" s="34">
        <f>+O47+P47+Q47</f>
        <v>0</v>
      </c>
      <c r="P48" s="35"/>
      <c r="Q48" s="36"/>
    </row>
    <row r="49" spans="1:14" ht="15.75" hidden="1" customHeight="1" x14ac:dyDescent="0.25">
      <c r="B49" s="37" t="s">
        <v>68</v>
      </c>
      <c r="C49" s="38"/>
      <c r="D49" s="38"/>
      <c r="E49" s="39"/>
      <c r="F49" s="40"/>
      <c r="G49" s="40"/>
      <c r="H49" s="40"/>
      <c r="I49" s="40"/>
      <c r="J49" s="40"/>
      <c r="K49" s="40"/>
      <c r="L49" s="41"/>
      <c r="M49" s="41"/>
      <c r="N49" s="41"/>
    </row>
    <row r="50" spans="1:14" ht="15.75" hidden="1" customHeight="1" x14ac:dyDescent="0.25">
      <c r="B50" s="43" t="s">
        <v>69</v>
      </c>
      <c r="C50" s="43"/>
      <c r="D50" s="43"/>
      <c r="E50" s="43"/>
      <c r="F50" s="44">
        <f>+F48+I48</f>
        <v>2334427716</v>
      </c>
      <c r="G50" s="43"/>
      <c r="H50" s="43"/>
      <c r="I50" s="43"/>
      <c r="J50" s="43"/>
      <c r="K50" s="43"/>
      <c r="L50" s="41"/>
      <c r="M50" s="41"/>
      <c r="N50" s="41"/>
    </row>
    <row r="51" spans="1:14" ht="15.75" hidden="1" customHeight="1" x14ac:dyDescent="0.25">
      <c r="C51" s="40"/>
      <c r="E51" s="40"/>
      <c r="F51" s="40"/>
      <c r="G51" s="40"/>
      <c r="H51" s="40"/>
      <c r="I51" s="40"/>
      <c r="J51" s="40"/>
      <c r="K51" s="40"/>
      <c r="L51" s="41"/>
      <c r="M51" s="41"/>
      <c r="N51" s="41"/>
    </row>
    <row r="52" spans="1:14" ht="15.75" hidden="1" customHeight="1" x14ac:dyDescent="0.25">
      <c r="C52" s="40"/>
      <c r="E52" s="40"/>
      <c r="F52" s="40"/>
      <c r="G52" s="40"/>
      <c r="H52" s="40"/>
      <c r="I52" s="40"/>
      <c r="J52" s="40"/>
      <c r="K52" s="40"/>
      <c r="L52" s="41"/>
      <c r="M52" s="41"/>
      <c r="N52" s="41"/>
    </row>
    <row r="53" spans="1:14" ht="15.75" customHeight="1" x14ac:dyDescent="0.25">
      <c r="C53" s="40"/>
      <c r="E53" s="40"/>
      <c r="F53" s="40"/>
      <c r="G53" s="40"/>
      <c r="H53" s="40"/>
      <c r="I53" s="40"/>
      <c r="J53" s="40"/>
      <c r="K53" s="40"/>
      <c r="L53" s="41"/>
      <c r="M53" s="41"/>
      <c r="N53" s="41"/>
    </row>
    <row r="54" spans="1:14" ht="15.75" customHeight="1" x14ac:dyDescent="0.25">
      <c r="B54" s="45" t="s">
        <v>70</v>
      </c>
      <c r="C54" s="45"/>
      <c r="D54" s="45"/>
      <c r="E54" s="45"/>
      <c r="F54" s="45"/>
      <c r="G54" s="45"/>
      <c r="H54" s="45"/>
      <c r="I54" s="46"/>
      <c r="J54" s="46"/>
      <c r="K54" s="46"/>
      <c r="L54" s="41"/>
      <c r="M54" s="41"/>
      <c r="N54" s="41"/>
    </row>
    <row r="55" spans="1:14" ht="15.75" customHeight="1" x14ac:dyDescent="0.25">
      <c r="B55" s="47" t="s">
        <v>71</v>
      </c>
      <c r="C55" s="47"/>
      <c r="D55" s="47"/>
      <c r="E55" s="47"/>
      <c r="F55" s="47"/>
      <c r="G55" s="47"/>
      <c r="H55" s="47"/>
      <c r="I55" s="48"/>
      <c r="J55" s="40"/>
      <c r="K55" s="40"/>
      <c r="L55" s="41"/>
      <c r="M55" s="41"/>
      <c r="N55" s="41"/>
    </row>
    <row r="56" spans="1:14" ht="18.75" x14ac:dyDescent="0.25">
      <c r="C56" s="49" t="s">
        <v>72</v>
      </c>
      <c r="F56" s="51" t="s">
        <v>73</v>
      </c>
      <c r="G56" s="51"/>
      <c r="H56" s="51"/>
      <c r="I56" s="49"/>
    </row>
    <row r="57" spans="1:14" ht="18.75" x14ac:dyDescent="0.25">
      <c r="C57" s="49"/>
      <c r="F57" s="49"/>
      <c r="G57" s="49"/>
      <c r="H57" s="49"/>
      <c r="I57" s="49"/>
      <c r="J57" s="49"/>
      <c r="K57" s="49"/>
    </row>
    <row r="58" spans="1:14" ht="18.75" x14ac:dyDescent="0.25">
      <c r="C58" s="49"/>
      <c r="F58" s="49"/>
      <c r="G58" s="49"/>
      <c r="H58" s="49"/>
      <c r="I58" s="49"/>
      <c r="J58" s="49"/>
      <c r="K58" s="49"/>
    </row>
    <row r="59" spans="1:14" ht="18" customHeight="1" x14ac:dyDescent="0.25">
      <c r="C59" s="53"/>
      <c r="F59" s="53"/>
      <c r="G59" s="53"/>
      <c r="H59" s="54"/>
      <c r="I59" s="49"/>
      <c r="L59"/>
    </row>
    <row r="60" spans="1:14" ht="20.25" customHeight="1" x14ac:dyDescent="0.25">
      <c r="C60" s="55" t="s">
        <v>74</v>
      </c>
      <c r="F60" s="56" t="s">
        <v>75</v>
      </c>
      <c r="G60" s="56"/>
      <c r="H60" s="56"/>
      <c r="I60" s="55"/>
    </row>
    <row r="61" spans="1:14" ht="20.25" customHeight="1" x14ac:dyDescent="0.25">
      <c r="C61" s="57" t="s">
        <v>76</v>
      </c>
      <c r="F61" s="58" t="s">
        <v>77</v>
      </c>
      <c r="G61" s="58"/>
      <c r="H61" s="58"/>
      <c r="I61" s="57"/>
    </row>
    <row r="62" spans="1:14" s="42" customFormat="1" x14ac:dyDescent="0.25">
      <c r="A62"/>
      <c r="B62" s="40"/>
      <c r="C62" s="59"/>
      <c r="D62" s="40"/>
      <c r="E62" s="50"/>
      <c r="G62"/>
      <c r="H62"/>
      <c r="J62"/>
      <c r="K62"/>
    </row>
    <row r="63" spans="1:14" s="42" customFormat="1" x14ac:dyDescent="0.25">
      <c r="A63"/>
      <c r="B63" s="40"/>
      <c r="C63" s="59"/>
      <c r="D63" s="40"/>
      <c r="E63" s="50"/>
      <c r="G63" s="60"/>
      <c r="H63" s="60"/>
      <c r="I63" s="60"/>
    </row>
    <row r="64" spans="1:14" s="42" customFormat="1" x14ac:dyDescent="0.25">
      <c r="A64"/>
      <c r="B64" s="40"/>
      <c r="C64" s="59"/>
      <c r="D64" s="40"/>
      <c r="E64" s="50"/>
      <c r="G64" s="60"/>
      <c r="H64" s="60"/>
      <c r="I64" s="60"/>
      <c r="L64" s="61"/>
    </row>
    <row r="65" spans="6:11" x14ac:dyDescent="0.25">
      <c r="F65" s="62"/>
      <c r="G65"/>
      <c r="H65"/>
      <c r="I65" s="62"/>
      <c r="J65"/>
      <c r="K65"/>
    </row>
    <row r="66" spans="6:11" x14ac:dyDescent="0.25">
      <c r="G66" s="52"/>
      <c r="H66"/>
      <c r="J66"/>
      <c r="K66"/>
    </row>
    <row r="67" spans="6:11" x14ac:dyDescent="0.25">
      <c r="G67" s="52"/>
      <c r="H67"/>
      <c r="J67"/>
      <c r="K67"/>
    </row>
    <row r="68" spans="6:11" x14ac:dyDescent="0.25">
      <c r="G68" s="62"/>
    </row>
  </sheetData>
  <mergeCells count="21">
    <mergeCell ref="F61:H61"/>
    <mergeCell ref="G63:I63"/>
    <mergeCell ref="G64:I64"/>
    <mergeCell ref="B50:E50"/>
    <mergeCell ref="F50:K50"/>
    <mergeCell ref="B54:H54"/>
    <mergeCell ref="B55:H55"/>
    <mergeCell ref="F56:H56"/>
    <mergeCell ref="F60:H60"/>
    <mergeCell ref="B48:E48"/>
    <mergeCell ref="F48:H48"/>
    <mergeCell ref="I48:K48"/>
    <mergeCell ref="L48:N48"/>
    <mergeCell ref="O48:Q48"/>
    <mergeCell ref="B49:E49"/>
    <mergeCell ref="B1:Q1"/>
    <mergeCell ref="B3:E3"/>
    <mergeCell ref="B4:B6"/>
    <mergeCell ref="C4:C6"/>
    <mergeCell ref="B33:E33"/>
    <mergeCell ref="B47:D47"/>
  </mergeCells>
  <pageMargins left="0.23622047244094491" right="0.23622047244094491" top="0.55118110236220474" bottom="0.59055118110236227" header="0.31496062992125984" footer="0.31496062992125984"/>
  <pageSetup paperSize="5" scale="87" fitToHeight="0" orientation="landscape" horizontalDpi="360" verticalDpi="360" r:id="rId1"/>
  <rowBreaks count="1" manualBreakCount="1">
    <brk id="32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Imprimir</vt:lpstr>
      <vt:lpstr>Imprimir!Área_de_impresión</vt:lpstr>
      <vt:lpstr>Imprimir!Títulos_a_imprimir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dcterms:created xsi:type="dcterms:W3CDTF">2022-10-14T15:04:09Z</dcterms:created>
  <dcterms:modified xsi:type="dcterms:W3CDTF">2022-10-14T15:06:47Z</dcterms:modified>
</cp:coreProperties>
</file>