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D25FF4F6-B79D-4FC8-84B2-085F122FC0A4}" xr6:coauthVersionLast="47" xr6:coauthVersionMax="47" xr10:uidLastSave="{00000000-0000-0000-0000-000000000000}"/>
  <bookViews>
    <workbookView xWindow="-28920" yWindow="-120" windowWidth="29040" windowHeight="17520" xr2:uid="{7A1EC06A-1918-4CBF-AF65-DABD0D72B5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8" i="1" l="1"/>
  <c r="D232" i="1"/>
  <c r="F212" i="1"/>
  <c r="F211" i="1"/>
  <c r="F210" i="1"/>
  <c r="F209" i="1"/>
  <c r="F208" i="1"/>
  <c r="F207" i="1"/>
  <c r="F206" i="1"/>
  <c r="F205" i="1"/>
  <c r="F204" i="1"/>
  <c r="F203" i="1"/>
  <c r="F201" i="1"/>
  <c r="F199" i="1"/>
  <c r="F198" i="1"/>
  <c r="F197" i="1"/>
  <c r="F196" i="1"/>
  <c r="F195" i="1"/>
  <c r="F193" i="1"/>
  <c r="F192" i="1"/>
  <c r="F191" i="1"/>
  <c r="G213" i="1" s="1"/>
  <c r="F187" i="1"/>
  <c r="F186" i="1"/>
  <c r="F185" i="1"/>
  <c r="F184" i="1"/>
  <c r="F183" i="1"/>
  <c r="F182" i="1"/>
  <c r="F181" i="1"/>
  <c r="F180" i="1"/>
  <c r="G188" i="1" s="1"/>
  <c r="F179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G177" i="1" s="1"/>
  <c r="F153" i="1"/>
  <c r="F152" i="1"/>
  <c r="C151" i="1"/>
  <c r="F151" i="1" s="1"/>
  <c r="C150" i="1"/>
  <c r="F150" i="1" s="1"/>
  <c r="G154" i="1" s="1"/>
  <c r="F149" i="1"/>
  <c r="G147" i="1"/>
  <c r="F146" i="1"/>
  <c r="F145" i="1"/>
  <c r="F144" i="1"/>
  <c r="F143" i="1"/>
  <c r="F142" i="1"/>
  <c r="F141" i="1"/>
  <c r="F138" i="1"/>
  <c r="F136" i="1"/>
  <c r="C135" i="1"/>
  <c r="F135" i="1" s="1"/>
  <c r="C134" i="1"/>
  <c r="C137" i="1" s="1"/>
  <c r="F137" i="1" s="1"/>
  <c r="F131" i="1"/>
  <c r="F130" i="1"/>
  <c r="F129" i="1"/>
  <c r="F127" i="1"/>
  <c r="F126" i="1"/>
  <c r="F125" i="1"/>
  <c r="F124" i="1"/>
  <c r="F123" i="1"/>
  <c r="F122" i="1"/>
  <c r="F121" i="1"/>
  <c r="F120" i="1"/>
  <c r="F118" i="1"/>
  <c r="F117" i="1"/>
  <c r="F115" i="1"/>
  <c r="F114" i="1"/>
  <c r="F113" i="1"/>
  <c r="G132" i="1" s="1"/>
  <c r="F112" i="1"/>
  <c r="F110" i="1"/>
  <c r="F109" i="1"/>
  <c r="F108" i="1"/>
  <c r="F106" i="1"/>
  <c r="F102" i="1"/>
  <c r="F101" i="1"/>
  <c r="G103" i="1" s="1"/>
  <c r="G97" i="1"/>
  <c r="F97" i="1"/>
  <c r="F95" i="1"/>
  <c r="G95" i="1" s="1"/>
  <c r="F93" i="1"/>
  <c r="G93" i="1" s="1"/>
  <c r="F91" i="1"/>
  <c r="F90" i="1"/>
  <c r="G91" i="1" s="1"/>
  <c r="G87" i="1"/>
  <c r="F87" i="1"/>
  <c r="F86" i="1"/>
  <c r="F83" i="1"/>
  <c r="G83" i="1" s="1"/>
  <c r="G81" i="1"/>
  <c r="F81" i="1"/>
  <c r="F79" i="1"/>
  <c r="G79" i="1" s="1"/>
  <c r="F77" i="1"/>
  <c r="C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77" i="1" s="1"/>
  <c r="F57" i="1"/>
  <c r="F56" i="1"/>
  <c r="F55" i="1"/>
  <c r="F54" i="1"/>
  <c r="F53" i="1"/>
  <c r="F52" i="1"/>
  <c r="C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G52" i="1" s="1"/>
  <c r="F32" i="1"/>
  <c r="F31" i="1"/>
  <c r="F30" i="1"/>
  <c r="F29" i="1"/>
  <c r="F28" i="1"/>
  <c r="F27" i="1"/>
  <c r="F26" i="1"/>
  <c r="F25" i="1"/>
  <c r="F24" i="1"/>
  <c r="F23" i="1"/>
  <c r="F22" i="1"/>
  <c r="G21" i="1"/>
  <c r="F21" i="1"/>
  <c r="F20" i="1"/>
  <c r="F19" i="1"/>
  <c r="F18" i="1"/>
  <c r="F17" i="1"/>
  <c r="F16" i="1"/>
  <c r="F15" i="1"/>
  <c r="F13" i="1"/>
  <c r="A13" i="1"/>
  <c r="A23" i="1" s="1"/>
  <c r="F12" i="1"/>
  <c r="G11" i="1"/>
  <c r="F11" i="1"/>
  <c r="A11" i="1"/>
  <c r="F10" i="1"/>
  <c r="A10" i="1"/>
  <c r="F9" i="1"/>
  <c r="G215" i="1" l="1"/>
  <c r="G214" i="1"/>
  <c r="A54" i="1"/>
  <c r="A24" i="1"/>
  <c r="A27" i="1" s="1"/>
  <c r="A33" i="1" s="1"/>
  <c r="A36" i="1" s="1"/>
  <c r="A38" i="1" s="1"/>
  <c r="A42" i="1" s="1"/>
  <c r="A47" i="1" s="1"/>
  <c r="A14" i="1"/>
  <c r="A18" i="1" s="1"/>
  <c r="A19" i="1" s="1"/>
  <c r="A20" i="1" s="1"/>
  <c r="A21" i="1" s="1"/>
  <c r="F134" i="1"/>
  <c r="G139" i="1" s="1"/>
  <c r="F219" i="1" l="1"/>
  <c r="F220" i="1"/>
  <c r="G230" i="1"/>
  <c r="F222" i="1"/>
  <c r="F221" i="1"/>
  <c r="F218" i="1"/>
  <c r="G234" i="1"/>
  <c r="G232" i="1"/>
  <c r="F217" i="1"/>
  <c r="A79" i="1"/>
  <c r="A81" i="1" s="1"/>
  <c r="A83" i="1" s="1"/>
  <c r="A85" i="1" s="1"/>
  <c r="A55" i="1"/>
  <c r="A58" i="1" s="1"/>
  <c r="A64" i="1" s="1"/>
  <c r="A67" i="1" s="1"/>
  <c r="A69" i="1" s="1"/>
  <c r="A86" i="1" l="1"/>
  <c r="A87" i="1" s="1"/>
  <c r="A89" i="1"/>
  <c r="G224" i="1"/>
  <c r="G236" i="1"/>
  <c r="G226" i="1" l="1"/>
  <c r="G240" i="1" s="1"/>
  <c r="G228" i="1"/>
  <c r="A90" i="1"/>
  <c r="A91" i="1" s="1"/>
  <c r="A93" i="1"/>
  <c r="A95" i="1" s="1"/>
  <c r="A97" i="1" s="1"/>
</calcChain>
</file>

<file path=xl/sharedStrings.xml><?xml version="1.0" encoding="utf-8"?>
<sst xmlns="http://schemas.openxmlformats.org/spreadsheetml/2006/main" count="450" uniqueCount="278">
  <si>
    <t xml:space="preserve">CORPORACIÓN DEL ACUEDUCTO Y ALCANTARILLADO DE SANTO DOMINGO </t>
  </si>
  <si>
    <t>* * *  C. A. A. S. D.  * * *</t>
  </si>
  <si>
    <t>Unidad Ejecutora de Proyectos</t>
  </si>
  <si>
    <t xml:space="preserve">PRESUPUESTO: EMPALME Ø20" x Ø8" Y COLOCACION LINEA DE REFORZAMIENTO DE Ø8" Y Ø6" PVC SDR-21, PARA LA RED DE DISTRIBUCION DEL SECTOR BRISA ORIENTAL. SANTO DOMINGO ESTE                                                                                                     (Departamento Este)                                      </t>
  </si>
  <si>
    <t>No.</t>
  </si>
  <si>
    <t>DESCRIPCIÓN</t>
  </si>
  <si>
    <t>CANT.</t>
  </si>
  <si>
    <t>UD</t>
  </si>
  <si>
    <t>P.U. RD$</t>
  </si>
  <si>
    <t>COSTO RD$</t>
  </si>
  <si>
    <t>SUB TOTAL RD$</t>
  </si>
  <si>
    <t>TRABAJOS PRELIMINARES:</t>
  </si>
  <si>
    <t>Replanteo</t>
  </si>
  <si>
    <t>ML</t>
  </si>
  <si>
    <t>Caseta para Materiales (Cubicar desglosado)</t>
  </si>
  <si>
    <t>PA</t>
  </si>
  <si>
    <t>MOVIMIENTO DE TIERRA:</t>
  </si>
  <si>
    <t>Excavacion:</t>
  </si>
  <si>
    <t>2,1,1</t>
  </si>
  <si>
    <t>Roca  Dura a Compresor (60%)</t>
  </si>
  <si>
    <t>M3</t>
  </si>
  <si>
    <t>2,1,2</t>
  </si>
  <si>
    <t>Material no Clasificado con Retroexcavadora Con Neumatico (20%)</t>
  </si>
  <si>
    <t>2,1,3</t>
  </si>
  <si>
    <t>Con Trencher (20%)</t>
  </si>
  <si>
    <t>Suministro y Colocación Asiento de Arena</t>
  </si>
  <si>
    <t xml:space="preserve">Relleno Compactado con Maquito  </t>
  </si>
  <si>
    <t xml:space="preserve">Suministro y Colocación de Material para Relleno </t>
  </si>
  <si>
    <t>Bote de Material Sobrante (15 km)</t>
  </si>
  <si>
    <t>SUMINISTRO DE TUBERIAS Y PIEZAS :</t>
  </si>
  <si>
    <t>Tuberias de:</t>
  </si>
  <si>
    <t>3,1,1</t>
  </si>
  <si>
    <t>Ø6"  PVC SDR-21 Con Junta de Goma</t>
  </si>
  <si>
    <t>3,1,2</t>
  </si>
  <si>
    <t>Ø8"  PVC SDR-21 Con Junta de Goma</t>
  </si>
  <si>
    <t>Tee de:</t>
  </si>
  <si>
    <t>3,2,1</t>
  </si>
  <si>
    <t>Ø20" x Ø8" Acero</t>
  </si>
  <si>
    <t>3,2,2</t>
  </si>
  <si>
    <t>Ø8" x Ø8" Acero</t>
  </si>
  <si>
    <t>3,2,3</t>
  </si>
  <si>
    <t>Ø8" x Ø6" Acero</t>
  </si>
  <si>
    <t>3,2,4</t>
  </si>
  <si>
    <t>Ø8" x Ø3" Acero</t>
  </si>
  <si>
    <t>3,2,5</t>
  </si>
  <si>
    <t>Ø6" x Ø3" Acero</t>
  </si>
  <si>
    <t>Codos de:</t>
  </si>
  <si>
    <t>3,3,1</t>
  </si>
  <si>
    <t>Ø8" x 90° Acero</t>
  </si>
  <si>
    <t>3,3,2</t>
  </si>
  <si>
    <t>Ø6" x 90° Acero</t>
  </si>
  <si>
    <t>Cruz de:</t>
  </si>
  <si>
    <t>3,4,1</t>
  </si>
  <si>
    <t>Reducción de:</t>
  </si>
  <si>
    <t>3,5,1</t>
  </si>
  <si>
    <t>Ø8" @  Ø6" Acero</t>
  </si>
  <si>
    <t>3,5,2</t>
  </si>
  <si>
    <t>Ø8" @  Ø3" Acero</t>
  </si>
  <si>
    <t>3,5,3</t>
  </si>
  <si>
    <t>Ø6" @  Ø3" Acero</t>
  </si>
  <si>
    <t>Junta Dresser de:</t>
  </si>
  <si>
    <t>3,6,1</t>
  </si>
  <si>
    <t xml:space="preserve">Ø20" </t>
  </si>
  <si>
    <t>3,6,2</t>
  </si>
  <si>
    <t xml:space="preserve">Ø8" </t>
  </si>
  <si>
    <t>3,6,3</t>
  </si>
  <si>
    <t>Ø6"</t>
  </si>
  <si>
    <t>3,6,4</t>
  </si>
  <si>
    <t xml:space="preserve">Ø3" </t>
  </si>
  <si>
    <t>Valvulas de compuerta de:</t>
  </si>
  <si>
    <t>3,7,1</t>
  </si>
  <si>
    <t>Ø8" H. F. Platillada, Completa (Marca URREA, AVK, o Similar)</t>
  </si>
  <si>
    <t>3,7,2</t>
  </si>
  <si>
    <t>Ø6" H. F. Platillada, Completa (Marca URREA, AVK, o Similar)</t>
  </si>
  <si>
    <t>3,7,3</t>
  </si>
  <si>
    <t>Ø3" H. F. Platillada, Completa (Marca URREA, AVK, o Similar)</t>
  </si>
  <si>
    <t>3,7,4</t>
  </si>
  <si>
    <t>Caja Telescópica</t>
  </si>
  <si>
    <t>COLOCACION DE TUBERIAS Y PIEZAS :</t>
  </si>
  <si>
    <t>4,1,1</t>
  </si>
  <si>
    <t>4,1,2</t>
  </si>
  <si>
    <t>4,2,1</t>
  </si>
  <si>
    <t>4,2,2</t>
  </si>
  <si>
    <t>4,2,3</t>
  </si>
  <si>
    <t>4,2,4</t>
  </si>
  <si>
    <t>4,2,5</t>
  </si>
  <si>
    <t>4,3,1</t>
  </si>
  <si>
    <t>4,3,2</t>
  </si>
  <si>
    <t>4,4,1</t>
  </si>
  <si>
    <t>4,5,1</t>
  </si>
  <si>
    <t>4,5,2</t>
  </si>
  <si>
    <t>4,5,3</t>
  </si>
  <si>
    <t>4.6.-</t>
  </si>
  <si>
    <t>4,6,1</t>
  </si>
  <si>
    <t>4,6,2</t>
  </si>
  <si>
    <t>4,6,3</t>
  </si>
  <si>
    <t>4,6,4</t>
  </si>
  <si>
    <t>CEMENTO SOLVENTE</t>
  </si>
  <si>
    <t>GALON</t>
  </si>
  <si>
    <t>.</t>
  </si>
  <si>
    <t>ANCLAJE DE PIEZAS EN H.S.</t>
  </si>
  <si>
    <t>REPARACION DE SERVICIOS EXISTENTES (Cubicar esta partida detallando las actividades realizadas) Cubicar Desglosado</t>
  </si>
  <si>
    <t>TRANSPORTE INTERNO TUBERIAS DE :</t>
  </si>
  <si>
    <t>PRUEBA HIDROSTATICA TUBERIAS DE :</t>
  </si>
  <si>
    <t>SUMINISTRO E INSTALACION HIDRANTE Ø8" x Ø4"</t>
  </si>
  <si>
    <t>LIMPIEZA CONTINUA Y FINAL (Cubicar desglosado)</t>
  </si>
  <si>
    <t xml:space="preserve">SEÑALIZACION Y MANEJO DE TRANSITO (Incluye: Personal, Luces, Cinta aviso de peligro, Cinta reflectiva, pago de horas en horarios nocturno, etc.) (Cubicar desglosado) </t>
  </si>
  <si>
    <t>FASE B</t>
  </si>
  <si>
    <t>POZO</t>
  </si>
  <si>
    <t>1.-</t>
  </si>
  <si>
    <t>Limpieza, Aforo y Desarrollo Por Pistoneo Pozo Perforado en Ø8", Encamisado en Ø8" en Acero, 200 Pies Profundidad</t>
  </si>
  <si>
    <t xml:space="preserve">Limpieza y desarrollo Por Pistoneo </t>
  </si>
  <si>
    <t xml:space="preserve">Aforo a 24 Horas </t>
  </si>
  <si>
    <t>UDS</t>
  </si>
  <si>
    <t>2.-</t>
  </si>
  <si>
    <t>Construcción de Caseta Soterrada Para Sistema de Cloracion y Paneles Electricos (2 mts x 3 mts x 1.4 mts)</t>
  </si>
  <si>
    <t>Trabajos Preliminares:</t>
  </si>
  <si>
    <t>2.1.1</t>
  </si>
  <si>
    <t>Movimiento de Tierra</t>
  </si>
  <si>
    <t>2.2.1</t>
  </si>
  <si>
    <t>Excavación a Compresor en roca</t>
  </si>
  <si>
    <t>2.2.2</t>
  </si>
  <si>
    <t>Relleno de reposición</t>
  </si>
  <si>
    <t>2.2.3</t>
  </si>
  <si>
    <t>Bote de Material Sobrante</t>
  </si>
  <si>
    <t>Hormigon Armado en:</t>
  </si>
  <si>
    <t xml:space="preserve"> </t>
  </si>
  <si>
    <t>2.3.1</t>
  </si>
  <si>
    <t>Zapata (3 Ø3/8´´, est de Ø3/8´´ a 0.25 mts)</t>
  </si>
  <si>
    <t>2.3.2</t>
  </si>
  <si>
    <t>Losa de fondo</t>
  </si>
  <si>
    <t>2.3.3</t>
  </si>
  <si>
    <t>Losa de techo</t>
  </si>
  <si>
    <t>2.3.4</t>
  </si>
  <si>
    <t>Viga de amarre de techo</t>
  </si>
  <si>
    <t>Muro de Bloques 6´´:</t>
  </si>
  <si>
    <t>2.4.1</t>
  </si>
  <si>
    <t>De 0.15 metros</t>
  </si>
  <si>
    <t>M2</t>
  </si>
  <si>
    <t>2.4.2</t>
  </si>
  <si>
    <t>Calados tipo ventana</t>
  </si>
  <si>
    <t>Terminación de Superficie:</t>
  </si>
  <si>
    <t>2.5.1</t>
  </si>
  <si>
    <t>Pañete muros, antepecho, techo</t>
  </si>
  <si>
    <t>2.5.2</t>
  </si>
  <si>
    <t>Fraguache</t>
  </si>
  <si>
    <t>2.5.3</t>
  </si>
  <si>
    <t xml:space="preserve">Cantos </t>
  </si>
  <si>
    <t>2.5.4</t>
  </si>
  <si>
    <t>Fino de techo</t>
  </si>
  <si>
    <t>2.5.5</t>
  </si>
  <si>
    <t>Losa de piso frotado (e= 0.12mt)</t>
  </si>
  <si>
    <t>2.5.6</t>
  </si>
  <si>
    <t xml:space="preserve">Acera perimetral </t>
  </si>
  <si>
    <t>2.5.7</t>
  </si>
  <si>
    <t>Drenaje de techo</t>
  </si>
  <si>
    <t>2.5.8</t>
  </si>
  <si>
    <t xml:space="preserve">Pintura Acrilica </t>
  </si>
  <si>
    <t>Puertas</t>
  </si>
  <si>
    <t>2.6.1</t>
  </si>
  <si>
    <t xml:space="preserve">Puerta metalica incluye instalacion </t>
  </si>
  <si>
    <t>2.6.2</t>
  </si>
  <si>
    <t>Puerta candado</t>
  </si>
  <si>
    <t>Limpieza Continua y Final</t>
  </si>
  <si>
    <t>3.-</t>
  </si>
  <si>
    <t>Construcción de Empalme de Ø4" a Ø6",  A Linea de servicios de  Ø6" H.F Ubicada en Av. Pdro Henriquez Ureña.</t>
  </si>
  <si>
    <t>Excavación a Compresor en material no clasificado</t>
  </si>
  <si>
    <t>Asiento de arena</t>
  </si>
  <si>
    <t xml:space="preserve">Suministro y Colocación de tuberias PVC SDR-26  de Ø4" Junta de Goma </t>
  </si>
  <si>
    <t>Relleno compactado con maquito suministro y colocación caliche</t>
  </si>
  <si>
    <t xml:space="preserve">Bote de Material </t>
  </si>
  <si>
    <t>4.-</t>
  </si>
  <si>
    <t xml:space="preserve">Suministro y Colocacion de Piezas especiales </t>
  </si>
  <si>
    <t>Suministro e instalación junta Dresser de Ø 4", NSF-372/61</t>
  </si>
  <si>
    <t>Suministro e instalación junta Dresser de Ø 6", NSF-372/61</t>
  </si>
  <si>
    <t xml:space="preserve">TEE  de Ø 6 x  Ø 6 x   Ø 4 ´´ </t>
  </si>
  <si>
    <t>Suministro e instalación válvula de compuerta de 4" vástago ascendente AWWA C515, UL, FM; bridas en acero al carbón SCH-40, soldados, tornillería de acero galvanizado, juntas.</t>
  </si>
  <si>
    <t>Caja Telescopica</t>
  </si>
  <si>
    <t>Anclaje de hormigon para valvula</t>
  </si>
  <si>
    <t>5.-</t>
  </si>
  <si>
    <t>Reposicion de Servicios Exsistente.</t>
  </si>
  <si>
    <t>Rotura de Asfalto con maquina 2´´</t>
  </si>
  <si>
    <t>Reposición de Asfalto 2´´</t>
  </si>
  <si>
    <t>Reposición de Acera</t>
  </si>
  <si>
    <t>Reposicion de Conten</t>
  </si>
  <si>
    <t xml:space="preserve">Limpieza final y bote </t>
  </si>
  <si>
    <t>6.-</t>
  </si>
  <si>
    <t>Instalacion Electrica Primaria</t>
  </si>
  <si>
    <t>Cable AAAC 2/0</t>
  </si>
  <si>
    <t>PL</t>
  </si>
  <si>
    <t>Transformador Tipo Pad-mounted de 75 KVA, Trifásico, frente  muerto 7200/12470, 240/480V Sumergido en Aceite, listado ASTM, ANSI, UL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</si>
  <si>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</si>
  <si>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</si>
  <si>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</si>
  <si>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</si>
  <si>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>Soporte 3 fases, para Cable URD</t>
  </si>
  <si>
    <t>Cono de alivio, exterior e interior, para cable  No. 2</t>
  </si>
  <si>
    <t>Cut-out 100 amp.</t>
  </si>
  <si>
    <t>Lámina de fusible para Cut-out</t>
  </si>
  <si>
    <t>Condulex de  Ø 3"</t>
  </si>
  <si>
    <t>Pararrayo de 9 KV</t>
  </si>
  <si>
    <t>Tuberia IMC Ø  3" X10'</t>
  </si>
  <si>
    <t>Coupling de Ø  3"</t>
  </si>
  <si>
    <t>Tuberia SDR-26 Ø  3" X19'</t>
  </si>
  <si>
    <t>Curvas Reforsada  Ø 3"</t>
  </si>
  <si>
    <t>Base de Hormigón para Transformador (0.60X0.50X0.1) Mtr-</t>
  </si>
  <si>
    <t>Conector de empalme aéreo  477 MCM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</si>
  <si>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</si>
  <si>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Mano de Obra</t>
  </si>
  <si>
    <t>Levantamiento, Diseño y Tramitacion de plano.</t>
  </si>
  <si>
    <t>7.-</t>
  </si>
  <si>
    <t xml:space="preserve">Instalación Eléctrica Secundaria </t>
  </si>
  <si>
    <t>Alambre THW No. 6, 75º UL 83</t>
  </si>
  <si>
    <t>Alambre THW No. 4, 75º UL 83</t>
  </si>
  <si>
    <t>Cable Sumergible No. 8/4 hilos, 75º 600V UL 83</t>
  </si>
  <si>
    <t>Cable Sumergible No. 14/3 hilos, 75º 600V UL 83</t>
  </si>
  <si>
    <t>Panel de control de bomba simplex 1 - 40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Certificado UL 508
Instalación incluye canalización IMC desde cabezal hasta panel de control.</t>
  </si>
  <si>
    <t>Sensor para Control de Nivel</t>
  </si>
  <si>
    <t>Suministro de Materiales Menores</t>
  </si>
  <si>
    <t>Suministro e instalacion luminaria de fundición de aluminio, regulable 0 - 10V, de 45 W, de 9.6" de lado y 3.4" de altura, LED, temperatura de color 5000 K, con grados de protección IP65, 110 - 277 VAC, certificada DLC, ETL, UL., incluye canalizacion IMC</t>
  </si>
  <si>
    <t>8.-</t>
  </si>
  <si>
    <t>Instalación Equipo de Bombeo y Construcción de Descarga</t>
  </si>
  <si>
    <t>Tuberias</t>
  </si>
  <si>
    <t>8.1.1</t>
  </si>
  <si>
    <t>Suministro y colocación tubería de 4" de acero SCH-40 A-106B, pintura de protección, (3 confecciones e instalación de niples bridado, 1 tee, 1 brida, 1 codo x 90, 3 codo x 45, soldado), 1 junta dresser; longitud 6 mts.</t>
  </si>
  <si>
    <t>8.1.2</t>
  </si>
  <si>
    <t>Suministro y colocación tubería de 3" de acero SCH-40 A-106B, pintura de protección, (1 confecciones e instalación de niples bridado, 1 codo x 90, soldado), longitud 1.5 mts.</t>
  </si>
  <si>
    <t>8.1.3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</si>
  <si>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</si>
  <si>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>Valvulas</t>
  </si>
  <si>
    <t>8.2.1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</si>
  <si>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</si>
  <si>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8.2.2</t>
  </si>
  <si>
    <t>Valvula de retencion con resorte en acero inox. de Ø4" completa con j/g, tornillería de acero galvanizado.</t>
  </si>
  <si>
    <t>8.2.3</t>
  </si>
  <si>
    <t xml:space="preserve">Suministro e instalación válvula de control flujo de 4"; presión max. 250 PSI; bridas en acero al carbón SCH-40, soldados, tornillería de acero galvanizado, juntas. </t>
  </si>
  <si>
    <t>8.2.4</t>
  </si>
  <si>
    <t>8.2.5</t>
  </si>
  <si>
    <t>Suministro e instalación válvula de compuerta de 3" vástago ascendente AWWA C515, UL, FM; bridas en acero al carbón SCH-40, soldados, tornillería de acero galvanizado, juntas.</t>
  </si>
  <si>
    <t>Caudalimetro</t>
  </si>
  <si>
    <t>8.3.1</t>
  </si>
  <si>
    <t>Suministro e instalación caudalímetro electromagnético de inserción de 4" tipo "hot-tap", ANSI/NSF 61 y 372</t>
  </si>
  <si>
    <t>Equipamiento</t>
  </si>
  <si>
    <t>8.4.1</t>
  </si>
  <si>
    <t>Bomba sumergible de 200 GPM vs TDH a 475', 3450 RPM, Cheque Vertical Integrado, totalmente en acero inoxidable bomba y motor, acoplada a un motor eléctrico sumergible de 40 HP, 3450 RPM, a 460V/60HZ, trifasico, para una profundidad de para una prof. De 200 pies NE=140 pies, ND=155 pies. La misma, sera inst. A 190 pies</t>
  </si>
  <si>
    <t>8.4.2</t>
  </si>
  <si>
    <t>Sensor temperatura PTP100/1000 con 200' cable</t>
  </si>
  <si>
    <t>8.4.3</t>
  </si>
  <si>
    <t>Camisa de enfriamiento acero inoxidable 6"</t>
  </si>
  <si>
    <t>8.4.4</t>
  </si>
  <si>
    <t>Cabezal de descarga 4" HN, brida ANSI-150, 5/8" ASTM A53</t>
  </si>
  <si>
    <t>8.4.5</t>
  </si>
  <si>
    <t>Tubería HN para columna 4" x 20' ASTM A106B SCH-40  c/coupling</t>
  </si>
  <si>
    <t>8.4.6</t>
  </si>
  <si>
    <t>Cable acero inoxidable 3/8" SS 316</t>
  </si>
  <si>
    <t>8.4.7</t>
  </si>
  <si>
    <t>Grapa acero inoxidable para cable 3/8" SS316</t>
  </si>
  <si>
    <t>8.4.8</t>
  </si>
  <si>
    <t>Sistema anticorrosivo todas las partes metalicas cablezal, columnas.</t>
  </si>
  <si>
    <t>8.4.9</t>
  </si>
  <si>
    <t>Grúa incluye. accesorio grúa.</t>
  </si>
  <si>
    <t>8.4.10</t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</si>
  <si>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</si>
  <si>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</si>
  <si>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</si>
  <si>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</si>
  <si>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</si>
  <si>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</si>
  <si>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</si>
  <si>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</si>
  <si>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</si>
  <si>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</si>
  <si>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</si>
  <si>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</si>
  <si>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</si>
  <si>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</si>
  <si>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TRABAJOS DE INTERES SOCIAL (PA de 1,000,000,00)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</si>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</sst>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5" formatCode="[$-1C0A]#,##0.00_);\(#,##0.00\)"/>
    <numFmt numFmtId="166" formatCode="0.00_)"/>
    <numFmt numFmtId="167" formatCode="_-* #,##0.00\ _€_-;\-* #,##0.00\ _€_-;_-* \-??\ _€_-;_-@_-"/>
    <numFmt numFmtId="168" formatCode="_(* #,##0.00_);_(* \(#,##0.00\);_(* \-??_);_(@_)"/>
    <numFmt numFmtId="169" formatCode="0.0"/>
    <numFmt numFmtId="170" formatCode="_(* #,##0_);_(* \(#,##0\);_(* \-??_);_(@_)"/>
    <numFmt numFmtId="171" formatCode="0_)"/>
    <numFmt numFmtId="172" formatCode="[$]@"/>
    <numFmt numFmtId="173" formatCode="[$-1C0A]#,##0.00"/>
    <numFmt numFmtId="174" formatCode="[$-1C0A]0.00%"/>
    <numFmt numFmtId="175" formatCode="[$-1C0A]0%"/>
    <numFmt numFmtId="176" formatCode="0.0_)"/>
    <numFmt numFmtId="177" formatCode="_(* #,##0.0000_);_(* \(#,##0.0000\);_(* \-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name val="Arial"/>
      <family val="2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name val="Calibri"/>
      <family val="2"/>
      <charset val="1"/>
    </font>
    <font>
      <sz val="10"/>
      <name val="Courier New"/>
      <family val="3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Arial"/>
      <family val="2"/>
    </font>
    <font>
      <sz val="14"/>
      <name val="Arial"/>
      <family val="2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0000"/>
      <name val="Arial"/>
      <family val="2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DC"/>
        <bgColor rgb="FFD0CECE"/>
      </patternFill>
    </fill>
    <fill>
      <patternFill patternType="solid">
        <fgColor rgb="FFFFFFFF"/>
        <bgColor rgb="FFFFFFC0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167" fontId="2" fillId="0" borderId="0" applyBorder="0" applyProtection="0"/>
    <xf numFmtId="168" fontId="2" fillId="0" borderId="0" applyBorder="0" applyProtection="0"/>
    <xf numFmtId="0" fontId="11" fillId="0" borderId="0"/>
    <xf numFmtId="168" fontId="2" fillId="0" borderId="0" applyBorder="0" applyProtection="0"/>
    <xf numFmtId="168" fontId="2" fillId="0" borderId="0" applyBorder="0" applyProtection="0"/>
    <xf numFmtId="0" fontId="11" fillId="0" borderId="0"/>
    <xf numFmtId="0" fontId="11" fillId="0" borderId="0"/>
    <xf numFmtId="168" fontId="2" fillId="0" borderId="0" applyBorder="0" applyProtection="0"/>
    <xf numFmtId="175" fontId="7" fillId="0" borderId="0" applyBorder="0" applyProtection="0"/>
    <xf numFmtId="167" fontId="2" fillId="0" borderId="0" applyBorder="0" applyProtection="0"/>
    <xf numFmtId="165" fontId="7" fillId="0" borderId="0"/>
    <xf numFmtId="168" fontId="2" fillId="0" borderId="0" applyBorder="0" applyProtection="0"/>
    <xf numFmtId="0" fontId="2" fillId="0" borderId="0"/>
    <xf numFmtId="9" fontId="2" fillId="0" borderId="0" applyBorder="0" applyProtection="0"/>
  </cellStyleXfs>
  <cellXfs count="187">
    <xf numFmtId="0" fontId="0" fillId="0" borderId="0" xfId="0"/>
    <xf numFmtId="49" fontId="3" fillId="0" borderId="0" xfId="1" applyNumberFormat="1" applyFont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0" borderId="0" xfId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3" fontId="5" fillId="0" borderId="1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166" fontId="8" fillId="2" borderId="2" xfId="2" applyNumberFormat="1" applyFont="1" applyFill="1" applyBorder="1" applyAlignment="1">
      <alignment horizontal="center" vertical="center"/>
    </xf>
    <xf numFmtId="166" fontId="5" fillId="2" borderId="3" xfId="2" applyNumberFormat="1" applyFont="1" applyFill="1" applyBorder="1" applyAlignment="1">
      <alignment horizontal="center" vertical="center"/>
    </xf>
    <xf numFmtId="167" fontId="5" fillId="2" borderId="3" xfId="3" applyFont="1" applyFill="1" applyBorder="1" applyAlignment="1" applyProtection="1">
      <alignment horizontal="center" vertical="center"/>
    </xf>
    <xf numFmtId="166" fontId="8" fillId="2" borderId="3" xfId="2" applyNumberFormat="1" applyFont="1" applyFill="1" applyBorder="1" applyAlignment="1">
      <alignment horizontal="center" vertical="center"/>
    </xf>
    <xf numFmtId="167" fontId="8" fillId="2" borderId="3" xfId="3" applyFont="1" applyFill="1" applyBorder="1" applyAlignment="1" applyProtection="1">
      <alignment horizontal="center" vertical="center" wrapText="1"/>
    </xf>
    <xf numFmtId="167" fontId="9" fillId="2" borderId="4" xfId="3" applyFont="1" applyFill="1" applyBorder="1" applyAlignment="1" applyProtection="1">
      <alignment horizontal="center" vertical="center"/>
    </xf>
    <xf numFmtId="49" fontId="10" fillId="0" borderId="5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168" fontId="10" fillId="0" borderId="6" xfId="4" applyFont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8" fontId="10" fillId="0" borderId="6" xfId="4" applyFont="1" applyBorder="1" applyAlignment="1" applyProtection="1">
      <alignment vertical="center" wrapText="1"/>
    </xf>
    <xf numFmtId="168" fontId="10" fillId="0" borderId="6" xfId="4" applyFont="1" applyBorder="1" applyAlignment="1" applyProtection="1">
      <alignment horizontal="right" vertical="center" wrapText="1"/>
    </xf>
    <xf numFmtId="168" fontId="3" fillId="0" borderId="7" xfId="0" applyNumberFormat="1" applyFont="1" applyBorder="1" applyAlignment="1">
      <alignment horizontal="right" vertical="center"/>
    </xf>
    <xf numFmtId="2" fontId="8" fillId="0" borderId="0" xfId="5" applyNumberFormat="1" applyFont="1" applyAlignment="1">
      <alignment vertical="center" wrapText="1"/>
    </xf>
    <xf numFmtId="0" fontId="12" fillId="0" borderId="0" xfId="5" applyFont="1" applyAlignment="1">
      <alignment vertical="center" wrapText="1"/>
    </xf>
    <xf numFmtId="1" fontId="3" fillId="0" borderId="8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vertical="center" wrapText="1"/>
    </xf>
    <xf numFmtId="43" fontId="13" fillId="0" borderId="9" xfId="1" applyFont="1" applyBorder="1" applyAlignment="1" applyProtection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vertical="center" wrapText="1"/>
    </xf>
    <xf numFmtId="43" fontId="10" fillId="0" borderId="9" xfId="1" applyFont="1" applyBorder="1" applyAlignment="1" applyProtection="1">
      <alignment vertical="center"/>
    </xf>
    <xf numFmtId="43" fontId="14" fillId="0" borderId="10" xfId="1" applyFont="1" applyBorder="1" applyAlignment="1" applyProtection="1">
      <alignment vertical="center" wrapText="1"/>
    </xf>
    <xf numFmtId="168" fontId="15" fillId="0" borderId="0" xfId="6" applyFont="1" applyBorder="1" applyAlignment="1" applyProtection="1">
      <alignment horizontal="left" vertical="center" wrapText="1"/>
    </xf>
    <xf numFmtId="0" fontId="16" fillId="0" borderId="0" xfId="5" applyFont="1" applyAlignment="1">
      <alignment vertical="center" wrapText="1"/>
    </xf>
    <xf numFmtId="0" fontId="8" fillId="0" borderId="0" xfId="5" applyFont="1" applyAlignment="1">
      <alignment vertical="center" wrapText="1"/>
    </xf>
    <xf numFmtId="169" fontId="10" fillId="0" borderId="8" xfId="0" applyNumberFormat="1" applyFont="1" applyBorder="1" applyAlignment="1">
      <alignment horizontal="right" vertical="center" wrapText="1"/>
    </xf>
    <xf numFmtId="49" fontId="10" fillId="0" borderId="9" xfId="0" applyNumberFormat="1" applyFont="1" applyBorder="1" applyAlignment="1">
      <alignment vertical="center" wrapText="1"/>
    </xf>
    <xf numFmtId="43" fontId="10" fillId="0" borderId="9" xfId="1" applyFont="1" applyBorder="1" applyAlignment="1" applyProtection="1">
      <alignment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2" fontId="17" fillId="0" borderId="0" xfId="5" applyNumberFormat="1" applyFont="1" applyAlignment="1">
      <alignment vertical="center" wrapText="1"/>
    </xf>
    <xf numFmtId="43" fontId="3" fillId="0" borderId="10" xfId="1" applyFont="1" applyBorder="1" applyAlignment="1" applyProtection="1">
      <alignment vertical="center" wrapText="1"/>
    </xf>
    <xf numFmtId="2" fontId="13" fillId="0" borderId="8" xfId="0" applyNumberFormat="1" applyFont="1" applyBorder="1" applyAlignment="1">
      <alignment horizontal="right" vertical="center" wrapText="1"/>
    </xf>
    <xf numFmtId="49" fontId="13" fillId="0" borderId="9" xfId="0" applyNumberFormat="1" applyFont="1" applyBorder="1" applyAlignment="1">
      <alignment vertical="center" wrapText="1"/>
    </xf>
    <xf numFmtId="169" fontId="3" fillId="0" borderId="8" xfId="0" applyNumberFormat="1" applyFont="1" applyBorder="1" applyAlignment="1">
      <alignment horizontal="right" vertical="center" wrapText="1"/>
    </xf>
    <xf numFmtId="0" fontId="11" fillId="0" borderId="0" xfId="0" applyFont="1"/>
    <xf numFmtId="2" fontId="10" fillId="0" borderId="8" xfId="0" applyNumberFormat="1" applyFont="1" applyBorder="1" applyAlignment="1">
      <alignment horizontal="right" vertical="center" wrapText="1"/>
    </xf>
    <xf numFmtId="4" fontId="0" fillId="0" borderId="0" xfId="0" applyNumberFormat="1"/>
    <xf numFmtId="168" fontId="0" fillId="0" borderId="0" xfId="7" applyFont="1" applyBorder="1" applyProtection="1"/>
    <xf numFmtId="167" fontId="0" fillId="0" borderId="0" xfId="0" applyNumberFormat="1"/>
    <xf numFmtId="2" fontId="8" fillId="0" borderId="0" xfId="5" applyNumberFormat="1" applyFont="1" applyAlignment="1">
      <alignment horizontal="center" vertical="center" wrapText="1"/>
    </xf>
    <xf numFmtId="2" fontId="16" fillId="0" borderId="0" xfId="5" applyNumberFormat="1" applyFont="1" applyAlignment="1">
      <alignment vertical="center" wrapText="1"/>
    </xf>
    <xf numFmtId="0" fontId="17" fillId="0" borderId="0" xfId="5" applyFont="1" applyAlignment="1">
      <alignment vertical="center" wrapText="1"/>
    </xf>
    <xf numFmtId="2" fontId="0" fillId="0" borderId="0" xfId="0" applyNumberFormat="1"/>
    <xf numFmtId="4" fontId="18" fillId="0" borderId="9" xfId="0" applyNumberFormat="1" applyFont="1" applyBorder="1" applyAlignment="1">
      <alignment vertical="center" wrapText="1"/>
    </xf>
    <xf numFmtId="2" fontId="19" fillId="0" borderId="0" xfId="5" applyNumberFormat="1" applyFont="1" applyAlignment="1">
      <alignment vertical="center"/>
    </xf>
    <xf numFmtId="2" fontId="20" fillId="0" borderId="0" xfId="5" applyNumberFormat="1" applyFont="1" applyAlignment="1">
      <alignment vertical="center"/>
    </xf>
    <xf numFmtId="0" fontId="20" fillId="0" borderId="0" xfId="5" applyFont="1" applyAlignment="1">
      <alignment vertical="center"/>
    </xf>
    <xf numFmtId="2" fontId="10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vertical="center" wrapText="1"/>
    </xf>
    <xf numFmtId="43" fontId="10" fillId="0" borderId="12" xfId="1" applyFont="1" applyBorder="1" applyAlignment="1" applyProtection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 wrapText="1"/>
    </xf>
    <xf numFmtId="43" fontId="10" fillId="0" borderId="12" xfId="1" applyFont="1" applyBorder="1" applyAlignment="1" applyProtection="1">
      <alignment vertical="center"/>
    </xf>
    <xf numFmtId="43" fontId="14" fillId="0" borderId="13" xfId="1" applyFont="1" applyBorder="1" applyAlignment="1" applyProtection="1">
      <alignment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49" fontId="10" fillId="0" borderId="15" xfId="0" applyNumberFormat="1" applyFont="1" applyBorder="1" applyAlignment="1">
      <alignment vertical="center" wrapText="1"/>
    </xf>
    <xf numFmtId="43" fontId="10" fillId="0" borderId="15" xfId="1" applyFont="1" applyBorder="1" applyAlignment="1" applyProtection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43" fontId="10" fillId="0" borderId="15" xfId="1" applyFont="1" applyBorder="1" applyAlignment="1" applyProtection="1">
      <alignment vertical="center"/>
    </xf>
    <xf numFmtId="43" fontId="14" fillId="0" borderId="16" xfId="1" applyFont="1" applyBorder="1" applyAlignment="1" applyProtection="1">
      <alignment vertical="center" wrapText="1"/>
    </xf>
    <xf numFmtId="0" fontId="16" fillId="0" borderId="1" xfId="5" applyFont="1" applyBorder="1" applyAlignment="1">
      <alignment vertical="center" wrapText="1"/>
    </xf>
    <xf numFmtId="0" fontId="15" fillId="0" borderId="0" xfId="8" applyFont="1" applyAlignment="1">
      <alignment horizontal="center" vertical="center" wrapText="1"/>
    </xf>
    <xf numFmtId="2" fontId="8" fillId="0" borderId="0" xfId="8" applyNumberFormat="1" applyFont="1" applyAlignment="1">
      <alignment horizontal="center" vertical="center" wrapText="1"/>
    </xf>
    <xf numFmtId="2" fontId="16" fillId="0" borderId="0" xfId="8" applyNumberFormat="1" applyFont="1" applyAlignment="1">
      <alignment vertical="center" wrapText="1"/>
    </xf>
    <xf numFmtId="169" fontId="10" fillId="0" borderId="11" xfId="0" applyNumberFormat="1" applyFont="1" applyBorder="1" applyAlignment="1">
      <alignment horizontal="right" vertical="center" wrapText="1"/>
    </xf>
    <xf numFmtId="43" fontId="3" fillId="0" borderId="13" xfId="1" applyFont="1" applyBorder="1" applyAlignment="1" applyProtection="1">
      <alignment vertical="center" wrapText="1"/>
    </xf>
    <xf numFmtId="2" fontId="13" fillId="0" borderId="14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6" fillId="0" borderId="0" xfId="5" applyFont="1"/>
    <xf numFmtId="0" fontId="12" fillId="0" borderId="1" xfId="5" applyFont="1" applyBorder="1" applyAlignment="1">
      <alignment vertical="center" wrapText="1"/>
    </xf>
    <xf numFmtId="0" fontId="12" fillId="0" borderId="0" xfId="9" applyFont="1" applyAlignment="1">
      <alignment vertical="center" wrapText="1"/>
    </xf>
    <xf numFmtId="168" fontId="12" fillId="0" borderId="0" xfId="9" applyNumberFormat="1" applyFont="1" applyAlignment="1">
      <alignment vertical="center" wrapText="1"/>
    </xf>
    <xf numFmtId="168" fontId="21" fillId="0" borderId="0" xfId="10" applyFont="1" applyBorder="1" applyAlignment="1" applyProtection="1">
      <alignment vertical="center" wrapText="1"/>
    </xf>
    <xf numFmtId="0" fontId="22" fillId="0" borderId="0" xfId="9" applyFont="1" applyAlignment="1">
      <alignment vertical="center" wrapText="1"/>
    </xf>
    <xf numFmtId="168" fontId="22" fillId="0" borderId="0" xfId="9" applyNumberFormat="1" applyFont="1" applyAlignment="1">
      <alignment vertical="center" wrapText="1"/>
    </xf>
    <xf numFmtId="168" fontId="23" fillId="0" borderId="0" xfId="10" applyFont="1" applyBorder="1" applyAlignment="1" applyProtection="1">
      <alignment vertical="center" wrapText="1"/>
    </xf>
    <xf numFmtId="0" fontId="24" fillId="0" borderId="0" xfId="5" applyFont="1" applyAlignment="1">
      <alignment vertical="center" wrapText="1"/>
    </xf>
    <xf numFmtId="0" fontId="10" fillId="0" borderId="0" xfId="0" applyFont="1"/>
    <xf numFmtId="43" fontId="3" fillId="0" borderId="9" xfId="1" applyFont="1" applyBorder="1" applyAlignment="1" applyProtection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3" fontId="3" fillId="0" borderId="9" xfId="1" applyFont="1" applyBorder="1" applyAlignment="1" applyProtection="1">
      <alignment vertical="center"/>
    </xf>
    <xf numFmtId="0" fontId="3" fillId="0" borderId="0" xfId="0" applyFont="1"/>
    <xf numFmtId="9" fontId="3" fillId="0" borderId="0" xfId="0" applyNumberFormat="1" applyFont="1"/>
    <xf numFmtId="0" fontId="3" fillId="0" borderId="0" xfId="5" applyFont="1" applyAlignment="1">
      <alignment vertical="center" wrapText="1"/>
    </xf>
    <xf numFmtId="0" fontId="3" fillId="0" borderId="0" xfId="8" applyFont="1" applyAlignment="1">
      <alignment vertical="center" wrapText="1"/>
    </xf>
    <xf numFmtId="167" fontId="10" fillId="0" borderId="0" xfId="0" applyNumberFormat="1" applyFont="1"/>
    <xf numFmtId="43" fontId="10" fillId="0" borderId="0" xfId="1" applyFont="1" applyBorder="1" applyProtection="1"/>
    <xf numFmtId="0" fontId="10" fillId="0" borderId="0" xfId="8" applyFont="1" applyAlignment="1">
      <alignment vertical="center" wrapText="1"/>
    </xf>
    <xf numFmtId="168" fontId="10" fillId="0" borderId="0" xfId="8" applyNumberFormat="1" applyFont="1" applyAlignment="1">
      <alignment vertical="center" wrapText="1"/>
    </xf>
    <xf numFmtId="2" fontId="10" fillId="0" borderId="0" xfId="0" applyNumberFormat="1" applyFont="1"/>
    <xf numFmtId="2" fontId="3" fillId="0" borderId="0" xfId="8" applyNumberFormat="1" applyFont="1" applyAlignment="1">
      <alignment horizontal="center" vertical="center" wrapText="1"/>
    </xf>
    <xf numFmtId="2" fontId="10" fillId="0" borderId="0" xfId="8" applyNumberFormat="1" applyFont="1" applyAlignment="1">
      <alignment vertical="center" wrapText="1"/>
    </xf>
    <xf numFmtId="2" fontId="3" fillId="0" borderId="0" xfId="8" applyNumberFormat="1" applyFont="1" applyAlignment="1">
      <alignment vertical="center" wrapText="1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 applyAlignment="1">
      <alignment vertical="center"/>
    </xf>
    <xf numFmtId="43" fontId="23" fillId="3" borderId="0" xfId="1" applyFont="1" applyFill="1" applyBorder="1" applyAlignment="1" applyProtection="1">
      <alignment vertical="center"/>
    </xf>
    <xf numFmtId="170" fontId="23" fillId="3" borderId="0" xfId="5" applyNumberFormat="1" applyFont="1" applyFill="1" applyAlignment="1">
      <alignment horizontal="left" vertical="center"/>
    </xf>
    <xf numFmtId="170" fontId="23" fillId="3" borderId="0" xfId="5" applyNumberFormat="1" applyFont="1" applyFill="1" applyAlignment="1">
      <alignment horizontal="center" vertical="center"/>
    </xf>
    <xf numFmtId="168" fontId="23" fillId="3" borderId="0" xfId="5" applyNumberFormat="1" applyFont="1" applyFill="1" applyAlignment="1">
      <alignment horizontal="center" vertical="center"/>
    </xf>
    <xf numFmtId="167" fontId="23" fillId="3" borderId="0" xfId="5" applyNumberFormat="1" applyFont="1" applyFill="1" applyAlignment="1">
      <alignment vertical="center"/>
    </xf>
    <xf numFmtId="0" fontId="10" fillId="0" borderId="0" xfId="5" applyFont="1" applyAlignment="1">
      <alignment vertical="center" wrapText="1"/>
    </xf>
    <xf numFmtId="167" fontId="23" fillId="3" borderId="0" xfId="5" applyNumberFormat="1" applyFont="1" applyFill="1" applyAlignment="1">
      <alignment horizontal="center" vertical="center"/>
    </xf>
    <xf numFmtId="168" fontId="23" fillId="3" borderId="0" xfId="5" applyNumberFormat="1" applyFont="1" applyFill="1" applyAlignment="1">
      <alignment vertical="center"/>
    </xf>
    <xf numFmtId="171" fontId="17" fillId="2" borderId="2" xfId="2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horizontal="left" vertical="center"/>
    </xf>
    <xf numFmtId="167" fontId="5" fillId="2" borderId="3" xfId="3" applyFont="1" applyFill="1" applyBorder="1" applyAlignment="1" applyProtection="1">
      <alignment vertical="center"/>
    </xf>
    <xf numFmtId="166" fontId="17" fillId="2" borderId="3" xfId="2" applyNumberFormat="1" applyFont="1" applyFill="1" applyBorder="1" applyAlignment="1">
      <alignment horizontal="center" vertical="center"/>
    </xf>
    <xf numFmtId="167" fontId="17" fillId="2" borderId="3" xfId="3" applyFont="1" applyFill="1" applyBorder="1" applyAlignment="1" applyProtection="1">
      <alignment vertical="center"/>
    </xf>
    <xf numFmtId="167" fontId="8" fillId="2" borderId="3" xfId="3" applyFont="1" applyFill="1" applyBorder="1" applyAlignment="1" applyProtection="1">
      <alignment vertical="center"/>
    </xf>
    <xf numFmtId="167" fontId="8" fillId="2" borderId="4" xfId="3" applyFont="1" applyFill="1" applyBorder="1" applyAlignment="1" applyProtection="1">
      <alignment vertical="center"/>
    </xf>
    <xf numFmtId="172" fontId="4" fillId="0" borderId="17" xfId="2" applyNumberFormat="1" applyFont="1" applyBorder="1" applyAlignment="1">
      <alignment horizontal="center" vertical="center" wrapText="1"/>
    </xf>
    <xf numFmtId="173" fontId="4" fillId="0" borderId="18" xfId="2" applyNumberFormat="1" applyFont="1" applyBorder="1" applyAlignment="1">
      <alignment horizontal="left" vertical="center" wrapText="1"/>
    </xf>
    <xf numFmtId="167" fontId="4" fillId="0" borderId="18" xfId="3" applyFont="1" applyBorder="1" applyAlignment="1" applyProtection="1">
      <alignment horizontal="center" vertical="center" wrapText="1"/>
    </xf>
    <xf numFmtId="173" fontId="4" fillId="0" borderId="18" xfId="2" applyNumberFormat="1" applyFont="1" applyBorder="1" applyAlignment="1">
      <alignment horizontal="center" vertical="center" wrapText="1"/>
    </xf>
    <xf numFmtId="167" fontId="4" fillId="0" borderId="18" xfId="3" applyFont="1" applyBorder="1" applyAlignment="1" applyProtection="1">
      <alignment vertical="center" wrapText="1"/>
    </xf>
    <xf numFmtId="167" fontId="25" fillId="0" borderId="19" xfId="3" applyFont="1" applyBorder="1" applyAlignment="1" applyProtection="1">
      <alignment vertical="center"/>
    </xf>
    <xf numFmtId="172" fontId="4" fillId="0" borderId="20" xfId="2" applyNumberFormat="1" applyFont="1" applyBorder="1" applyAlignment="1">
      <alignment horizontal="center" vertical="center" wrapText="1"/>
    </xf>
    <xf numFmtId="165" fontId="4" fillId="0" borderId="21" xfId="2" applyFont="1" applyBorder="1" applyAlignment="1">
      <alignment horizontal="left" vertical="center" wrapText="1"/>
    </xf>
    <xf numFmtId="174" fontId="4" fillId="0" borderId="21" xfId="2" applyNumberFormat="1" applyFont="1" applyBorder="1" applyAlignment="1">
      <alignment horizontal="center" vertical="center" wrapText="1"/>
    </xf>
    <xf numFmtId="167" fontId="4" fillId="0" borderId="21" xfId="3" applyFont="1" applyBorder="1" applyAlignment="1" applyProtection="1">
      <alignment horizontal="center" vertical="center" wrapText="1"/>
    </xf>
    <xf numFmtId="167" fontId="4" fillId="0" borderId="21" xfId="3" applyFont="1" applyBorder="1" applyAlignment="1" applyProtection="1">
      <alignment vertical="center" wrapText="1"/>
    </xf>
    <xf numFmtId="167" fontId="25" fillId="0" borderId="22" xfId="3" applyFont="1" applyBorder="1" applyAlignment="1" applyProtection="1">
      <alignment vertical="center"/>
    </xf>
    <xf numFmtId="168" fontId="6" fillId="0" borderId="0" xfId="0" applyNumberFormat="1" applyFont="1" applyAlignment="1">
      <alignment vertical="center"/>
    </xf>
    <xf numFmtId="172" fontId="4" fillId="0" borderId="23" xfId="2" applyNumberFormat="1" applyFont="1" applyBorder="1" applyAlignment="1">
      <alignment horizontal="center" vertical="center" wrapText="1"/>
    </xf>
    <xf numFmtId="165" fontId="4" fillId="0" borderId="24" xfId="2" applyFont="1" applyBorder="1" applyAlignment="1">
      <alignment horizontal="left" vertical="center" wrapText="1"/>
    </xf>
    <xf numFmtId="165" fontId="4" fillId="0" borderId="24" xfId="2" applyFont="1" applyBorder="1" applyAlignment="1">
      <alignment horizontal="center" vertical="center" wrapText="1"/>
    </xf>
    <xf numFmtId="167" fontId="4" fillId="0" borderId="24" xfId="3" applyFont="1" applyBorder="1" applyAlignment="1" applyProtection="1">
      <alignment horizontal="center" vertical="center" wrapText="1"/>
    </xf>
    <xf numFmtId="167" fontId="4" fillId="0" borderId="24" xfId="3" applyFont="1" applyBorder="1" applyAlignment="1" applyProtection="1">
      <alignment vertical="center" wrapText="1"/>
    </xf>
    <xf numFmtId="167" fontId="25" fillId="0" borderId="25" xfId="3" applyFont="1" applyBorder="1" applyAlignment="1" applyProtection="1">
      <alignment vertical="center"/>
    </xf>
    <xf numFmtId="166" fontId="17" fillId="2" borderId="2" xfId="2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17" fillId="0" borderId="2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6" fontId="17" fillId="0" borderId="3" xfId="2" applyNumberFormat="1" applyFont="1" applyBorder="1" applyAlignment="1">
      <alignment horizontal="center" vertical="center"/>
    </xf>
    <xf numFmtId="167" fontId="17" fillId="0" borderId="3" xfId="3" applyFont="1" applyBorder="1" applyAlignment="1" applyProtection="1">
      <alignment vertical="center"/>
    </xf>
    <xf numFmtId="167" fontId="8" fillId="0" borderId="4" xfId="3" applyFont="1" applyBorder="1" applyAlignment="1" applyProtection="1">
      <alignment vertical="center"/>
    </xf>
    <xf numFmtId="175" fontId="4" fillId="2" borderId="3" xfId="2" applyNumberFormat="1" applyFont="1" applyFill="1" applyBorder="1" applyAlignment="1">
      <alignment horizontal="center" vertical="center"/>
    </xf>
    <xf numFmtId="175" fontId="17" fillId="2" borderId="3" xfId="2" applyNumberFormat="1" applyFont="1" applyFill="1" applyBorder="1" applyAlignment="1">
      <alignment horizontal="center" vertical="center"/>
    </xf>
    <xf numFmtId="165" fontId="17" fillId="2" borderId="2" xfId="2" applyFont="1" applyFill="1" applyBorder="1" applyAlignment="1">
      <alignment vertical="center" wrapText="1"/>
    </xf>
    <xf numFmtId="165" fontId="5" fillId="2" borderId="3" xfId="2" applyFont="1" applyFill="1" applyBorder="1" applyAlignment="1">
      <alignment vertical="center" wrapText="1"/>
    </xf>
    <xf numFmtId="174" fontId="4" fillId="2" borderId="3" xfId="2" applyNumberFormat="1" applyFont="1" applyFill="1" applyBorder="1" applyAlignment="1">
      <alignment horizontal="right" vertical="center" wrapText="1"/>
    </xf>
    <xf numFmtId="174" fontId="17" fillId="2" borderId="3" xfId="11" applyNumberFormat="1" applyFont="1" applyFill="1" applyBorder="1" applyAlignment="1" applyProtection="1">
      <alignment horizontal="center" vertical="center" wrapText="1"/>
    </xf>
    <xf numFmtId="167" fontId="17" fillId="2" borderId="3" xfId="12" applyFont="1" applyFill="1" applyBorder="1" applyAlignment="1" applyProtection="1">
      <alignment vertical="center" wrapText="1"/>
    </xf>
    <xf numFmtId="167" fontId="5" fillId="0" borderId="3" xfId="3" applyFont="1" applyBorder="1" applyAlignment="1" applyProtection="1">
      <alignment vertical="center"/>
    </xf>
    <xf numFmtId="176" fontId="17" fillId="2" borderId="2" xfId="13" applyNumberFormat="1" applyFont="1" applyFill="1" applyBorder="1" applyAlignment="1">
      <alignment vertical="center"/>
    </xf>
    <xf numFmtId="176" fontId="5" fillId="2" borderId="3" xfId="13" applyNumberFormat="1" applyFont="1" applyFill="1" applyBorder="1" applyAlignment="1">
      <alignment vertical="center" wrapText="1"/>
    </xf>
    <xf numFmtId="168" fontId="5" fillId="2" borderId="3" xfId="14" applyFont="1" applyFill="1" applyBorder="1" applyAlignment="1" applyProtection="1">
      <alignment vertical="center"/>
    </xf>
    <xf numFmtId="168" fontId="17" fillId="2" borderId="3" xfId="14" applyFont="1" applyFill="1" applyBorder="1" applyAlignment="1" applyProtection="1">
      <alignment vertical="center"/>
    </xf>
    <xf numFmtId="168" fontId="10" fillId="2" borderId="3" xfId="14" applyFont="1" applyFill="1" applyBorder="1" applyAlignment="1" applyProtection="1">
      <alignment vertical="center"/>
    </xf>
    <xf numFmtId="176" fontId="13" fillId="0" borderId="26" xfId="15" applyNumberFormat="1" applyFont="1" applyBorder="1" applyAlignment="1">
      <alignment horizontal="right" vertical="center"/>
    </xf>
    <xf numFmtId="166" fontId="14" fillId="0" borderId="27" xfId="15" applyNumberFormat="1" applyFont="1" applyBorder="1" applyAlignment="1">
      <alignment horizontal="left" vertical="center"/>
    </xf>
    <xf numFmtId="168" fontId="14" fillId="0" borderId="27" xfId="14" applyFont="1" applyBorder="1" applyAlignment="1" applyProtection="1">
      <alignment vertical="center"/>
    </xf>
    <xf numFmtId="10" fontId="13" fillId="0" borderId="27" xfId="16" applyNumberFormat="1" applyFont="1" applyBorder="1" applyAlignment="1" applyProtection="1">
      <alignment vertical="center" wrapText="1"/>
    </xf>
    <xf numFmtId="168" fontId="13" fillId="0" borderId="27" xfId="14" applyFont="1" applyBorder="1" applyAlignment="1" applyProtection="1">
      <alignment vertical="center"/>
    </xf>
    <xf numFmtId="168" fontId="14" fillId="0" borderId="28" xfId="14" applyFont="1" applyBorder="1" applyAlignment="1" applyProtection="1">
      <alignment vertical="center"/>
    </xf>
    <xf numFmtId="167" fontId="5" fillId="2" borderId="4" xfId="3" applyFont="1" applyFill="1" applyBorder="1" applyAlignment="1" applyProtection="1">
      <alignment vertical="center"/>
    </xf>
    <xf numFmtId="176" fontId="17" fillId="0" borderId="0" xfId="15" applyNumberFormat="1" applyFont="1" applyAlignment="1">
      <alignment vertical="center"/>
    </xf>
    <xf numFmtId="0" fontId="17" fillId="0" borderId="0" xfId="15" applyFont="1" applyAlignment="1">
      <alignment horizontal="left" vertical="center"/>
    </xf>
    <xf numFmtId="168" fontId="17" fillId="0" borderId="0" xfId="14" applyFont="1" applyBorder="1" applyAlignment="1" applyProtection="1">
      <alignment vertical="center"/>
    </xf>
    <xf numFmtId="49" fontId="5" fillId="0" borderId="0" xfId="8" applyNumberFormat="1" applyFont="1" applyAlignment="1">
      <alignment horizontal="right" vertical="center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center" vertical="center"/>
    </xf>
    <xf numFmtId="177" fontId="5" fillId="0" borderId="0" xfId="8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5" fillId="0" borderId="0" xfId="1" applyFont="1" applyBorder="1" applyAlignment="1" applyProtection="1">
      <alignment vertical="center"/>
    </xf>
    <xf numFmtId="168" fontId="4" fillId="0" borderId="0" xfId="14" applyFont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17">
    <cellStyle name="Comma" xfId="1" builtinId="3"/>
    <cellStyle name="Comma 2" xfId="6" xr:uid="{11539080-BEA3-40EE-88D8-DF21A9BA0C38}"/>
    <cellStyle name="Millares 10 6" xfId="7" xr:uid="{4C5DA3D0-6285-4A2B-8D50-F88EE7756ABC}"/>
    <cellStyle name="Millares 13" xfId="3" xr:uid="{BE47273E-1413-472C-B0C3-33DA91DA3A68}"/>
    <cellStyle name="Millares 2 2 3 5" xfId="14" xr:uid="{83F083DF-3A49-4528-A046-72FE2E781D31}"/>
    <cellStyle name="Millares 2 4 4" xfId="12" xr:uid="{946FAD27-F757-4F2A-8973-F2BA4308BD36}"/>
    <cellStyle name="Millares 26" xfId="10" xr:uid="{980A0E1E-2066-417F-9949-A775EC24CD7B}"/>
    <cellStyle name="Millares 8" xfId="4" xr:uid="{A09C729E-C5BF-4899-81EE-9A262ADA35DB}"/>
    <cellStyle name="Normal" xfId="0" builtinId="0"/>
    <cellStyle name="Normal 11" xfId="9" xr:uid="{9E72A77E-E70B-45BA-9B33-970145788F36}"/>
    <cellStyle name="Normal 15" xfId="5" xr:uid="{7CD90E1C-AC99-4434-8D9D-17AD5AF9C21E}"/>
    <cellStyle name="Normal 2 2 2" xfId="8" xr:uid="{5123789F-3FC9-4EC4-B5EC-B69B5A5017BA}"/>
    <cellStyle name="Normal 3" xfId="15" xr:uid="{2F6A39E2-530D-4212-B4F3-1C07BC47D693}"/>
    <cellStyle name="Normal 3 6" xfId="13" xr:uid="{45349336-07FB-48B9-BEB2-BD2FE6F2FCD2}"/>
    <cellStyle name="Normal 35" xfId="2" xr:uid="{9B9250AB-6FDA-4F5B-9A3B-7B732C758F86}"/>
    <cellStyle name="Porcentaje 2" xfId="16" xr:uid="{D969B942-670F-4C92-A7A0-839857E00E78}"/>
    <cellStyle name="Porcentaje 2 3" xfId="11" xr:uid="{34F567DD-51C1-4F5C-B06F-5E9194186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57A5-E0C7-4074-9CE6-5C0CF66B8F46}">
  <dimension ref="A1:AMH380"/>
  <sheetViews>
    <sheetView tabSelected="1" workbookViewId="0">
      <selection activeCell="A5" sqref="A5:G5"/>
    </sheetView>
  </sheetViews>
  <sheetFormatPr defaultColWidth="11.42578125" defaultRowHeight="18.75" x14ac:dyDescent="0.25"/>
  <cols>
    <col min="1" max="1" width="11.42578125" style="3"/>
    <col min="2" max="2" width="103.7109375" style="3" bestFit="1" customWidth="1"/>
    <col min="3" max="3" width="14.5703125" style="3" bestFit="1" customWidth="1"/>
    <col min="4" max="4" width="10.7109375" style="3" customWidth="1"/>
    <col min="5" max="5" width="21.140625" style="3" bestFit="1" customWidth="1"/>
    <col min="6" max="6" width="30.7109375" style="3" bestFit="1" customWidth="1"/>
    <col min="7" max="7" width="30.7109375" style="183" bestFit="1" customWidth="1"/>
    <col min="8" max="8" width="11.42578125" style="186"/>
    <col min="9" max="9" width="21" style="186" customWidth="1"/>
    <col min="10" max="1022" width="11.42578125" style="186"/>
  </cols>
  <sheetData>
    <row r="1" spans="1:28" s="2" customFormat="1" ht="18" x14ac:dyDescent="0.25">
      <c r="A1" s="1" t="s">
        <v>0</v>
      </c>
      <c r="B1" s="1"/>
      <c r="C1" s="1"/>
      <c r="D1" s="1"/>
      <c r="E1" s="1"/>
      <c r="F1" s="1"/>
      <c r="G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2" customFormat="1" ht="18" x14ac:dyDescent="0.25">
      <c r="A2" s="4" t="s">
        <v>1</v>
      </c>
      <c r="B2" s="4"/>
      <c r="C2" s="4"/>
      <c r="D2" s="4"/>
      <c r="E2" s="4"/>
      <c r="F2" s="4"/>
      <c r="G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18" x14ac:dyDescent="0.25">
      <c r="A3" s="5" t="s">
        <v>2</v>
      </c>
      <c r="B3" s="5"/>
      <c r="C3" s="5"/>
      <c r="D3" s="5"/>
      <c r="E3" s="5"/>
      <c r="F3" s="5"/>
      <c r="G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2" customFormat="1" ht="18" x14ac:dyDescent="0.25">
      <c r="A4" s="6"/>
      <c r="B4" s="7"/>
      <c r="C4" s="7"/>
      <c r="D4" s="7"/>
      <c r="E4" s="7"/>
      <c r="F4" s="7"/>
      <c r="G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2" customFormat="1" ht="18" x14ac:dyDescent="0.25">
      <c r="A5" s="9" t="s">
        <v>3</v>
      </c>
      <c r="B5" s="9"/>
      <c r="C5" s="9"/>
      <c r="D5" s="9"/>
      <c r="E5" s="9"/>
      <c r="F5" s="9"/>
      <c r="G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3" customFormat="1" ht="19.5" thickBot="1" x14ac:dyDescent="0.3">
      <c r="A6" s="10"/>
      <c r="B6" s="10"/>
      <c r="C6" s="10"/>
      <c r="D6" s="10"/>
      <c r="E6" s="11"/>
      <c r="F6" s="10"/>
      <c r="G6" s="12"/>
    </row>
    <row r="7" spans="1:28" s="13" customFormat="1" ht="20.25" thickTop="1" thickBot="1" x14ac:dyDescent="0.3">
      <c r="A7" s="14" t="s">
        <v>4</v>
      </c>
      <c r="B7" s="15" t="s">
        <v>5</v>
      </c>
      <c r="C7" s="16" t="s">
        <v>6</v>
      </c>
      <c r="D7" s="17" t="s">
        <v>7</v>
      </c>
      <c r="E7" s="18" t="s">
        <v>8</v>
      </c>
      <c r="F7" s="18" t="s">
        <v>9</v>
      </c>
      <c r="G7" s="19" t="s">
        <v>10</v>
      </c>
    </row>
    <row r="8" spans="1:28" s="28" customFormat="1" thickTop="1" x14ac:dyDescent="0.25">
      <c r="A8" s="20"/>
      <c r="B8" s="21"/>
      <c r="C8" s="22"/>
      <c r="D8" s="23"/>
      <c r="E8" s="24"/>
      <c r="F8" s="25"/>
      <c r="G8" s="26"/>
      <c r="H8" s="27"/>
    </row>
    <row r="9" spans="1:28" s="37" customFormat="1" ht="18" x14ac:dyDescent="0.25">
      <c r="A9" s="29">
        <v>1</v>
      </c>
      <c r="B9" s="30" t="s">
        <v>11</v>
      </c>
      <c r="C9" s="31"/>
      <c r="D9" s="32"/>
      <c r="E9" s="33"/>
      <c r="F9" s="34" t="str">
        <f>IF(ISBLANK(C9),"",ROUND(C9*E9,2))</f>
        <v/>
      </c>
      <c r="G9" s="35"/>
      <c r="H9" s="36"/>
      <c r="I9" s="36"/>
      <c r="K9" s="36"/>
      <c r="M9" s="38"/>
    </row>
    <row r="10" spans="1:28" s="37" customFormat="1" ht="18" x14ac:dyDescent="0.25">
      <c r="A10" s="39">
        <f>A9+0.1</f>
        <v>1.1000000000000001</v>
      </c>
      <c r="B10" s="40" t="s">
        <v>12</v>
      </c>
      <c r="C10" s="41">
        <v>3349.12</v>
      </c>
      <c r="D10" s="42" t="s">
        <v>13</v>
      </c>
      <c r="E10" s="33"/>
      <c r="F10" s="34">
        <f>IF(ISBLANK(C10),"",ROUND(C10*E10,2))</f>
        <v>0</v>
      </c>
      <c r="G10" s="35"/>
      <c r="H10" s="36"/>
      <c r="I10" s="36"/>
      <c r="K10" s="36"/>
      <c r="M10" s="43"/>
    </row>
    <row r="11" spans="1:28" s="37" customFormat="1" ht="18" x14ac:dyDescent="0.25">
      <c r="A11" s="39">
        <f>A10+0.1</f>
        <v>1.2000000000000002</v>
      </c>
      <c r="B11" s="40" t="s">
        <v>14</v>
      </c>
      <c r="C11" s="41">
        <v>1</v>
      </c>
      <c r="D11" s="42" t="s">
        <v>15</v>
      </c>
      <c r="E11" s="33"/>
      <c r="F11" s="34">
        <f>IF(ISBLANK(C11),"",ROUND(C11*E11,2))</f>
        <v>0</v>
      </c>
      <c r="G11" s="44">
        <f>SUM(F10:F11)</f>
        <v>0</v>
      </c>
      <c r="H11" s="36"/>
      <c r="I11" s="36"/>
      <c r="K11" s="36"/>
      <c r="M11" s="43"/>
    </row>
    <row r="12" spans="1:28" s="28" customFormat="1" ht="18" x14ac:dyDescent="0.25">
      <c r="A12" s="45"/>
      <c r="B12" s="46"/>
      <c r="C12" s="31"/>
      <c r="D12" s="32"/>
      <c r="E12" s="33"/>
      <c r="F12" s="34" t="str">
        <f>IF(ISBLANK(C12),"",ROUND(C12*E12,2))</f>
        <v/>
      </c>
      <c r="G12" s="35"/>
      <c r="H12" s="36"/>
      <c r="I12" s="36"/>
      <c r="K12" s="36"/>
      <c r="M12" s="38"/>
      <c r="N12" s="38"/>
    </row>
    <row r="13" spans="1:28" s="37" customFormat="1" ht="18" x14ac:dyDescent="0.25">
      <c r="A13" s="29">
        <f>A9+1</f>
        <v>2</v>
      </c>
      <c r="B13" s="30" t="s">
        <v>16</v>
      </c>
      <c r="C13" s="41"/>
      <c r="D13" s="32"/>
      <c r="E13" s="33"/>
      <c r="F13" s="34" t="str">
        <f>IF(ISBLANK(C13),"",ROUND(C13*E13,2))</f>
        <v/>
      </c>
      <c r="G13" s="35"/>
      <c r="H13" s="36"/>
      <c r="I13" s="36"/>
      <c r="K13" s="36"/>
      <c r="M13" s="43"/>
    </row>
    <row r="14" spans="1:28" s="37" customFormat="1" ht="18" x14ac:dyDescent="0.2">
      <c r="A14" s="47">
        <f>A13+0.1</f>
        <v>2.1</v>
      </c>
      <c r="B14" s="30" t="s">
        <v>17</v>
      </c>
      <c r="C14" s="41"/>
      <c r="D14" s="32"/>
      <c r="E14" s="33"/>
      <c r="F14" s="34"/>
      <c r="G14" s="35"/>
      <c r="H14" s="36"/>
      <c r="I14" s="36"/>
      <c r="J14" s="48"/>
      <c r="K14" s="48"/>
      <c r="L14" s="48"/>
      <c r="M14" s="48"/>
      <c r="N14" s="38"/>
    </row>
    <row r="15" spans="1:28" s="37" customFormat="1" ht="18" x14ac:dyDescent="0.25">
      <c r="A15" s="49" t="s">
        <v>18</v>
      </c>
      <c r="B15" s="40" t="s">
        <v>19</v>
      </c>
      <c r="C15" s="41">
        <v>1758.17</v>
      </c>
      <c r="D15" s="42" t="s">
        <v>20</v>
      </c>
      <c r="E15" s="33"/>
      <c r="F15" s="34">
        <f t="shared" ref="F15:F77" si="0">IF(ISBLANK(C15),"",ROUND(C15*E15,2))</f>
        <v>0</v>
      </c>
      <c r="G15" s="35"/>
      <c r="H15" s="36"/>
      <c r="I15" s="36"/>
      <c r="J15" s="50"/>
      <c r="K15" s="51"/>
      <c r="L15" s="51"/>
      <c r="M15" s="52"/>
      <c r="N15" s="36"/>
      <c r="O15" s="36"/>
    </row>
    <row r="16" spans="1:28" s="37" customFormat="1" ht="18" x14ac:dyDescent="0.25">
      <c r="A16" s="49" t="s">
        <v>21</v>
      </c>
      <c r="B16" s="40" t="s">
        <v>22</v>
      </c>
      <c r="C16" s="41">
        <v>586.05999999999995</v>
      </c>
      <c r="D16" s="42" t="s">
        <v>20</v>
      </c>
      <c r="E16" s="33"/>
      <c r="F16" s="34">
        <f t="shared" si="0"/>
        <v>0</v>
      </c>
      <c r="G16" s="35"/>
      <c r="H16" s="36"/>
      <c r="I16" s="36"/>
      <c r="J16" s="50"/>
      <c r="K16" s="51"/>
      <c r="L16" s="51"/>
      <c r="M16" s="52"/>
      <c r="N16" s="38"/>
    </row>
    <row r="17" spans="1:14" s="37" customFormat="1" ht="18" x14ac:dyDescent="0.25">
      <c r="A17" s="49" t="s">
        <v>23</v>
      </c>
      <c r="B17" s="40" t="s">
        <v>24</v>
      </c>
      <c r="C17" s="41">
        <v>1344.23</v>
      </c>
      <c r="D17" s="42" t="s">
        <v>20</v>
      </c>
      <c r="E17" s="33"/>
      <c r="F17" s="34">
        <f t="shared" si="0"/>
        <v>0</v>
      </c>
      <c r="G17" s="35"/>
      <c r="H17" s="36"/>
      <c r="I17" s="36"/>
      <c r="J17" s="50"/>
      <c r="K17" s="51"/>
      <c r="L17" s="51"/>
      <c r="M17" s="52"/>
      <c r="N17" s="38"/>
    </row>
    <row r="18" spans="1:14" s="37" customFormat="1" ht="18" x14ac:dyDescent="0.25">
      <c r="A18" s="39">
        <f>A14+0.1</f>
        <v>2.2000000000000002</v>
      </c>
      <c r="B18" s="40" t="s">
        <v>25</v>
      </c>
      <c r="C18" s="41">
        <v>236.69</v>
      </c>
      <c r="D18" s="42" t="s">
        <v>20</v>
      </c>
      <c r="E18" s="33"/>
      <c r="F18" s="34">
        <f t="shared" si="0"/>
        <v>0</v>
      </c>
      <c r="G18" s="35"/>
      <c r="H18" s="53"/>
      <c r="I18" s="36"/>
      <c r="J18" s="50"/>
      <c r="K18" s="51"/>
      <c r="L18" s="51"/>
      <c r="M18" s="52"/>
    </row>
    <row r="19" spans="1:14" s="37" customFormat="1" ht="18" x14ac:dyDescent="0.25">
      <c r="A19" s="39">
        <f t="shared" ref="A19:A21" si="1">A18+0.1</f>
        <v>2.3000000000000003</v>
      </c>
      <c r="B19" s="40" t="s">
        <v>26</v>
      </c>
      <c r="C19" s="41">
        <v>2599.4699999999998</v>
      </c>
      <c r="D19" s="42" t="s">
        <v>20</v>
      </c>
      <c r="E19" s="33"/>
      <c r="F19" s="34">
        <f t="shared" si="0"/>
        <v>0</v>
      </c>
      <c r="G19" s="35"/>
      <c r="H19" s="53"/>
      <c r="I19" s="54"/>
      <c r="J19" s="50"/>
      <c r="K19" s="51"/>
      <c r="L19" s="51"/>
      <c r="M19" s="52"/>
      <c r="N19" s="55"/>
    </row>
    <row r="20" spans="1:14" s="37" customFormat="1" ht="18" x14ac:dyDescent="0.25">
      <c r="A20" s="39">
        <f t="shared" si="1"/>
        <v>2.4000000000000004</v>
      </c>
      <c r="B20" s="40" t="s">
        <v>27</v>
      </c>
      <c r="C20" s="41">
        <v>2599.4699999999998</v>
      </c>
      <c r="D20" s="42" t="s">
        <v>20</v>
      </c>
      <c r="E20" s="33"/>
      <c r="F20" s="34">
        <f t="shared" si="0"/>
        <v>0</v>
      </c>
      <c r="G20" s="35"/>
      <c r="H20" s="53"/>
      <c r="I20" s="54"/>
      <c r="J20" s="50"/>
      <c r="K20" s="51"/>
      <c r="L20" s="51"/>
      <c r="M20" s="52"/>
    </row>
    <row r="21" spans="1:14" s="37" customFormat="1" ht="18" x14ac:dyDescent="0.25">
      <c r="A21" s="39">
        <f t="shared" si="1"/>
        <v>2.5000000000000004</v>
      </c>
      <c r="B21" s="40" t="s">
        <v>28</v>
      </c>
      <c r="C21" s="41">
        <v>3662.86</v>
      </c>
      <c r="D21" s="42" t="s">
        <v>20</v>
      </c>
      <c r="E21" s="33"/>
      <c r="F21" s="34">
        <f t="shared" si="0"/>
        <v>0</v>
      </c>
      <c r="G21" s="44">
        <f>SUM(F15:F21)</f>
        <v>0</v>
      </c>
      <c r="H21" s="53"/>
      <c r="I21" s="54"/>
      <c r="J21" s="50"/>
      <c r="K21" s="56"/>
      <c r="L21" s="56"/>
      <c r="M21" s="56"/>
    </row>
    <row r="22" spans="1:14" s="37" customFormat="1" ht="18" x14ac:dyDescent="0.25">
      <c r="A22" s="45"/>
      <c r="B22" s="46"/>
      <c r="C22" s="41"/>
      <c r="D22" s="32"/>
      <c r="E22" s="33"/>
      <c r="F22" s="34" t="str">
        <f t="shared" si="0"/>
        <v/>
      </c>
      <c r="G22" s="35"/>
      <c r="H22" s="53"/>
      <c r="I22" s="54"/>
      <c r="M22" s="27"/>
    </row>
    <row r="23" spans="1:14" s="37" customFormat="1" ht="18" x14ac:dyDescent="0.25">
      <c r="A23" s="29">
        <f>A13+1</f>
        <v>3</v>
      </c>
      <c r="B23" s="30" t="s">
        <v>29</v>
      </c>
      <c r="C23" s="41"/>
      <c r="D23" s="42"/>
      <c r="E23" s="33"/>
      <c r="F23" s="34" t="str">
        <f t="shared" si="0"/>
        <v/>
      </c>
      <c r="G23" s="35"/>
      <c r="H23" s="53"/>
      <c r="I23" s="54"/>
    </row>
    <row r="24" spans="1:14" s="37" customFormat="1" ht="18" x14ac:dyDescent="0.25">
      <c r="A24" s="47">
        <f>A23+0.1</f>
        <v>3.1</v>
      </c>
      <c r="B24" s="30" t="s">
        <v>30</v>
      </c>
      <c r="C24" s="41"/>
      <c r="D24" s="42"/>
      <c r="E24" s="33"/>
      <c r="F24" s="34" t="str">
        <f t="shared" si="0"/>
        <v/>
      </c>
      <c r="G24" s="35"/>
      <c r="H24" s="27"/>
      <c r="I24" s="54"/>
    </row>
    <row r="25" spans="1:14" s="37" customFormat="1" ht="18" x14ac:dyDescent="0.25">
      <c r="A25" s="49" t="s">
        <v>31</v>
      </c>
      <c r="B25" s="40" t="s">
        <v>32</v>
      </c>
      <c r="C25" s="41">
        <v>876.82</v>
      </c>
      <c r="D25" s="42" t="s">
        <v>13</v>
      </c>
      <c r="E25" s="33"/>
      <c r="F25" s="34">
        <f t="shared" si="0"/>
        <v>0</v>
      </c>
      <c r="G25" s="35"/>
      <c r="H25" s="27"/>
      <c r="I25" s="54"/>
    </row>
    <row r="26" spans="1:14" s="37" customFormat="1" ht="18" x14ac:dyDescent="0.25">
      <c r="A26" s="49" t="s">
        <v>33</v>
      </c>
      <c r="B26" s="40" t="s">
        <v>34</v>
      </c>
      <c r="C26" s="41">
        <v>2472.3000000000002</v>
      </c>
      <c r="D26" s="42" t="s">
        <v>13</v>
      </c>
      <c r="E26" s="33"/>
      <c r="F26" s="34">
        <f t="shared" si="0"/>
        <v>0</v>
      </c>
      <c r="G26" s="35"/>
      <c r="H26" s="27"/>
      <c r="I26" s="54"/>
    </row>
    <row r="27" spans="1:14" s="60" customFormat="1" x14ac:dyDescent="0.25">
      <c r="A27" s="47">
        <f>A24+0.1</f>
        <v>3.2</v>
      </c>
      <c r="B27" s="30" t="s">
        <v>35</v>
      </c>
      <c r="C27" s="41"/>
      <c r="D27" s="42"/>
      <c r="E27" s="57"/>
      <c r="F27" s="34" t="str">
        <f t="shared" si="0"/>
        <v/>
      </c>
      <c r="G27" s="35"/>
      <c r="H27" s="58"/>
      <c r="I27" s="59"/>
    </row>
    <row r="28" spans="1:14" s="60" customFormat="1" x14ac:dyDescent="0.25">
      <c r="A28" s="49" t="s">
        <v>36</v>
      </c>
      <c r="B28" s="40" t="s">
        <v>37</v>
      </c>
      <c r="C28" s="41">
        <v>1</v>
      </c>
      <c r="D28" s="42" t="s">
        <v>7</v>
      </c>
      <c r="E28" s="33"/>
      <c r="F28" s="34">
        <f t="shared" si="0"/>
        <v>0</v>
      </c>
      <c r="G28" s="35"/>
      <c r="H28" s="58"/>
      <c r="I28" s="59"/>
    </row>
    <row r="29" spans="1:14" s="60" customFormat="1" x14ac:dyDescent="0.25">
      <c r="A29" s="49" t="s">
        <v>38</v>
      </c>
      <c r="B29" s="40" t="s">
        <v>39</v>
      </c>
      <c r="C29" s="41">
        <v>2</v>
      </c>
      <c r="D29" s="42" t="s">
        <v>7</v>
      </c>
      <c r="E29" s="33"/>
      <c r="F29" s="34">
        <f t="shared" si="0"/>
        <v>0</v>
      </c>
      <c r="G29" s="35"/>
      <c r="H29" s="58"/>
      <c r="I29" s="59"/>
    </row>
    <row r="30" spans="1:14" s="60" customFormat="1" x14ac:dyDescent="0.25">
      <c r="A30" s="49" t="s">
        <v>40</v>
      </c>
      <c r="B30" s="40" t="s">
        <v>41</v>
      </c>
      <c r="C30" s="41">
        <v>2</v>
      </c>
      <c r="D30" s="42" t="s">
        <v>7</v>
      </c>
      <c r="E30" s="33"/>
      <c r="F30" s="34">
        <f t="shared" si="0"/>
        <v>0</v>
      </c>
      <c r="G30" s="35"/>
      <c r="H30" s="58"/>
      <c r="I30" s="59"/>
    </row>
    <row r="31" spans="1:14" s="60" customFormat="1" x14ac:dyDescent="0.25">
      <c r="A31" s="49" t="s">
        <v>42</v>
      </c>
      <c r="B31" s="40" t="s">
        <v>43</v>
      </c>
      <c r="C31" s="41">
        <v>21</v>
      </c>
      <c r="D31" s="42" t="s">
        <v>7</v>
      </c>
      <c r="E31" s="33"/>
      <c r="F31" s="34">
        <f t="shared" si="0"/>
        <v>0</v>
      </c>
      <c r="G31" s="35"/>
      <c r="H31" s="58"/>
      <c r="I31" s="59"/>
    </row>
    <row r="32" spans="1:14" s="60" customFormat="1" x14ac:dyDescent="0.25">
      <c r="A32" s="49" t="s">
        <v>44</v>
      </c>
      <c r="B32" s="40" t="s">
        <v>45</v>
      </c>
      <c r="C32" s="41">
        <v>8</v>
      </c>
      <c r="D32" s="42" t="s">
        <v>7</v>
      </c>
      <c r="E32" s="33"/>
      <c r="F32" s="34">
        <f t="shared" si="0"/>
        <v>0</v>
      </c>
      <c r="G32" s="35"/>
      <c r="H32" s="58"/>
      <c r="I32" s="59"/>
    </row>
    <row r="33" spans="1:13" s="60" customFormat="1" x14ac:dyDescent="0.25">
      <c r="A33" s="47">
        <f>A27+0.1</f>
        <v>3.3000000000000003</v>
      </c>
      <c r="B33" s="30" t="s">
        <v>46</v>
      </c>
      <c r="C33" s="41"/>
      <c r="D33" s="42"/>
      <c r="E33" s="57"/>
      <c r="F33" s="34" t="str">
        <f t="shared" si="0"/>
        <v/>
      </c>
      <c r="G33" s="35"/>
      <c r="H33" s="58"/>
      <c r="I33" s="59"/>
    </row>
    <row r="34" spans="1:13" s="60" customFormat="1" x14ac:dyDescent="0.25">
      <c r="A34" s="49" t="s">
        <v>47</v>
      </c>
      <c r="B34" s="40" t="s">
        <v>48</v>
      </c>
      <c r="C34" s="41">
        <v>6</v>
      </c>
      <c r="D34" s="42" t="s">
        <v>7</v>
      </c>
      <c r="E34" s="33"/>
      <c r="F34" s="34">
        <f t="shared" si="0"/>
        <v>0</v>
      </c>
      <c r="G34" s="35"/>
      <c r="H34" s="58"/>
      <c r="I34" s="59"/>
    </row>
    <row r="35" spans="1:13" s="60" customFormat="1" x14ac:dyDescent="0.25">
      <c r="A35" s="49" t="s">
        <v>49</v>
      </c>
      <c r="B35" s="40" t="s">
        <v>50</v>
      </c>
      <c r="C35" s="41">
        <v>3</v>
      </c>
      <c r="D35" s="42" t="s">
        <v>7</v>
      </c>
      <c r="E35" s="33"/>
      <c r="F35" s="34">
        <f t="shared" si="0"/>
        <v>0</v>
      </c>
      <c r="G35" s="35"/>
      <c r="H35" s="58"/>
      <c r="I35" s="59"/>
    </row>
    <row r="36" spans="1:13" s="60" customFormat="1" x14ac:dyDescent="0.25">
      <c r="A36" s="47">
        <f>A33+0.1</f>
        <v>3.4000000000000004</v>
      </c>
      <c r="B36" s="30" t="s">
        <v>51</v>
      </c>
      <c r="C36" s="41"/>
      <c r="D36" s="42"/>
      <c r="E36" s="57"/>
      <c r="F36" s="34" t="str">
        <f t="shared" si="0"/>
        <v/>
      </c>
      <c r="G36" s="35"/>
      <c r="H36" s="58"/>
      <c r="I36" s="59"/>
    </row>
    <row r="37" spans="1:13" s="60" customFormat="1" x14ac:dyDescent="0.25">
      <c r="A37" s="49" t="s">
        <v>52</v>
      </c>
      <c r="B37" s="40" t="s">
        <v>45</v>
      </c>
      <c r="C37" s="41">
        <v>1</v>
      </c>
      <c r="D37" s="42" t="s">
        <v>7</v>
      </c>
      <c r="E37" s="33"/>
      <c r="F37" s="34">
        <f t="shared" si="0"/>
        <v>0</v>
      </c>
      <c r="G37" s="35"/>
      <c r="H37" s="58"/>
      <c r="I37" s="59"/>
    </row>
    <row r="38" spans="1:13" s="37" customFormat="1" ht="18" x14ac:dyDescent="0.25">
      <c r="A38" s="47">
        <f>A36+0.1</f>
        <v>3.5000000000000004</v>
      </c>
      <c r="B38" s="30" t="s">
        <v>53</v>
      </c>
      <c r="C38" s="41"/>
      <c r="D38" s="42"/>
      <c r="E38" s="57"/>
      <c r="F38" s="34" t="str">
        <f t="shared" si="0"/>
        <v/>
      </c>
      <c r="G38" s="35"/>
      <c r="H38" s="27"/>
      <c r="I38" s="27"/>
      <c r="J38" s="27"/>
      <c r="K38" s="27"/>
      <c r="L38" s="53"/>
      <c r="M38" s="54"/>
    </row>
    <row r="39" spans="1:13" s="37" customFormat="1" ht="18" x14ac:dyDescent="0.25">
      <c r="A39" s="49" t="s">
        <v>54</v>
      </c>
      <c r="B39" s="40" t="s">
        <v>55</v>
      </c>
      <c r="C39" s="41">
        <v>1</v>
      </c>
      <c r="D39" s="42" t="s">
        <v>7</v>
      </c>
      <c r="E39" s="33"/>
      <c r="F39" s="34">
        <f t="shared" si="0"/>
        <v>0</v>
      </c>
      <c r="G39" s="35"/>
      <c r="H39" s="27"/>
      <c r="I39" s="27"/>
      <c r="J39" s="27"/>
      <c r="K39" s="27"/>
      <c r="L39" s="53"/>
      <c r="M39" s="54"/>
    </row>
    <row r="40" spans="1:13" s="37" customFormat="1" ht="18" x14ac:dyDescent="0.25">
      <c r="A40" s="49" t="s">
        <v>56</v>
      </c>
      <c r="B40" s="40" t="s">
        <v>57</v>
      </c>
      <c r="C40" s="41">
        <v>4</v>
      </c>
      <c r="D40" s="42" t="s">
        <v>7</v>
      </c>
      <c r="E40" s="33"/>
      <c r="F40" s="34">
        <f t="shared" si="0"/>
        <v>0</v>
      </c>
      <c r="G40" s="35"/>
      <c r="H40" s="27"/>
      <c r="I40" s="27"/>
      <c r="J40" s="27"/>
      <c r="K40" s="27"/>
      <c r="L40" s="53"/>
      <c r="M40" s="54"/>
    </row>
    <row r="41" spans="1:13" s="37" customFormat="1" ht="18" x14ac:dyDescent="0.25">
      <c r="A41" s="49" t="s">
        <v>58</v>
      </c>
      <c r="B41" s="40" t="s">
        <v>59</v>
      </c>
      <c r="C41" s="41">
        <v>2</v>
      </c>
      <c r="D41" s="42" t="s">
        <v>7</v>
      </c>
      <c r="E41" s="33"/>
      <c r="F41" s="34">
        <f t="shared" si="0"/>
        <v>0</v>
      </c>
      <c r="G41" s="35"/>
      <c r="H41" s="27"/>
      <c r="I41" s="27"/>
      <c r="J41" s="27"/>
      <c r="K41" s="27"/>
      <c r="L41" s="53"/>
      <c r="M41" s="54"/>
    </row>
    <row r="42" spans="1:13" s="37" customFormat="1" ht="18" x14ac:dyDescent="0.25">
      <c r="A42" s="47">
        <f>A38+0.1</f>
        <v>3.6000000000000005</v>
      </c>
      <c r="B42" s="30" t="s">
        <v>60</v>
      </c>
      <c r="C42" s="41"/>
      <c r="D42" s="42"/>
      <c r="E42" s="57"/>
      <c r="F42" s="34" t="str">
        <f t="shared" si="0"/>
        <v/>
      </c>
      <c r="G42" s="35"/>
      <c r="H42" s="27"/>
      <c r="I42" s="27"/>
      <c r="J42" s="27"/>
      <c r="K42" s="27"/>
      <c r="L42" s="53"/>
      <c r="M42" s="54"/>
    </row>
    <row r="43" spans="1:13" s="37" customFormat="1" ht="18" x14ac:dyDescent="0.25">
      <c r="A43" s="49" t="s">
        <v>61</v>
      </c>
      <c r="B43" s="40" t="s">
        <v>62</v>
      </c>
      <c r="C43" s="41">
        <v>2</v>
      </c>
      <c r="D43" s="42" t="s">
        <v>7</v>
      </c>
      <c r="E43" s="33"/>
      <c r="F43" s="34">
        <f t="shared" si="0"/>
        <v>0</v>
      </c>
      <c r="G43" s="35"/>
      <c r="H43" s="27"/>
      <c r="I43" s="27"/>
      <c r="J43" s="27"/>
      <c r="K43" s="27"/>
      <c r="L43" s="53"/>
      <c r="M43" s="54"/>
    </row>
    <row r="44" spans="1:13" s="37" customFormat="1" ht="18" x14ac:dyDescent="0.25">
      <c r="A44" s="49" t="s">
        <v>63</v>
      </c>
      <c r="B44" s="40" t="s">
        <v>64</v>
      </c>
      <c r="C44" s="41">
        <v>52</v>
      </c>
      <c r="D44" s="42" t="s">
        <v>7</v>
      </c>
      <c r="E44" s="33"/>
      <c r="F44" s="34">
        <f t="shared" si="0"/>
        <v>0</v>
      </c>
      <c r="G44" s="35"/>
      <c r="H44" s="27"/>
      <c r="I44" s="27"/>
      <c r="J44" s="27"/>
      <c r="K44" s="27"/>
      <c r="L44" s="53"/>
      <c r="M44" s="54"/>
    </row>
    <row r="45" spans="1:13" s="37" customFormat="1" ht="18" x14ac:dyDescent="0.25">
      <c r="A45" s="49" t="s">
        <v>65</v>
      </c>
      <c r="B45" s="40" t="s">
        <v>66</v>
      </c>
      <c r="C45" s="41">
        <v>26</v>
      </c>
      <c r="D45" s="42" t="s">
        <v>7</v>
      </c>
      <c r="E45" s="33"/>
      <c r="F45" s="34">
        <f t="shared" si="0"/>
        <v>0</v>
      </c>
      <c r="G45" s="35"/>
      <c r="H45" s="27"/>
      <c r="I45" s="27"/>
      <c r="J45" s="27"/>
      <c r="K45" s="27"/>
      <c r="L45" s="53"/>
      <c r="M45" s="54"/>
    </row>
    <row r="46" spans="1:13" s="37" customFormat="1" ht="18" x14ac:dyDescent="0.25">
      <c r="A46" s="49" t="s">
        <v>67</v>
      </c>
      <c r="B46" s="40" t="s">
        <v>68</v>
      </c>
      <c r="C46" s="41">
        <v>14</v>
      </c>
      <c r="D46" s="42" t="s">
        <v>7</v>
      </c>
      <c r="E46" s="33"/>
      <c r="F46" s="34">
        <f t="shared" si="0"/>
        <v>0</v>
      </c>
      <c r="G46" s="35"/>
      <c r="H46" s="27"/>
      <c r="I46" s="27"/>
      <c r="J46" s="27"/>
      <c r="K46" s="27"/>
      <c r="L46" s="53"/>
      <c r="M46" s="54"/>
    </row>
    <row r="47" spans="1:13" s="60" customFormat="1" x14ac:dyDescent="0.25">
      <c r="A47" s="47">
        <f>A42+0.1</f>
        <v>3.7000000000000006</v>
      </c>
      <c r="B47" s="30" t="s">
        <v>69</v>
      </c>
      <c r="C47" s="41"/>
      <c r="D47" s="42"/>
      <c r="E47" s="57"/>
      <c r="F47" s="34" t="str">
        <f t="shared" si="0"/>
        <v/>
      </c>
      <c r="G47" s="35"/>
      <c r="H47" s="58"/>
      <c r="I47" s="59"/>
    </row>
    <row r="48" spans="1:13" s="60" customFormat="1" x14ac:dyDescent="0.25">
      <c r="A48" s="49" t="s">
        <v>70</v>
      </c>
      <c r="B48" s="40" t="s">
        <v>71</v>
      </c>
      <c r="C48" s="41">
        <v>4</v>
      </c>
      <c r="D48" s="42" t="s">
        <v>7</v>
      </c>
      <c r="E48" s="33"/>
      <c r="F48" s="34">
        <f t="shared" si="0"/>
        <v>0</v>
      </c>
      <c r="G48" s="35"/>
      <c r="H48" s="58"/>
      <c r="I48" s="59"/>
    </row>
    <row r="49" spans="1:125" s="60" customFormat="1" ht="19.5" thickBot="1" x14ac:dyDescent="0.3">
      <c r="A49" s="61" t="s">
        <v>72</v>
      </c>
      <c r="B49" s="62" t="s">
        <v>73</v>
      </c>
      <c r="C49" s="63">
        <v>2</v>
      </c>
      <c r="D49" s="64" t="s">
        <v>7</v>
      </c>
      <c r="E49" s="65"/>
      <c r="F49" s="66">
        <f t="shared" si="0"/>
        <v>0</v>
      </c>
      <c r="G49" s="67"/>
      <c r="H49" s="58"/>
      <c r="I49" s="59"/>
    </row>
    <row r="50" spans="1:125" s="60" customFormat="1" ht="19.5" thickTop="1" x14ac:dyDescent="0.25">
      <c r="A50" s="68"/>
      <c r="B50" s="69"/>
      <c r="C50" s="70"/>
      <c r="D50" s="71"/>
      <c r="E50" s="72"/>
      <c r="F50" s="73"/>
      <c r="G50" s="74"/>
      <c r="H50" s="58"/>
      <c r="I50" s="59"/>
    </row>
    <row r="51" spans="1:125" s="60" customFormat="1" x14ac:dyDescent="0.25">
      <c r="A51" s="49" t="s">
        <v>74</v>
      </c>
      <c r="B51" s="40" t="s">
        <v>75</v>
      </c>
      <c r="C51" s="41">
        <v>15</v>
      </c>
      <c r="D51" s="42" t="s">
        <v>7</v>
      </c>
      <c r="E51" s="33"/>
      <c r="F51" s="34">
        <f t="shared" si="0"/>
        <v>0</v>
      </c>
      <c r="G51" s="35"/>
      <c r="H51" s="58"/>
      <c r="I51" s="59"/>
    </row>
    <row r="52" spans="1:125" s="60" customFormat="1" x14ac:dyDescent="0.25">
      <c r="A52" s="49" t="s">
        <v>76</v>
      </c>
      <c r="B52" s="40" t="s">
        <v>77</v>
      </c>
      <c r="C52" s="41">
        <f>SUM(C48:C51)</f>
        <v>21</v>
      </c>
      <c r="D52" s="42" t="s">
        <v>7</v>
      </c>
      <c r="E52" s="33"/>
      <c r="F52" s="34">
        <f t="shared" si="0"/>
        <v>0</v>
      </c>
      <c r="G52" s="44">
        <f>SUM(F24:F52)</f>
        <v>0</v>
      </c>
      <c r="H52" s="58"/>
      <c r="I52" s="59"/>
    </row>
    <row r="53" spans="1:125" s="75" customFormat="1" thickBot="1" x14ac:dyDescent="0.3">
      <c r="A53" s="45"/>
      <c r="B53" s="46"/>
      <c r="C53" s="41"/>
      <c r="D53" s="32"/>
      <c r="E53" s="33"/>
      <c r="F53" s="34" t="str">
        <f t="shared" si="0"/>
        <v/>
      </c>
      <c r="G53" s="35"/>
      <c r="H53" s="53"/>
      <c r="I53" s="54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</row>
    <row r="54" spans="1:125" s="37" customFormat="1" thickTop="1" x14ac:dyDescent="0.25">
      <c r="A54" s="29">
        <f>A23+1</f>
        <v>4</v>
      </c>
      <c r="B54" s="30" t="s">
        <v>78</v>
      </c>
      <c r="C54" s="41"/>
      <c r="D54" s="42"/>
      <c r="E54" s="33"/>
      <c r="F54" s="34" t="str">
        <f t="shared" si="0"/>
        <v/>
      </c>
      <c r="G54" s="35"/>
      <c r="H54" s="53"/>
      <c r="I54" s="54"/>
    </row>
    <row r="55" spans="1:125" s="37" customFormat="1" ht="18" x14ac:dyDescent="0.25">
      <c r="A55" s="47">
        <f>A54+0.1</f>
        <v>4.0999999999999996</v>
      </c>
      <c r="B55" s="30" t="s">
        <v>30</v>
      </c>
      <c r="C55" s="41"/>
      <c r="D55" s="42"/>
      <c r="E55" s="33"/>
      <c r="F55" s="34" t="str">
        <f t="shared" si="0"/>
        <v/>
      </c>
      <c r="G55" s="35"/>
      <c r="H55" s="27"/>
      <c r="I55" s="54"/>
    </row>
    <row r="56" spans="1:125" s="37" customFormat="1" ht="18" x14ac:dyDescent="0.25">
      <c r="A56" s="49" t="s">
        <v>79</v>
      </c>
      <c r="B56" s="40" t="s">
        <v>32</v>
      </c>
      <c r="C56" s="41">
        <v>876.82</v>
      </c>
      <c r="D56" s="42" t="s">
        <v>13</v>
      </c>
      <c r="E56" s="33"/>
      <c r="F56" s="34">
        <f t="shared" si="0"/>
        <v>0</v>
      </c>
      <c r="G56" s="35"/>
      <c r="H56" s="27"/>
      <c r="I56" s="54"/>
    </row>
    <row r="57" spans="1:125" s="37" customFormat="1" ht="18" x14ac:dyDescent="0.25">
      <c r="A57" s="49" t="s">
        <v>80</v>
      </c>
      <c r="B57" s="40" t="s">
        <v>34</v>
      </c>
      <c r="C57" s="41">
        <v>2472.3000000000002</v>
      </c>
      <c r="D57" s="42" t="s">
        <v>13</v>
      </c>
      <c r="E57" s="33"/>
      <c r="F57" s="34">
        <f t="shared" si="0"/>
        <v>0</v>
      </c>
      <c r="G57" s="35"/>
      <c r="H57" s="27"/>
      <c r="I57" s="54"/>
    </row>
    <row r="58" spans="1:125" s="60" customFormat="1" x14ac:dyDescent="0.25">
      <c r="A58" s="47">
        <f>A55+0.1</f>
        <v>4.1999999999999993</v>
      </c>
      <c r="B58" s="30" t="s">
        <v>35</v>
      </c>
      <c r="C58" s="41"/>
      <c r="D58" s="42"/>
      <c r="E58" s="33"/>
      <c r="F58" s="34" t="str">
        <f t="shared" si="0"/>
        <v/>
      </c>
      <c r="G58" s="35"/>
      <c r="H58" s="58"/>
      <c r="I58" s="59"/>
    </row>
    <row r="59" spans="1:125" s="60" customFormat="1" x14ac:dyDescent="0.25">
      <c r="A59" s="49" t="s">
        <v>81</v>
      </c>
      <c r="B59" s="40" t="s">
        <v>37</v>
      </c>
      <c r="C59" s="41">
        <v>1</v>
      </c>
      <c r="D59" s="42" t="s">
        <v>7</v>
      </c>
      <c r="E59" s="33"/>
      <c r="F59" s="34">
        <f t="shared" si="0"/>
        <v>0</v>
      </c>
      <c r="G59" s="35"/>
      <c r="H59" s="58"/>
      <c r="I59" s="59"/>
    </row>
    <row r="60" spans="1:125" s="60" customFormat="1" x14ac:dyDescent="0.25">
      <c r="A60" s="49" t="s">
        <v>82</v>
      </c>
      <c r="B60" s="40" t="s">
        <v>39</v>
      </c>
      <c r="C60" s="41">
        <v>2</v>
      </c>
      <c r="D60" s="42" t="s">
        <v>7</v>
      </c>
      <c r="E60" s="33"/>
      <c r="F60" s="34">
        <f t="shared" si="0"/>
        <v>0</v>
      </c>
      <c r="G60" s="35"/>
      <c r="H60" s="58"/>
      <c r="I60" s="59"/>
    </row>
    <row r="61" spans="1:125" s="60" customFormat="1" x14ac:dyDescent="0.25">
      <c r="A61" s="49" t="s">
        <v>83</v>
      </c>
      <c r="B61" s="40" t="s">
        <v>41</v>
      </c>
      <c r="C61" s="41">
        <v>2</v>
      </c>
      <c r="D61" s="42" t="s">
        <v>7</v>
      </c>
      <c r="E61" s="33"/>
      <c r="F61" s="34">
        <f t="shared" si="0"/>
        <v>0</v>
      </c>
      <c r="G61" s="35"/>
      <c r="H61" s="58"/>
      <c r="I61" s="59"/>
    </row>
    <row r="62" spans="1:125" s="60" customFormat="1" x14ac:dyDescent="0.25">
      <c r="A62" s="49" t="s">
        <v>84</v>
      </c>
      <c r="B62" s="40" t="s">
        <v>43</v>
      </c>
      <c r="C62" s="41">
        <v>21</v>
      </c>
      <c r="D62" s="42" t="s">
        <v>7</v>
      </c>
      <c r="E62" s="33"/>
      <c r="F62" s="34">
        <f t="shared" si="0"/>
        <v>0</v>
      </c>
      <c r="G62" s="35"/>
      <c r="H62" s="58"/>
      <c r="I62" s="59"/>
    </row>
    <row r="63" spans="1:125" s="60" customFormat="1" x14ac:dyDescent="0.25">
      <c r="A63" s="49" t="s">
        <v>85</v>
      </c>
      <c r="B63" s="40" t="s">
        <v>45</v>
      </c>
      <c r="C63" s="41">
        <v>8</v>
      </c>
      <c r="D63" s="42" t="s">
        <v>7</v>
      </c>
      <c r="E63" s="33"/>
      <c r="F63" s="34">
        <f t="shared" si="0"/>
        <v>0</v>
      </c>
      <c r="G63" s="35"/>
      <c r="H63" s="58"/>
      <c r="I63" s="59"/>
    </row>
    <row r="64" spans="1:125" s="60" customFormat="1" x14ac:dyDescent="0.25">
      <c r="A64" s="47">
        <f>A58+0.1</f>
        <v>4.2999999999999989</v>
      </c>
      <c r="B64" s="30" t="s">
        <v>46</v>
      </c>
      <c r="C64" s="41"/>
      <c r="D64" s="42"/>
      <c r="E64" s="33"/>
      <c r="F64" s="34" t="str">
        <f t="shared" si="0"/>
        <v/>
      </c>
      <c r="G64" s="35"/>
      <c r="H64" s="58"/>
      <c r="I64" s="59"/>
    </row>
    <row r="65" spans="1:13" s="60" customFormat="1" x14ac:dyDescent="0.25">
      <c r="A65" s="49" t="s">
        <v>86</v>
      </c>
      <c r="B65" s="40" t="s">
        <v>48</v>
      </c>
      <c r="C65" s="41">
        <v>6</v>
      </c>
      <c r="D65" s="42" t="s">
        <v>7</v>
      </c>
      <c r="E65" s="33"/>
      <c r="F65" s="34">
        <f t="shared" si="0"/>
        <v>0</v>
      </c>
      <c r="G65" s="35"/>
      <c r="H65" s="58"/>
      <c r="I65" s="59"/>
    </row>
    <row r="66" spans="1:13" s="60" customFormat="1" x14ac:dyDescent="0.25">
      <c r="A66" s="49" t="s">
        <v>87</v>
      </c>
      <c r="B66" s="40" t="s">
        <v>50</v>
      </c>
      <c r="C66" s="41">
        <v>3</v>
      </c>
      <c r="D66" s="42" t="s">
        <v>7</v>
      </c>
      <c r="E66" s="33"/>
      <c r="F66" s="34">
        <f t="shared" si="0"/>
        <v>0</v>
      </c>
      <c r="G66" s="35"/>
      <c r="H66" s="58"/>
      <c r="I66" s="59"/>
    </row>
    <row r="67" spans="1:13" s="60" customFormat="1" x14ac:dyDescent="0.25">
      <c r="A67" s="47">
        <f>A64+0.1</f>
        <v>4.3999999999999986</v>
      </c>
      <c r="B67" s="30" t="s">
        <v>51</v>
      </c>
      <c r="C67" s="41"/>
      <c r="D67" s="42"/>
      <c r="E67" s="33"/>
      <c r="F67" s="34" t="str">
        <f t="shared" si="0"/>
        <v/>
      </c>
      <c r="G67" s="35"/>
      <c r="H67" s="58"/>
      <c r="I67" s="59"/>
    </row>
    <row r="68" spans="1:13" s="60" customFormat="1" x14ac:dyDescent="0.25">
      <c r="A68" s="49" t="s">
        <v>88</v>
      </c>
      <c r="B68" s="40" t="s">
        <v>45</v>
      </c>
      <c r="C68" s="41">
        <v>1</v>
      </c>
      <c r="D68" s="42" t="s">
        <v>7</v>
      </c>
      <c r="E68" s="33"/>
      <c r="F68" s="34">
        <f t="shared" si="0"/>
        <v>0</v>
      </c>
      <c r="G68" s="35"/>
      <c r="H68" s="58"/>
      <c r="I68" s="59"/>
    </row>
    <row r="69" spans="1:13" s="37" customFormat="1" ht="18" x14ac:dyDescent="0.25">
      <c r="A69" s="47">
        <f>A67+0.1</f>
        <v>4.4999999999999982</v>
      </c>
      <c r="B69" s="30" t="s">
        <v>53</v>
      </c>
      <c r="C69" s="41"/>
      <c r="D69" s="42"/>
      <c r="E69" s="33"/>
      <c r="F69" s="34" t="str">
        <f t="shared" si="0"/>
        <v/>
      </c>
      <c r="G69" s="35"/>
      <c r="H69" s="27"/>
      <c r="I69" s="27"/>
      <c r="J69" s="27"/>
      <c r="K69" s="27"/>
      <c r="L69" s="53"/>
      <c r="M69" s="54"/>
    </row>
    <row r="70" spans="1:13" s="37" customFormat="1" ht="18" x14ac:dyDescent="0.25">
      <c r="A70" s="49" t="s">
        <v>89</v>
      </c>
      <c r="B70" s="40" t="s">
        <v>55</v>
      </c>
      <c r="C70" s="41">
        <v>1</v>
      </c>
      <c r="D70" s="42" t="s">
        <v>7</v>
      </c>
      <c r="E70" s="33"/>
      <c r="F70" s="34">
        <f t="shared" si="0"/>
        <v>0</v>
      </c>
      <c r="G70" s="35"/>
      <c r="H70" s="27"/>
      <c r="I70" s="27"/>
      <c r="J70" s="27"/>
      <c r="K70" s="27"/>
      <c r="L70" s="53"/>
      <c r="M70" s="54"/>
    </row>
    <row r="71" spans="1:13" s="37" customFormat="1" ht="18" x14ac:dyDescent="0.25">
      <c r="A71" s="49" t="s">
        <v>90</v>
      </c>
      <c r="B71" s="40" t="s">
        <v>57</v>
      </c>
      <c r="C71" s="41">
        <v>4</v>
      </c>
      <c r="D71" s="42" t="s">
        <v>7</v>
      </c>
      <c r="E71" s="33"/>
      <c r="F71" s="34">
        <f t="shared" si="0"/>
        <v>0</v>
      </c>
      <c r="G71" s="35"/>
      <c r="H71" s="27"/>
      <c r="I71" s="27"/>
      <c r="J71" s="27"/>
      <c r="K71" s="27"/>
      <c r="L71" s="53"/>
      <c r="M71" s="54"/>
    </row>
    <row r="72" spans="1:13" s="37" customFormat="1" ht="18" x14ac:dyDescent="0.25">
      <c r="A72" s="49" t="s">
        <v>91</v>
      </c>
      <c r="B72" s="40" t="s">
        <v>59</v>
      </c>
      <c r="C72" s="41">
        <v>2</v>
      </c>
      <c r="D72" s="42" t="s">
        <v>7</v>
      </c>
      <c r="E72" s="33"/>
      <c r="F72" s="34">
        <f t="shared" si="0"/>
        <v>0</v>
      </c>
      <c r="G72" s="35"/>
      <c r="H72" s="27"/>
      <c r="I72" s="27"/>
      <c r="J72" s="27"/>
      <c r="K72" s="27"/>
      <c r="L72" s="53"/>
      <c r="M72" s="54"/>
    </row>
    <row r="73" spans="1:13" s="60" customFormat="1" x14ac:dyDescent="0.25">
      <c r="A73" s="47" t="s">
        <v>92</v>
      </c>
      <c r="B73" s="30" t="s">
        <v>69</v>
      </c>
      <c r="C73" s="41"/>
      <c r="D73" s="42"/>
      <c r="E73" s="33"/>
      <c r="F73" s="34" t="str">
        <f t="shared" si="0"/>
        <v/>
      </c>
      <c r="G73" s="35"/>
      <c r="H73" s="58"/>
      <c r="I73" s="59"/>
    </row>
    <row r="74" spans="1:13" s="60" customFormat="1" x14ac:dyDescent="0.25">
      <c r="A74" s="49" t="s">
        <v>93</v>
      </c>
      <c r="B74" s="40" t="s">
        <v>71</v>
      </c>
      <c r="C74" s="41">
        <v>4</v>
      </c>
      <c r="D74" s="42" t="s">
        <v>7</v>
      </c>
      <c r="E74" s="33"/>
      <c r="F74" s="34">
        <f t="shared" si="0"/>
        <v>0</v>
      </c>
      <c r="G74" s="35"/>
      <c r="H74" s="58"/>
      <c r="I74" s="59"/>
    </row>
    <row r="75" spans="1:13" s="60" customFormat="1" x14ac:dyDescent="0.25">
      <c r="A75" s="49" t="s">
        <v>94</v>
      </c>
      <c r="B75" s="40" t="s">
        <v>73</v>
      </c>
      <c r="C75" s="41">
        <v>2</v>
      </c>
      <c r="D75" s="42" t="s">
        <v>7</v>
      </c>
      <c r="E75" s="33"/>
      <c r="F75" s="34">
        <f t="shared" si="0"/>
        <v>0</v>
      </c>
      <c r="G75" s="35"/>
      <c r="H75" s="58"/>
      <c r="I75" s="59"/>
    </row>
    <row r="76" spans="1:13" s="60" customFormat="1" x14ac:dyDescent="0.25">
      <c r="A76" s="49" t="s">
        <v>95</v>
      </c>
      <c r="B76" s="40" t="s">
        <v>75</v>
      </c>
      <c r="C76" s="41">
        <v>15</v>
      </c>
      <c r="D76" s="42" t="s">
        <v>7</v>
      </c>
      <c r="E76" s="33"/>
      <c r="F76" s="34">
        <f t="shared" si="0"/>
        <v>0</v>
      </c>
      <c r="G76" s="35"/>
      <c r="H76" s="58"/>
      <c r="I76" s="59"/>
    </row>
    <row r="77" spans="1:13" s="60" customFormat="1" x14ac:dyDescent="0.25">
      <c r="A77" s="49" t="s">
        <v>96</v>
      </c>
      <c r="B77" s="40" t="s">
        <v>77</v>
      </c>
      <c r="C77" s="41">
        <f>SUM(C74:C76)</f>
        <v>21</v>
      </c>
      <c r="D77" s="42" t="s">
        <v>7</v>
      </c>
      <c r="E77" s="33"/>
      <c r="F77" s="34">
        <f t="shared" si="0"/>
        <v>0</v>
      </c>
      <c r="G77" s="44">
        <f>SUM(F56:F77)</f>
        <v>0</v>
      </c>
      <c r="H77" s="58"/>
      <c r="I77" s="59"/>
    </row>
    <row r="78" spans="1:13" s="37" customFormat="1" ht="18" x14ac:dyDescent="0.25">
      <c r="A78" s="47"/>
      <c r="B78" s="30"/>
      <c r="C78" s="41"/>
      <c r="D78" s="42"/>
      <c r="E78" s="57"/>
      <c r="F78" s="34"/>
      <c r="G78" s="35"/>
      <c r="H78" s="27"/>
      <c r="I78" s="54"/>
    </row>
    <row r="79" spans="1:13" s="28" customFormat="1" ht="36" x14ac:dyDescent="0.25">
      <c r="A79" s="29">
        <f>A54+1</f>
        <v>5</v>
      </c>
      <c r="B79" s="30" t="s">
        <v>97</v>
      </c>
      <c r="C79" s="41">
        <v>4</v>
      </c>
      <c r="D79" s="42" t="s">
        <v>98</v>
      </c>
      <c r="E79" s="33"/>
      <c r="F79" s="34">
        <f>IF(ISBLANK(C79),"",ROUND(C79*E79,2))</f>
        <v>0</v>
      </c>
      <c r="G79" s="44">
        <f>SUM(F79)</f>
        <v>0</v>
      </c>
    </row>
    <row r="80" spans="1:13" s="37" customFormat="1" ht="18" x14ac:dyDescent="0.25">
      <c r="A80" s="49"/>
      <c r="B80" s="40"/>
      <c r="C80" s="41" t="s">
        <v>99</v>
      </c>
      <c r="D80" s="42"/>
      <c r="E80" s="57"/>
      <c r="F80" s="34"/>
      <c r="G80" s="35"/>
      <c r="H80" s="27"/>
      <c r="I80" s="54"/>
    </row>
    <row r="81" spans="1:109" s="28" customFormat="1" ht="18" x14ac:dyDescent="0.25">
      <c r="A81" s="29">
        <f>A79+1</f>
        <v>6</v>
      </c>
      <c r="B81" s="30" t="s">
        <v>100</v>
      </c>
      <c r="C81" s="41">
        <v>5</v>
      </c>
      <c r="D81" s="42" t="s">
        <v>20</v>
      </c>
      <c r="E81" s="33"/>
      <c r="F81" s="34">
        <f>IF(ISBLANK(C81),"",ROUND(C81*E81,2))</f>
        <v>0</v>
      </c>
      <c r="G81" s="44">
        <f>SUM(F81)</f>
        <v>0</v>
      </c>
    </row>
    <row r="82" spans="1:109" s="37" customFormat="1" ht="18" x14ac:dyDescent="0.25">
      <c r="A82" s="39"/>
      <c r="B82" s="40"/>
      <c r="C82" s="41"/>
      <c r="D82" s="42"/>
      <c r="E82" s="33"/>
      <c r="F82" s="34"/>
      <c r="G82" s="44"/>
      <c r="H82" s="27"/>
      <c r="I82" s="54"/>
    </row>
    <row r="83" spans="1:109" s="28" customFormat="1" ht="36" x14ac:dyDescent="0.25">
      <c r="A83" s="29">
        <f>A81+1</f>
        <v>7</v>
      </c>
      <c r="B83" s="30" t="s">
        <v>101</v>
      </c>
      <c r="C83" s="41">
        <v>1</v>
      </c>
      <c r="D83" s="42" t="s">
        <v>15</v>
      </c>
      <c r="E83" s="33"/>
      <c r="F83" s="34">
        <f>IF(ISBLANK(C83),"",ROUND(C83*E83,2))</f>
        <v>0</v>
      </c>
      <c r="G83" s="44">
        <f>SUM(F83)</f>
        <v>0</v>
      </c>
    </row>
    <row r="84" spans="1:109" s="37" customFormat="1" ht="18" x14ac:dyDescent="0.25">
      <c r="A84" s="45"/>
      <c r="B84" s="46"/>
      <c r="C84" s="41"/>
      <c r="D84" s="32"/>
      <c r="E84" s="33"/>
      <c r="F84" s="34"/>
      <c r="G84" s="35"/>
      <c r="H84" s="27"/>
      <c r="I84" s="54"/>
    </row>
    <row r="85" spans="1:109" s="28" customFormat="1" ht="18" x14ac:dyDescent="0.25">
      <c r="A85" s="29">
        <f>A83+1</f>
        <v>8</v>
      </c>
      <c r="B85" s="30" t="s">
        <v>102</v>
      </c>
      <c r="C85" s="41"/>
      <c r="D85" s="42"/>
      <c r="E85" s="33"/>
      <c r="F85" s="34"/>
      <c r="G85" s="35"/>
    </row>
    <row r="86" spans="1:109" s="37" customFormat="1" ht="18" x14ac:dyDescent="0.25">
      <c r="A86" s="39">
        <f>A85+0.1</f>
        <v>8.1</v>
      </c>
      <c r="B86" s="40" t="s">
        <v>32</v>
      </c>
      <c r="C86" s="41">
        <v>876.82</v>
      </c>
      <c r="D86" s="42" t="s">
        <v>13</v>
      </c>
      <c r="E86" s="33"/>
      <c r="F86" s="34">
        <f>IF(ISBLANK(C86),"",ROUND(C86*E86,2))</f>
        <v>0</v>
      </c>
      <c r="G86" s="35"/>
      <c r="H86" s="27"/>
      <c r="I86" s="54"/>
    </row>
    <row r="87" spans="1:109" s="37" customFormat="1" ht="18" x14ac:dyDescent="0.25">
      <c r="A87" s="39">
        <f>A86+0.1</f>
        <v>8.1999999999999993</v>
      </c>
      <c r="B87" s="40" t="s">
        <v>34</v>
      </c>
      <c r="C87" s="41">
        <v>2472.3000000000002</v>
      </c>
      <c r="D87" s="42" t="s">
        <v>13</v>
      </c>
      <c r="E87" s="33"/>
      <c r="F87" s="34">
        <f>IF(ISBLANK(C87),"",ROUND(C87*E87,2))</f>
        <v>0</v>
      </c>
      <c r="G87" s="44">
        <f>SUM(F86:F87)</f>
        <v>0</v>
      </c>
      <c r="H87" s="27"/>
      <c r="I87" s="54"/>
    </row>
    <row r="88" spans="1:109" s="37" customFormat="1" ht="18" x14ac:dyDescent="0.25">
      <c r="A88" s="45"/>
      <c r="B88" s="46"/>
      <c r="C88" s="41"/>
      <c r="D88" s="32"/>
      <c r="E88" s="33"/>
      <c r="F88" s="34"/>
      <c r="G88" s="35"/>
      <c r="H88" s="27"/>
      <c r="I88" s="54"/>
    </row>
    <row r="89" spans="1:109" s="37" customFormat="1" ht="18" x14ac:dyDescent="0.25">
      <c r="A89" s="29">
        <f>A85+1</f>
        <v>9</v>
      </c>
      <c r="B89" s="30" t="s">
        <v>103</v>
      </c>
      <c r="C89" s="41"/>
      <c r="D89" s="42"/>
      <c r="E89" s="33"/>
      <c r="F89" s="34"/>
      <c r="G89" s="35"/>
      <c r="H89" s="28"/>
      <c r="I89" s="28"/>
      <c r="J89" s="28"/>
    </row>
    <row r="90" spans="1:109" s="37" customFormat="1" ht="18" x14ac:dyDescent="0.25">
      <c r="A90" s="39">
        <f>A89+0.1</f>
        <v>9.1</v>
      </c>
      <c r="B90" s="40" t="s">
        <v>32</v>
      </c>
      <c r="C90" s="41">
        <v>854.9</v>
      </c>
      <c r="D90" s="42" t="s">
        <v>13</v>
      </c>
      <c r="E90" s="33"/>
      <c r="F90" s="34">
        <f>IF(ISBLANK(C90),"",ROUND(C90*E90,2))</f>
        <v>0</v>
      </c>
      <c r="G90" s="35"/>
      <c r="H90" s="76"/>
      <c r="I90" s="77"/>
      <c r="J90" s="78"/>
    </row>
    <row r="91" spans="1:109" s="37" customFormat="1" thickBot="1" x14ac:dyDescent="0.3">
      <c r="A91" s="79">
        <f>A90+0.1</f>
        <v>9.1999999999999993</v>
      </c>
      <c r="B91" s="62" t="s">
        <v>34</v>
      </c>
      <c r="C91" s="63">
        <v>2410.4899999999998</v>
      </c>
      <c r="D91" s="64" t="s">
        <v>13</v>
      </c>
      <c r="E91" s="65"/>
      <c r="F91" s="66">
        <f>IF(ISBLANK(C91),"",ROUND(C91*E91,2))</f>
        <v>0</v>
      </c>
      <c r="G91" s="80">
        <f>SUM(F90:F91)</f>
        <v>0</v>
      </c>
      <c r="H91" s="76"/>
      <c r="I91" s="77"/>
      <c r="J91" s="78"/>
    </row>
    <row r="92" spans="1:109" s="37" customFormat="1" thickTop="1" x14ac:dyDescent="0.25">
      <c r="A92" s="81"/>
      <c r="B92" s="82"/>
      <c r="C92" s="70"/>
      <c r="D92" s="83"/>
      <c r="E92" s="72"/>
      <c r="F92" s="73"/>
      <c r="G92" s="74"/>
      <c r="H92" s="76"/>
      <c r="I92" s="77"/>
      <c r="J92" s="78"/>
    </row>
    <row r="93" spans="1:109" s="85" customFormat="1" thickBot="1" x14ac:dyDescent="0.25">
      <c r="A93" s="29">
        <f>A89+1</f>
        <v>10</v>
      </c>
      <c r="B93" s="30" t="s">
        <v>104</v>
      </c>
      <c r="C93" s="41">
        <v>4</v>
      </c>
      <c r="D93" s="42" t="s">
        <v>7</v>
      </c>
      <c r="E93" s="33"/>
      <c r="F93" s="34">
        <f>SUM(C93*E93)</f>
        <v>0</v>
      </c>
      <c r="G93" s="44">
        <f>SUM(F93)</f>
        <v>0</v>
      </c>
      <c r="H93" s="84"/>
      <c r="I93" s="84"/>
      <c r="J93" s="84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</row>
    <row r="94" spans="1:109" s="28" customFormat="1" thickTop="1" x14ac:dyDescent="0.2">
      <c r="A94" s="45"/>
      <c r="B94" s="46"/>
      <c r="C94" s="41"/>
      <c r="D94" s="32"/>
      <c r="E94" s="33"/>
      <c r="F94" s="34"/>
      <c r="G94" s="35"/>
      <c r="H94" s="84"/>
      <c r="I94" s="84"/>
      <c r="J94" s="84"/>
    </row>
    <row r="95" spans="1:109" s="85" customFormat="1" thickBot="1" x14ac:dyDescent="0.25">
      <c r="A95" s="29">
        <f>A93+1</f>
        <v>11</v>
      </c>
      <c r="B95" s="30" t="s">
        <v>105</v>
      </c>
      <c r="C95" s="41">
        <v>1</v>
      </c>
      <c r="D95" s="42" t="s">
        <v>15</v>
      </c>
      <c r="E95" s="33"/>
      <c r="F95" s="34">
        <f>SUM(C95*E95)</f>
        <v>0</v>
      </c>
      <c r="G95" s="44">
        <f>SUM(F95)</f>
        <v>0</v>
      </c>
      <c r="H95" s="84"/>
      <c r="I95" s="84"/>
      <c r="J95" s="84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</row>
    <row r="96" spans="1:109" s="28" customFormat="1" thickTop="1" x14ac:dyDescent="0.2">
      <c r="A96" s="45"/>
      <c r="B96" s="46"/>
      <c r="C96" s="41"/>
      <c r="D96" s="32"/>
      <c r="E96" s="33"/>
      <c r="F96" s="34"/>
      <c r="G96" s="35"/>
      <c r="H96" s="84"/>
      <c r="I96" s="84"/>
      <c r="J96" s="84"/>
    </row>
    <row r="97" spans="1:44" s="37" customFormat="1" ht="54.75" thickBot="1" x14ac:dyDescent="0.3">
      <c r="A97" s="29">
        <f>A95+1</f>
        <v>12</v>
      </c>
      <c r="B97" s="30" t="s">
        <v>106</v>
      </c>
      <c r="C97" s="41">
        <v>1</v>
      </c>
      <c r="D97" s="42" t="s">
        <v>15</v>
      </c>
      <c r="E97" s="33"/>
      <c r="F97" s="34">
        <f>SUM(C97*E97)</f>
        <v>0</v>
      </c>
      <c r="G97" s="44">
        <f>SUM(F97)</f>
        <v>0</v>
      </c>
      <c r="H97" s="86"/>
      <c r="I97" s="87"/>
      <c r="J97" s="86"/>
      <c r="K97" s="86"/>
      <c r="L97" s="88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44" s="92" customFormat="1" ht="19.5" thickTop="1" thickBot="1" x14ac:dyDescent="0.3">
      <c r="A98" s="15" t="s">
        <v>107</v>
      </c>
      <c r="B98" s="15"/>
      <c r="C98" s="15"/>
      <c r="D98" s="15"/>
      <c r="E98" s="15"/>
      <c r="F98" s="15"/>
      <c r="G98" s="15"/>
      <c r="H98" s="89"/>
      <c r="I98" s="90"/>
      <c r="J98" s="89"/>
      <c r="K98" s="89"/>
      <c r="L98" s="91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spans="1:44" s="93" customFormat="1" ht="18.75" customHeight="1" thickTop="1" x14ac:dyDescent="0.25">
      <c r="A99" s="47" t="s">
        <v>108</v>
      </c>
      <c r="B99" s="30"/>
      <c r="C99" s="41"/>
      <c r="D99" s="42"/>
      <c r="E99" s="33"/>
      <c r="F99" s="34"/>
      <c r="G99" s="44"/>
    </row>
    <row r="100" spans="1:44" s="93" customFormat="1" ht="18" customHeight="1" x14ac:dyDescent="0.25">
      <c r="A100" s="47" t="s">
        <v>109</v>
      </c>
      <c r="B100" s="30" t="s">
        <v>110</v>
      </c>
      <c r="C100" s="41"/>
      <c r="D100" s="42"/>
      <c r="E100" s="33"/>
      <c r="F100" s="34"/>
      <c r="G100" s="44"/>
    </row>
    <row r="101" spans="1:44" s="93" customFormat="1" ht="18" x14ac:dyDescent="0.25">
      <c r="A101" s="39">
        <v>1.1000000000000001</v>
      </c>
      <c r="B101" s="40" t="s">
        <v>111</v>
      </c>
      <c r="C101" s="41">
        <v>1</v>
      </c>
      <c r="D101" s="42" t="s">
        <v>15</v>
      </c>
      <c r="E101" s="33"/>
      <c r="F101" s="34">
        <f>+C101*E101</f>
        <v>0</v>
      </c>
      <c r="G101" s="44"/>
    </row>
    <row r="102" spans="1:44" s="93" customFormat="1" ht="18" x14ac:dyDescent="0.25">
      <c r="A102" s="39">
        <v>1.2</v>
      </c>
      <c r="B102" s="40" t="s">
        <v>112</v>
      </c>
      <c r="C102" s="41">
        <v>1</v>
      </c>
      <c r="D102" s="42" t="s">
        <v>113</v>
      </c>
      <c r="E102" s="33"/>
      <c r="F102" s="34">
        <f>+C102*E102</f>
        <v>0</v>
      </c>
      <c r="G102" s="44"/>
    </row>
    <row r="103" spans="1:44" s="93" customFormat="1" ht="18" x14ac:dyDescent="0.25">
      <c r="A103" s="39"/>
      <c r="B103" s="40"/>
      <c r="C103" s="41"/>
      <c r="D103" s="42"/>
      <c r="E103" s="33"/>
      <c r="F103" s="34"/>
      <c r="G103" s="44">
        <f>SUM(F101:F102)</f>
        <v>0</v>
      </c>
    </row>
    <row r="104" spans="1:44" s="98" customFormat="1" ht="18" customHeight="1" x14ac:dyDescent="0.25">
      <c r="A104" s="47" t="s">
        <v>114</v>
      </c>
      <c r="B104" s="30" t="s">
        <v>115</v>
      </c>
      <c r="C104" s="94"/>
      <c r="D104" s="95"/>
      <c r="E104" s="96"/>
      <c r="F104" s="97"/>
      <c r="G104" s="44"/>
    </row>
    <row r="105" spans="1:44" s="93" customFormat="1" ht="18" x14ac:dyDescent="0.25">
      <c r="A105" s="39">
        <v>2.1</v>
      </c>
      <c r="B105" s="40" t="s">
        <v>116</v>
      </c>
      <c r="C105" s="41"/>
      <c r="D105" s="42"/>
      <c r="E105" s="33"/>
      <c r="F105" s="34"/>
      <c r="G105" s="44"/>
    </row>
    <row r="106" spans="1:44" s="93" customFormat="1" ht="18" x14ac:dyDescent="0.25">
      <c r="A106" s="39" t="s">
        <v>117</v>
      </c>
      <c r="B106" s="40" t="s">
        <v>12</v>
      </c>
      <c r="C106" s="41">
        <v>1</v>
      </c>
      <c r="D106" s="42" t="s">
        <v>15</v>
      </c>
      <c r="E106" s="33"/>
      <c r="F106" s="34">
        <f>C106*E106</f>
        <v>0</v>
      </c>
      <c r="G106" s="44"/>
    </row>
    <row r="107" spans="1:44" s="93" customFormat="1" ht="18" x14ac:dyDescent="0.25">
      <c r="A107" s="39">
        <v>2.2000000000000002</v>
      </c>
      <c r="B107" s="40" t="s">
        <v>118</v>
      </c>
      <c r="C107" s="41"/>
      <c r="D107" s="42"/>
      <c r="E107" s="33"/>
      <c r="F107" s="34"/>
      <c r="G107" s="44"/>
    </row>
    <row r="108" spans="1:44" s="93" customFormat="1" ht="18" x14ac:dyDescent="0.25">
      <c r="A108" s="39" t="s">
        <v>119</v>
      </c>
      <c r="B108" s="40" t="s">
        <v>120</v>
      </c>
      <c r="C108" s="41">
        <v>15.75</v>
      </c>
      <c r="D108" s="42" t="s">
        <v>20</v>
      </c>
      <c r="E108" s="33"/>
      <c r="F108" s="34">
        <f>+C108*E108</f>
        <v>0</v>
      </c>
      <c r="G108" s="44"/>
    </row>
    <row r="109" spans="1:44" s="93" customFormat="1" ht="18" x14ac:dyDescent="0.25">
      <c r="A109" s="39" t="s">
        <v>121</v>
      </c>
      <c r="B109" s="40" t="s">
        <v>122</v>
      </c>
      <c r="C109" s="41">
        <v>3.58</v>
      </c>
      <c r="D109" s="42" t="s">
        <v>20</v>
      </c>
      <c r="E109" s="33"/>
      <c r="F109" s="34">
        <f>+C109*E109</f>
        <v>0</v>
      </c>
      <c r="G109" s="44"/>
    </row>
    <row r="110" spans="1:44" s="93" customFormat="1" ht="18" x14ac:dyDescent="0.25">
      <c r="A110" s="39" t="s">
        <v>123</v>
      </c>
      <c r="B110" s="40" t="s">
        <v>124</v>
      </c>
      <c r="C110" s="41">
        <v>1</v>
      </c>
      <c r="D110" s="42" t="s">
        <v>15</v>
      </c>
      <c r="E110" s="33"/>
      <c r="F110" s="34">
        <f>+C110*E110</f>
        <v>0</v>
      </c>
      <c r="G110" s="44"/>
    </row>
    <row r="111" spans="1:44" s="93" customFormat="1" ht="18" x14ac:dyDescent="0.25">
      <c r="A111" s="39">
        <v>2.2999999999999998</v>
      </c>
      <c r="B111" s="40" t="s">
        <v>125</v>
      </c>
      <c r="C111" s="41"/>
      <c r="D111" s="42"/>
      <c r="E111" s="33"/>
      <c r="F111" s="34" t="s">
        <v>126</v>
      </c>
      <c r="G111" s="44"/>
    </row>
    <row r="112" spans="1:44" s="93" customFormat="1" ht="18" x14ac:dyDescent="0.25">
      <c r="A112" s="39" t="s">
        <v>127</v>
      </c>
      <c r="B112" s="40" t="s">
        <v>128</v>
      </c>
      <c r="C112" s="41">
        <v>1.32</v>
      </c>
      <c r="D112" s="42" t="s">
        <v>20</v>
      </c>
      <c r="E112" s="33"/>
      <c r="F112" s="34">
        <f>+C112*E112</f>
        <v>0</v>
      </c>
      <c r="G112" s="44"/>
    </row>
    <row r="113" spans="1:7" s="93" customFormat="1" ht="18" x14ac:dyDescent="0.25">
      <c r="A113" s="39" t="s">
        <v>129</v>
      </c>
      <c r="B113" s="40" t="s">
        <v>130</v>
      </c>
      <c r="C113" s="41">
        <v>0.57999999999999996</v>
      </c>
      <c r="D113" s="42" t="s">
        <v>20</v>
      </c>
      <c r="E113" s="33"/>
      <c r="F113" s="34">
        <f>+C113*E113</f>
        <v>0</v>
      </c>
      <c r="G113" s="44"/>
    </row>
    <row r="114" spans="1:7" s="93" customFormat="1" ht="18" x14ac:dyDescent="0.25">
      <c r="A114" s="39" t="s">
        <v>131</v>
      </c>
      <c r="B114" s="40" t="s">
        <v>132</v>
      </c>
      <c r="C114" s="41">
        <v>0.64</v>
      </c>
      <c r="D114" s="42" t="s">
        <v>20</v>
      </c>
      <c r="E114" s="33"/>
      <c r="F114" s="34">
        <f>+C114*E114</f>
        <v>0</v>
      </c>
      <c r="G114" s="44"/>
    </row>
    <row r="115" spans="1:7" s="93" customFormat="1" ht="18" x14ac:dyDescent="0.25">
      <c r="A115" s="39" t="s">
        <v>133</v>
      </c>
      <c r="B115" s="40" t="s">
        <v>134</v>
      </c>
      <c r="C115" s="41">
        <v>0.36</v>
      </c>
      <c r="D115" s="42" t="s">
        <v>20</v>
      </c>
      <c r="E115" s="33"/>
      <c r="F115" s="34">
        <f>+C115*E115</f>
        <v>0</v>
      </c>
      <c r="G115" s="44"/>
    </row>
    <row r="116" spans="1:7" s="93" customFormat="1" ht="18" x14ac:dyDescent="0.25">
      <c r="A116" s="39">
        <v>2.4</v>
      </c>
      <c r="B116" s="40" t="s">
        <v>135</v>
      </c>
      <c r="C116" s="41"/>
      <c r="D116" s="42"/>
      <c r="E116" s="33"/>
      <c r="F116" s="34"/>
      <c r="G116" s="44"/>
    </row>
    <row r="117" spans="1:7" s="93" customFormat="1" ht="18" x14ac:dyDescent="0.25">
      <c r="A117" s="39" t="s">
        <v>136</v>
      </c>
      <c r="B117" s="40" t="s">
        <v>137</v>
      </c>
      <c r="C117" s="41">
        <v>15.8</v>
      </c>
      <c r="D117" s="42" t="s">
        <v>138</v>
      </c>
      <c r="E117" s="33"/>
      <c r="F117" s="34">
        <f>+E117*C117</f>
        <v>0</v>
      </c>
      <c r="G117" s="44"/>
    </row>
    <row r="118" spans="1:7" s="93" customFormat="1" ht="18" x14ac:dyDescent="0.25">
      <c r="A118" s="39" t="s">
        <v>139</v>
      </c>
      <c r="B118" s="40" t="s">
        <v>140</v>
      </c>
      <c r="C118" s="41">
        <v>3</v>
      </c>
      <c r="D118" s="42" t="s">
        <v>138</v>
      </c>
      <c r="E118" s="33"/>
      <c r="F118" s="34">
        <f>+C118*E118</f>
        <v>0</v>
      </c>
      <c r="G118" s="44"/>
    </row>
    <row r="119" spans="1:7" s="93" customFormat="1" ht="18" x14ac:dyDescent="0.25">
      <c r="A119" s="39">
        <v>2.5</v>
      </c>
      <c r="B119" s="40" t="s">
        <v>141</v>
      </c>
      <c r="C119" s="41"/>
      <c r="D119" s="42"/>
      <c r="E119" s="33"/>
      <c r="F119" s="34"/>
      <c r="G119" s="44"/>
    </row>
    <row r="120" spans="1:7" s="93" customFormat="1" ht="18" x14ac:dyDescent="0.25">
      <c r="A120" s="39" t="s">
        <v>142</v>
      </c>
      <c r="B120" s="40" t="s">
        <v>143</v>
      </c>
      <c r="C120" s="41">
        <v>25.87</v>
      </c>
      <c r="D120" s="42" t="s">
        <v>138</v>
      </c>
      <c r="E120" s="33"/>
      <c r="F120" s="34">
        <f t="shared" ref="F120:F127" si="2">+C120*E120</f>
        <v>0</v>
      </c>
      <c r="G120" s="44"/>
    </row>
    <row r="121" spans="1:7" s="93" customFormat="1" ht="18" x14ac:dyDescent="0.25">
      <c r="A121" s="39" t="s">
        <v>144</v>
      </c>
      <c r="B121" s="40" t="s">
        <v>145</v>
      </c>
      <c r="C121" s="41">
        <v>1</v>
      </c>
      <c r="D121" s="42" t="s">
        <v>15</v>
      </c>
      <c r="E121" s="33"/>
      <c r="F121" s="34">
        <f t="shared" si="2"/>
        <v>0</v>
      </c>
      <c r="G121" s="44"/>
    </row>
    <row r="122" spans="1:7" s="93" customFormat="1" ht="18" x14ac:dyDescent="0.25">
      <c r="A122" s="39" t="s">
        <v>146</v>
      </c>
      <c r="B122" s="40" t="s">
        <v>147</v>
      </c>
      <c r="C122" s="41">
        <v>14.1</v>
      </c>
      <c r="D122" s="42" t="s">
        <v>13</v>
      </c>
      <c r="E122" s="33"/>
      <c r="F122" s="34">
        <f t="shared" si="2"/>
        <v>0</v>
      </c>
      <c r="G122" s="44"/>
    </row>
    <row r="123" spans="1:7" s="93" customFormat="1" ht="18" x14ac:dyDescent="0.25">
      <c r="A123" s="39" t="s">
        <v>148</v>
      </c>
      <c r="B123" s="40" t="s">
        <v>149</v>
      </c>
      <c r="C123" s="41">
        <v>4.63</v>
      </c>
      <c r="D123" s="42" t="s">
        <v>138</v>
      </c>
      <c r="E123" s="33"/>
      <c r="F123" s="34">
        <f t="shared" si="2"/>
        <v>0</v>
      </c>
      <c r="G123" s="44"/>
    </row>
    <row r="124" spans="1:7" s="93" customFormat="1" ht="18" x14ac:dyDescent="0.25">
      <c r="A124" s="39" t="s">
        <v>150</v>
      </c>
      <c r="B124" s="40" t="s">
        <v>151</v>
      </c>
      <c r="C124" s="41">
        <v>3.87</v>
      </c>
      <c r="D124" s="42" t="s">
        <v>138</v>
      </c>
      <c r="E124" s="33"/>
      <c r="F124" s="34">
        <f t="shared" si="2"/>
        <v>0</v>
      </c>
      <c r="G124" s="44"/>
    </row>
    <row r="125" spans="1:7" s="93" customFormat="1" ht="18" x14ac:dyDescent="0.25">
      <c r="A125" s="39" t="s">
        <v>152</v>
      </c>
      <c r="B125" s="40" t="s">
        <v>153</v>
      </c>
      <c r="C125" s="41">
        <v>5.62</v>
      </c>
      <c r="D125" s="42" t="s">
        <v>138</v>
      </c>
      <c r="E125" s="33"/>
      <c r="F125" s="34">
        <f t="shared" si="2"/>
        <v>0</v>
      </c>
      <c r="G125" s="44"/>
    </row>
    <row r="126" spans="1:7" s="93" customFormat="1" ht="18" x14ac:dyDescent="0.25">
      <c r="A126" s="39" t="s">
        <v>154</v>
      </c>
      <c r="B126" s="40" t="s">
        <v>155</v>
      </c>
      <c r="C126" s="41">
        <v>1</v>
      </c>
      <c r="D126" s="42" t="s">
        <v>15</v>
      </c>
      <c r="E126" s="33"/>
      <c r="F126" s="34">
        <f t="shared" si="2"/>
        <v>0</v>
      </c>
      <c r="G126" s="44"/>
    </row>
    <row r="127" spans="1:7" s="93" customFormat="1" ht="18" x14ac:dyDescent="0.25">
      <c r="A127" s="39" t="s">
        <v>156</v>
      </c>
      <c r="B127" s="40" t="s">
        <v>157</v>
      </c>
      <c r="C127" s="41">
        <v>29.74</v>
      </c>
      <c r="D127" s="42" t="s">
        <v>138</v>
      </c>
      <c r="E127" s="33"/>
      <c r="F127" s="34">
        <f t="shared" si="2"/>
        <v>0</v>
      </c>
      <c r="G127" s="44"/>
    </row>
    <row r="128" spans="1:7" s="93" customFormat="1" ht="18" x14ac:dyDescent="0.25">
      <c r="A128" s="39">
        <v>2.6</v>
      </c>
      <c r="B128" s="40" t="s">
        <v>158</v>
      </c>
      <c r="C128" s="41"/>
      <c r="D128" s="42"/>
      <c r="E128" s="33"/>
      <c r="F128" s="34"/>
      <c r="G128" s="44"/>
    </row>
    <row r="129" spans="1:11" s="93" customFormat="1" ht="18" x14ac:dyDescent="0.25">
      <c r="A129" s="39" t="s">
        <v>159</v>
      </c>
      <c r="B129" s="40" t="s">
        <v>160</v>
      </c>
      <c r="C129" s="41">
        <v>1</v>
      </c>
      <c r="D129" s="42" t="s">
        <v>113</v>
      </c>
      <c r="E129" s="33"/>
      <c r="F129" s="34">
        <f>+C129*E129</f>
        <v>0</v>
      </c>
      <c r="G129" s="44"/>
    </row>
    <row r="130" spans="1:11" s="93" customFormat="1" ht="18" x14ac:dyDescent="0.25">
      <c r="A130" s="39" t="s">
        <v>161</v>
      </c>
      <c r="B130" s="40" t="s">
        <v>162</v>
      </c>
      <c r="C130" s="41">
        <v>1</v>
      </c>
      <c r="D130" s="42" t="s">
        <v>7</v>
      </c>
      <c r="E130" s="33"/>
      <c r="F130" s="34">
        <f>+C130*E130</f>
        <v>0</v>
      </c>
      <c r="G130" s="44"/>
    </row>
    <row r="131" spans="1:11" s="93" customFormat="1" ht="18" x14ac:dyDescent="0.25">
      <c r="A131" s="39">
        <v>2.7</v>
      </c>
      <c r="B131" s="40" t="s">
        <v>163</v>
      </c>
      <c r="C131" s="41">
        <v>1</v>
      </c>
      <c r="D131" s="42" t="s">
        <v>15</v>
      </c>
      <c r="E131" s="33"/>
      <c r="F131" s="34">
        <f>+E131*C131</f>
        <v>0</v>
      </c>
      <c r="G131" s="44"/>
    </row>
    <row r="132" spans="1:11" s="98" customFormat="1" ht="18" x14ac:dyDescent="0.25">
      <c r="A132" s="47"/>
      <c r="B132" s="30"/>
      <c r="C132" s="94"/>
      <c r="D132" s="95"/>
      <c r="E132" s="96"/>
      <c r="F132" s="97"/>
      <c r="G132" s="44">
        <f>+SUM(F106:F131)</f>
        <v>0</v>
      </c>
    </row>
    <row r="133" spans="1:11" s="101" customFormat="1" ht="18" customHeight="1" x14ac:dyDescent="0.25">
      <c r="A133" s="47" t="s">
        <v>164</v>
      </c>
      <c r="B133" s="30" t="s">
        <v>165</v>
      </c>
      <c r="C133" s="94"/>
      <c r="D133" s="95"/>
      <c r="E133" s="96"/>
      <c r="F133" s="97"/>
      <c r="G133" s="44"/>
      <c r="H133" s="98"/>
      <c r="I133" s="99"/>
      <c r="J133" s="99"/>
      <c r="K133" s="100"/>
    </row>
    <row r="134" spans="1:11" s="104" customFormat="1" ht="18" x14ac:dyDescent="0.25">
      <c r="A134" s="39">
        <v>3.1</v>
      </c>
      <c r="B134" s="40" t="s">
        <v>166</v>
      </c>
      <c r="C134" s="41">
        <f>30*0.5*1</f>
        <v>15</v>
      </c>
      <c r="D134" s="42" t="s">
        <v>20</v>
      </c>
      <c r="E134" s="33"/>
      <c r="F134" s="34">
        <f>C134*E134</f>
        <v>0</v>
      </c>
      <c r="G134" s="44"/>
      <c r="H134" s="102"/>
      <c r="I134" s="103"/>
      <c r="J134" s="103"/>
      <c r="K134" s="100"/>
    </row>
    <row r="135" spans="1:11" s="104" customFormat="1" ht="18" x14ac:dyDescent="0.25">
      <c r="A135" s="39">
        <v>3.2</v>
      </c>
      <c r="B135" s="40" t="s">
        <v>167</v>
      </c>
      <c r="C135" s="41">
        <f>30*0.5*0.1</f>
        <v>1.5</v>
      </c>
      <c r="D135" s="42" t="s">
        <v>20</v>
      </c>
      <c r="E135" s="33"/>
      <c r="F135" s="34">
        <f>C135*E135</f>
        <v>0</v>
      </c>
      <c r="G135" s="44"/>
      <c r="H135" s="102"/>
      <c r="I135" s="93"/>
    </row>
    <row r="136" spans="1:11" s="104" customFormat="1" ht="18" x14ac:dyDescent="0.25">
      <c r="A136" s="39">
        <v>3.3</v>
      </c>
      <c r="B136" s="40" t="s">
        <v>168</v>
      </c>
      <c r="C136" s="41">
        <v>30</v>
      </c>
      <c r="D136" s="42" t="s">
        <v>13</v>
      </c>
      <c r="E136" s="33"/>
      <c r="F136" s="34">
        <f>C136*E136</f>
        <v>0</v>
      </c>
      <c r="G136" s="44"/>
      <c r="H136" s="102"/>
      <c r="I136" s="93"/>
    </row>
    <row r="137" spans="1:11" s="104" customFormat="1" ht="18" x14ac:dyDescent="0.25">
      <c r="A137" s="39">
        <v>3.4</v>
      </c>
      <c r="B137" s="40" t="s">
        <v>169</v>
      </c>
      <c r="C137" s="41">
        <f>+C134*0.8+1.3</f>
        <v>13.3</v>
      </c>
      <c r="D137" s="42" t="s">
        <v>20</v>
      </c>
      <c r="E137" s="33"/>
      <c r="F137" s="34">
        <f>C137*E137</f>
        <v>0</v>
      </c>
      <c r="G137" s="44"/>
      <c r="H137" s="102"/>
      <c r="I137" s="102"/>
    </row>
    <row r="138" spans="1:11" s="104" customFormat="1" ht="18" x14ac:dyDescent="0.25">
      <c r="A138" s="39">
        <v>3.5</v>
      </c>
      <c r="B138" s="40" t="s">
        <v>170</v>
      </c>
      <c r="C138" s="41">
        <v>1</v>
      </c>
      <c r="D138" s="42" t="s">
        <v>15</v>
      </c>
      <c r="E138" s="33"/>
      <c r="F138" s="34">
        <f>+E138*C138</f>
        <v>0</v>
      </c>
      <c r="G138" s="44"/>
      <c r="H138" s="102"/>
      <c r="I138" s="105"/>
    </row>
    <row r="139" spans="1:11" s="104" customFormat="1" ht="18" x14ac:dyDescent="0.25">
      <c r="A139" s="39"/>
      <c r="B139" s="40"/>
      <c r="C139" s="41"/>
      <c r="D139" s="42"/>
      <c r="E139" s="33"/>
      <c r="F139" s="34"/>
      <c r="G139" s="44">
        <f>+SUM(F134:F138)</f>
        <v>0</v>
      </c>
      <c r="H139" s="106"/>
      <c r="I139" s="93"/>
      <c r="J139" s="93"/>
    </row>
    <row r="140" spans="1:11" s="101" customFormat="1" ht="18" x14ac:dyDescent="0.25">
      <c r="A140" s="47" t="s">
        <v>171</v>
      </c>
      <c r="B140" s="30" t="s">
        <v>172</v>
      </c>
      <c r="C140" s="94"/>
      <c r="D140" s="95"/>
      <c r="E140" s="96"/>
      <c r="F140" s="97"/>
      <c r="G140" s="44"/>
      <c r="H140" s="98"/>
      <c r="I140" s="98"/>
    </row>
    <row r="141" spans="1:11" s="104" customFormat="1" ht="18" x14ac:dyDescent="0.25">
      <c r="A141" s="39">
        <v>4.0999999999999996</v>
      </c>
      <c r="B141" s="40" t="s">
        <v>173</v>
      </c>
      <c r="C141" s="41">
        <v>3</v>
      </c>
      <c r="D141" s="42" t="s">
        <v>7</v>
      </c>
      <c r="E141" s="33"/>
      <c r="F141" s="34">
        <f>C141*E141</f>
        <v>0</v>
      </c>
      <c r="G141" s="44"/>
      <c r="H141" s="93"/>
      <c r="I141" s="93"/>
    </row>
    <row r="142" spans="1:11" s="104" customFormat="1" ht="18" x14ac:dyDescent="0.25">
      <c r="A142" s="39">
        <v>4.2</v>
      </c>
      <c r="B142" s="40" t="s">
        <v>174</v>
      </c>
      <c r="C142" s="41">
        <v>2</v>
      </c>
      <c r="D142" s="42" t="s">
        <v>7</v>
      </c>
      <c r="E142" s="33"/>
      <c r="F142" s="34">
        <f>+E142*C142</f>
        <v>0</v>
      </c>
      <c r="G142" s="44"/>
      <c r="H142" s="93"/>
      <c r="I142" s="93"/>
      <c r="J142" s="93"/>
    </row>
    <row r="143" spans="1:11" s="104" customFormat="1" ht="18" x14ac:dyDescent="0.25">
      <c r="A143" s="39">
        <v>4.3</v>
      </c>
      <c r="B143" s="40" t="s">
        <v>175</v>
      </c>
      <c r="C143" s="41">
        <v>1</v>
      </c>
      <c r="D143" s="42" t="s">
        <v>7</v>
      </c>
      <c r="E143" s="33"/>
      <c r="F143" s="34">
        <f>+E143*C143</f>
        <v>0</v>
      </c>
      <c r="G143" s="44"/>
      <c r="H143" s="93"/>
      <c r="I143" s="93"/>
      <c r="J143" s="93"/>
    </row>
    <row r="144" spans="1:11" s="104" customFormat="1" ht="54" x14ac:dyDescent="0.25">
      <c r="A144" s="39">
        <v>4.4000000000000004</v>
      </c>
      <c r="B144" s="40" t="s">
        <v>176</v>
      </c>
      <c r="C144" s="41">
        <v>1</v>
      </c>
      <c r="D144" s="42" t="s">
        <v>7</v>
      </c>
      <c r="E144" s="33"/>
      <c r="F144" s="34">
        <f>C144*E144</f>
        <v>0</v>
      </c>
      <c r="G144" s="44"/>
      <c r="H144" s="107"/>
      <c r="I144" s="108"/>
    </row>
    <row r="145" spans="1:9" s="104" customFormat="1" ht="18" x14ac:dyDescent="0.25">
      <c r="A145" s="39">
        <v>4.5</v>
      </c>
      <c r="B145" s="40" t="s">
        <v>177</v>
      </c>
      <c r="C145" s="41">
        <v>1</v>
      </c>
      <c r="D145" s="42" t="s">
        <v>7</v>
      </c>
      <c r="E145" s="33"/>
      <c r="F145" s="34">
        <f>+C145*E145</f>
        <v>0</v>
      </c>
      <c r="G145" s="44"/>
      <c r="H145" s="107"/>
      <c r="I145" s="108"/>
    </row>
    <row r="146" spans="1:9" s="104" customFormat="1" ht="18" x14ac:dyDescent="0.25">
      <c r="A146" s="39">
        <v>4.5999999999999996</v>
      </c>
      <c r="B146" s="40" t="s">
        <v>178</v>
      </c>
      <c r="C146" s="41">
        <v>1</v>
      </c>
      <c r="D146" s="42" t="s">
        <v>15</v>
      </c>
      <c r="E146" s="33"/>
      <c r="F146" s="34">
        <f>+E146*C146</f>
        <v>0</v>
      </c>
      <c r="G146" s="44"/>
      <c r="H146" s="107"/>
      <c r="I146" s="108"/>
    </row>
    <row r="147" spans="1:9" s="104" customFormat="1" ht="18" x14ac:dyDescent="0.25">
      <c r="A147" s="39"/>
      <c r="B147" s="40"/>
      <c r="C147" s="41"/>
      <c r="D147" s="42"/>
      <c r="E147" s="33"/>
      <c r="F147" s="34"/>
      <c r="G147" s="44">
        <f>SUM(F141:F146)</f>
        <v>0</v>
      </c>
      <c r="H147" s="107"/>
      <c r="I147" s="108"/>
    </row>
    <row r="148" spans="1:9" s="101" customFormat="1" ht="18" x14ac:dyDescent="0.25">
      <c r="A148" s="47" t="s">
        <v>179</v>
      </c>
      <c r="B148" s="30" t="s">
        <v>180</v>
      </c>
      <c r="C148" s="94"/>
      <c r="D148" s="95"/>
      <c r="E148" s="96"/>
      <c r="F148" s="97"/>
      <c r="G148" s="44"/>
      <c r="H148" s="107"/>
      <c r="I148" s="109"/>
    </row>
    <row r="149" spans="1:9" s="104" customFormat="1" ht="18" x14ac:dyDescent="0.25">
      <c r="A149" s="39">
        <v>5.0999999999999996</v>
      </c>
      <c r="B149" s="40" t="s">
        <v>181</v>
      </c>
      <c r="C149" s="41">
        <v>6</v>
      </c>
      <c r="D149" s="42" t="s">
        <v>13</v>
      </c>
      <c r="E149" s="33"/>
      <c r="F149" s="34">
        <f>+C149*E149</f>
        <v>0</v>
      </c>
      <c r="G149" s="44"/>
      <c r="H149" s="107"/>
      <c r="I149" s="108"/>
    </row>
    <row r="150" spans="1:9" s="93" customFormat="1" ht="18" x14ac:dyDescent="0.25">
      <c r="A150" s="39">
        <v>5.2</v>
      </c>
      <c r="B150" s="40" t="s">
        <v>182</v>
      </c>
      <c r="C150" s="41">
        <f>6*0.5</f>
        <v>3</v>
      </c>
      <c r="D150" s="42" t="s">
        <v>138</v>
      </c>
      <c r="E150" s="33"/>
      <c r="F150" s="34">
        <f>+C150*E150</f>
        <v>0</v>
      </c>
      <c r="G150" s="44"/>
    </row>
    <row r="151" spans="1:9" s="93" customFormat="1" ht="18" x14ac:dyDescent="0.25">
      <c r="A151" s="39">
        <v>5.3</v>
      </c>
      <c r="B151" s="40" t="s">
        <v>183</v>
      </c>
      <c r="C151" s="41">
        <f>3*1.5</f>
        <v>4.5</v>
      </c>
      <c r="D151" s="42" t="s">
        <v>138</v>
      </c>
      <c r="E151" s="33"/>
      <c r="F151" s="34">
        <f>+C151*E151</f>
        <v>0</v>
      </c>
      <c r="G151" s="44"/>
    </row>
    <row r="152" spans="1:9" s="93" customFormat="1" ht="18" x14ac:dyDescent="0.25">
      <c r="A152" s="39">
        <v>5.4</v>
      </c>
      <c r="B152" s="40" t="s">
        <v>184</v>
      </c>
      <c r="C152" s="41">
        <v>3</v>
      </c>
      <c r="D152" s="42" t="s">
        <v>13</v>
      </c>
      <c r="E152" s="33"/>
      <c r="F152" s="34">
        <f>+E152*C152</f>
        <v>0</v>
      </c>
      <c r="G152" s="44"/>
    </row>
    <row r="153" spans="1:9" s="93" customFormat="1" ht="18" x14ac:dyDescent="0.25">
      <c r="A153" s="39">
        <v>5.5</v>
      </c>
      <c r="B153" s="40" t="s">
        <v>185</v>
      </c>
      <c r="C153" s="41">
        <v>1</v>
      </c>
      <c r="D153" s="42" t="s">
        <v>15</v>
      </c>
      <c r="E153" s="33"/>
      <c r="F153" s="34">
        <f>+C153*E153</f>
        <v>0</v>
      </c>
      <c r="G153" s="44"/>
    </row>
    <row r="154" spans="1:9" s="93" customFormat="1" ht="18" x14ac:dyDescent="0.25">
      <c r="A154" s="39"/>
      <c r="B154" s="40"/>
      <c r="C154" s="41"/>
      <c r="D154" s="42"/>
      <c r="E154" s="33"/>
      <c r="F154" s="34"/>
      <c r="G154" s="44">
        <f>SUM(F149:F153)</f>
        <v>0</v>
      </c>
    </row>
    <row r="155" spans="1:9" s="98" customFormat="1" ht="18" x14ac:dyDescent="0.25">
      <c r="A155" s="47" t="s">
        <v>186</v>
      </c>
      <c r="B155" s="30" t="s">
        <v>187</v>
      </c>
      <c r="C155" s="94"/>
      <c r="D155" s="95"/>
      <c r="E155" s="96"/>
      <c r="F155" s="97"/>
      <c r="G155" s="44"/>
    </row>
    <row r="156" spans="1:9" s="93" customFormat="1" ht="18" x14ac:dyDescent="0.25">
      <c r="A156" s="39">
        <v>6.1</v>
      </c>
      <c r="B156" s="40" t="s">
        <v>188</v>
      </c>
      <c r="C156" s="41">
        <v>15</v>
      </c>
      <c r="D156" s="42" t="s">
        <v>189</v>
      </c>
      <c r="E156" s="33"/>
      <c r="F156" s="34">
        <f t="shared" ref="F156:F176" si="3">+E156*C156</f>
        <v>0</v>
      </c>
      <c r="G156" s="44"/>
    </row>
    <row r="157" spans="1:9" s="104" customFormat="1" ht="36" x14ac:dyDescent="0.25">
      <c r="A157" s="39">
        <v>6.2</v>
      </c>
      <c r="B157" s="40" t="s">
        <v>190</v>
      </c>
      <c r="C157" s="41">
        <v>1</v>
      </c>
      <c r="D157" s="42" t="s">
        <v>7</v>
      </c>
      <c r="E157" s="33"/>
      <c r="F157" s="34">
        <f t="shared" si="3"/>
        <v>0</v>
      </c>
      <c r="G157" s="44"/>
      <c r="H157" s="107"/>
      <c r="I157" s="108"/>
    </row>
    <row r="158" spans="1:9" s="104" customFormat="1" ht="36" x14ac:dyDescent="0.25">
      <c r="A158" s="39">
        <v>6.3</v>
      </c>
      <c r="B158" s="40" t="s">
        <v>191</v>
      </c>
      <c r="C158" s="41">
        <v>1</v>
      </c>
      <c r="D158" s="42" t="s">
        <v>7</v>
      </c>
      <c r="E158" s="33"/>
      <c r="F158" s="34">
        <f t="shared" si="3"/>
        <v>0</v>
      </c>
      <c r="G158" s="44"/>
      <c r="H158" s="109"/>
      <c r="I158" s="108"/>
    </row>
    <row r="159" spans="1:9" s="104" customFormat="1" ht="18" x14ac:dyDescent="0.25">
      <c r="A159" s="39">
        <v>6.4</v>
      </c>
      <c r="B159" s="40" t="s">
        <v>192</v>
      </c>
      <c r="C159" s="41">
        <v>1</v>
      </c>
      <c r="D159" s="42" t="s">
        <v>7</v>
      </c>
      <c r="E159" s="33"/>
      <c r="F159" s="34">
        <f t="shared" si="3"/>
        <v>0</v>
      </c>
      <c r="G159" s="44"/>
      <c r="H159" s="109"/>
      <c r="I159" s="108"/>
    </row>
    <row r="160" spans="1:9" s="104" customFormat="1" ht="36" x14ac:dyDescent="0.25">
      <c r="A160" s="39">
        <v>6.5</v>
      </c>
      <c r="B160" s="40" t="s">
        <v>193</v>
      </c>
      <c r="C160" s="41">
        <v>1</v>
      </c>
      <c r="D160" s="42" t="s">
        <v>7</v>
      </c>
      <c r="E160" s="33"/>
      <c r="F160" s="34">
        <f t="shared" si="3"/>
        <v>0</v>
      </c>
      <c r="G160" s="44"/>
      <c r="H160" s="107"/>
      <c r="I160" s="108"/>
    </row>
    <row r="161" spans="1:9" s="104" customFormat="1" ht="18" x14ac:dyDescent="0.25">
      <c r="A161" s="39">
        <v>6.6</v>
      </c>
      <c r="B161" s="40" t="s">
        <v>194</v>
      </c>
      <c r="C161" s="41">
        <v>125</v>
      </c>
      <c r="D161" s="42" t="s">
        <v>189</v>
      </c>
      <c r="E161" s="33"/>
      <c r="F161" s="34">
        <f t="shared" si="3"/>
        <v>0</v>
      </c>
      <c r="G161" s="44"/>
      <c r="H161" s="109"/>
      <c r="I161" s="108"/>
    </row>
    <row r="162" spans="1:9" s="104" customFormat="1" ht="18" x14ac:dyDescent="0.25">
      <c r="A162" s="39">
        <v>6.7</v>
      </c>
      <c r="B162" s="40" t="s">
        <v>195</v>
      </c>
      <c r="C162" s="41">
        <v>1</v>
      </c>
      <c r="D162" s="42" t="s">
        <v>7</v>
      </c>
      <c r="E162" s="33"/>
      <c r="F162" s="34">
        <f t="shared" si="3"/>
        <v>0</v>
      </c>
      <c r="G162" s="44"/>
      <c r="H162" s="109"/>
      <c r="I162" s="108"/>
    </row>
    <row r="163" spans="1:9" s="104" customFormat="1" ht="18" x14ac:dyDescent="0.25">
      <c r="A163" s="39">
        <v>6.8</v>
      </c>
      <c r="B163" s="40" t="s">
        <v>196</v>
      </c>
      <c r="C163" s="41">
        <v>6</v>
      </c>
      <c r="D163" s="42" t="s">
        <v>7</v>
      </c>
      <c r="E163" s="33"/>
      <c r="F163" s="34">
        <f t="shared" si="3"/>
        <v>0</v>
      </c>
      <c r="G163" s="44"/>
      <c r="H163" s="107"/>
      <c r="I163" s="108"/>
    </row>
    <row r="164" spans="1:9" s="104" customFormat="1" ht="18" x14ac:dyDescent="0.25">
      <c r="A164" s="39">
        <v>6.9</v>
      </c>
      <c r="B164" s="40" t="s">
        <v>197</v>
      </c>
      <c r="C164" s="41">
        <v>3</v>
      </c>
      <c r="D164" s="42" t="s">
        <v>7</v>
      </c>
      <c r="E164" s="33"/>
      <c r="F164" s="34">
        <f t="shared" si="3"/>
        <v>0</v>
      </c>
      <c r="G164" s="44"/>
      <c r="H164" s="109"/>
      <c r="I164" s="108"/>
    </row>
    <row r="165" spans="1:9" s="104" customFormat="1" ht="18" x14ac:dyDescent="0.25">
      <c r="A165" s="39">
        <v>6.1</v>
      </c>
      <c r="B165" s="40" t="s">
        <v>198</v>
      </c>
      <c r="C165" s="41">
        <v>3</v>
      </c>
      <c r="D165" s="42" t="s">
        <v>7</v>
      </c>
      <c r="E165" s="33"/>
      <c r="F165" s="34">
        <f t="shared" si="3"/>
        <v>0</v>
      </c>
      <c r="G165" s="44"/>
      <c r="H165" s="109"/>
      <c r="I165" s="108"/>
    </row>
    <row r="166" spans="1:9" s="104" customFormat="1" ht="18" x14ac:dyDescent="0.25">
      <c r="A166" s="39">
        <v>6.11</v>
      </c>
      <c r="B166" s="40" t="s">
        <v>199</v>
      </c>
      <c r="C166" s="41">
        <v>1</v>
      </c>
      <c r="D166" s="42" t="s">
        <v>7</v>
      </c>
      <c r="E166" s="33"/>
      <c r="F166" s="34">
        <f t="shared" si="3"/>
        <v>0</v>
      </c>
      <c r="G166" s="44"/>
      <c r="H166" s="109"/>
      <c r="I166" s="108"/>
    </row>
    <row r="167" spans="1:9" s="104" customFormat="1" ht="18" x14ac:dyDescent="0.25">
      <c r="A167" s="39">
        <v>6.12</v>
      </c>
      <c r="B167" s="40" t="s">
        <v>200</v>
      </c>
      <c r="C167" s="41">
        <v>3</v>
      </c>
      <c r="D167" s="42" t="s">
        <v>7</v>
      </c>
      <c r="E167" s="33"/>
      <c r="F167" s="34">
        <f t="shared" si="3"/>
        <v>0</v>
      </c>
      <c r="G167" s="44"/>
      <c r="H167" s="109"/>
      <c r="I167" s="108"/>
    </row>
    <row r="168" spans="1:9" s="104" customFormat="1" ht="18" x14ac:dyDescent="0.25">
      <c r="A168" s="39">
        <v>6.13</v>
      </c>
      <c r="B168" s="40" t="s">
        <v>201</v>
      </c>
      <c r="C168" s="41">
        <v>2</v>
      </c>
      <c r="D168" s="42" t="s">
        <v>7</v>
      </c>
      <c r="E168" s="33"/>
      <c r="F168" s="34">
        <f t="shared" si="3"/>
        <v>0</v>
      </c>
      <c r="G168" s="44"/>
      <c r="H168" s="109"/>
      <c r="I168" s="108"/>
    </row>
    <row r="169" spans="1:9" s="104" customFormat="1" ht="18" x14ac:dyDescent="0.25">
      <c r="A169" s="39">
        <v>6.14</v>
      </c>
      <c r="B169" s="40" t="s">
        <v>202</v>
      </c>
      <c r="C169" s="41">
        <v>2</v>
      </c>
      <c r="D169" s="42" t="s">
        <v>7</v>
      </c>
      <c r="E169" s="33"/>
      <c r="F169" s="34">
        <f t="shared" si="3"/>
        <v>0</v>
      </c>
      <c r="G169" s="44"/>
      <c r="H169" s="109"/>
      <c r="I169" s="108"/>
    </row>
    <row r="170" spans="1:9" s="104" customFormat="1" ht="18" x14ac:dyDescent="0.25">
      <c r="A170" s="39">
        <v>6.15</v>
      </c>
      <c r="B170" s="40" t="s">
        <v>203</v>
      </c>
      <c r="C170" s="41">
        <v>2</v>
      </c>
      <c r="D170" s="42" t="s">
        <v>7</v>
      </c>
      <c r="E170" s="33"/>
      <c r="F170" s="34">
        <f t="shared" si="3"/>
        <v>0</v>
      </c>
      <c r="G170" s="44"/>
      <c r="H170" s="107"/>
      <c r="I170" s="108"/>
    </row>
    <row r="171" spans="1:9" s="104" customFormat="1" ht="18" x14ac:dyDescent="0.25">
      <c r="A171" s="39">
        <v>6.16</v>
      </c>
      <c r="B171" s="40" t="s">
        <v>204</v>
      </c>
      <c r="C171" s="41">
        <v>2</v>
      </c>
      <c r="D171" s="42" t="s">
        <v>7</v>
      </c>
      <c r="E171" s="33"/>
      <c r="F171" s="34">
        <f t="shared" si="3"/>
        <v>0</v>
      </c>
      <c r="G171" s="44"/>
      <c r="H171" s="107"/>
      <c r="I171" s="108"/>
    </row>
    <row r="172" spans="1:9" s="104" customFormat="1" ht="18" x14ac:dyDescent="0.25">
      <c r="A172" s="39">
        <v>6.17</v>
      </c>
      <c r="B172" s="40" t="s">
        <v>205</v>
      </c>
      <c r="C172" s="41">
        <v>1</v>
      </c>
      <c r="D172" s="42" t="s">
        <v>15</v>
      </c>
      <c r="E172" s="33"/>
      <c r="F172" s="34">
        <f t="shared" si="3"/>
        <v>0</v>
      </c>
      <c r="G172" s="44"/>
      <c r="H172" s="107"/>
      <c r="I172" s="108"/>
    </row>
    <row r="173" spans="1:9" s="104" customFormat="1" ht="18" x14ac:dyDescent="0.25">
      <c r="A173" s="39">
        <v>6.18</v>
      </c>
      <c r="B173" s="40" t="s">
        <v>206</v>
      </c>
      <c r="C173" s="41">
        <v>4</v>
      </c>
      <c r="D173" s="42" t="s">
        <v>7</v>
      </c>
      <c r="E173" s="33"/>
      <c r="F173" s="34">
        <f t="shared" si="3"/>
        <v>0</v>
      </c>
      <c r="G173" s="44"/>
      <c r="H173" s="107"/>
      <c r="I173" s="108"/>
    </row>
    <row r="174" spans="1:9" s="104" customFormat="1" ht="126" x14ac:dyDescent="0.25">
      <c r="A174" s="39">
        <v>6.19</v>
      </c>
      <c r="B174" s="40" t="s">
        <v>207</v>
      </c>
      <c r="C174" s="41">
        <v>1</v>
      </c>
      <c r="D174" s="42" t="s">
        <v>7</v>
      </c>
      <c r="E174" s="33"/>
      <c r="F174" s="34">
        <f t="shared" si="3"/>
        <v>0</v>
      </c>
      <c r="G174" s="44"/>
      <c r="H174" s="107"/>
      <c r="I174" s="108"/>
    </row>
    <row r="175" spans="1:9" s="104" customFormat="1" ht="18" x14ac:dyDescent="0.25">
      <c r="A175" s="39">
        <v>6.2</v>
      </c>
      <c r="B175" s="40" t="s">
        <v>208</v>
      </c>
      <c r="C175" s="41">
        <v>1</v>
      </c>
      <c r="D175" s="42" t="s">
        <v>15</v>
      </c>
      <c r="E175" s="33"/>
      <c r="F175" s="34">
        <f t="shared" si="3"/>
        <v>0</v>
      </c>
      <c r="G175" s="44"/>
      <c r="H175" s="107"/>
      <c r="I175" s="108"/>
    </row>
    <row r="176" spans="1:9" s="104" customFormat="1" ht="18" x14ac:dyDescent="0.25">
      <c r="A176" s="39">
        <v>6.21</v>
      </c>
      <c r="B176" s="40" t="s">
        <v>209</v>
      </c>
      <c r="C176" s="41">
        <v>1</v>
      </c>
      <c r="D176" s="42" t="s">
        <v>7</v>
      </c>
      <c r="E176" s="33"/>
      <c r="F176" s="34">
        <f t="shared" si="3"/>
        <v>0</v>
      </c>
      <c r="G176" s="44"/>
      <c r="H176" s="107"/>
      <c r="I176" s="108"/>
    </row>
    <row r="177" spans="1:9" s="104" customFormat="1" ht="18" x14ac:dyDescent="0.25">
      <c r="A177" s="39"/>
      <c r="B177" s="40"/>
      <c r="C177" s="41"/>
      <c r="D177" s="42"/>
      <c r="E177" s="33"/>
      <c r="F177" s="34"/>
      <c r="G177" s="44">
        <f>SUM(F156:F176)</f>
        <v>0</v>
      </c>
      <c r="H177" s="107"/>
      <c r="I177" s="108"/>
    </row>
    <row r="178" spans="1:9" s="101" customFormat="1" ht="18" x14ac:dyDescent="0.25">
      <c r="A178" s="47" t="s">
        <v>210</v>
      </c>
      <c r="B178" s="30" t="s">
        <v>211</v>
      </c>
      <c r="C178" s="94"/>
      <c r="D178" s="95"/>
      <c r="E178" s="96"/>
      <c r="F178" s="97"/>
      <c r="G178" s="44"/>
      <c r="H178" s="107"/>
      <c r="I178" s="109"/>
    </row>
    <row r="179" spans="1:9" s="93" customFormat="1" ht="18" x14ac:dyDescent="0.25">
      <c r="A179" s="39">
        <v>7.1</v>
      </c>
      <c r="B179" s="40" t="s">
        <v>212</v>
      </c>
      <c r="C179" s="41">
        <v>275</v>
      </c>
      <c r="D179" s="42" t="s">
        <v>189</v>
      </c>
      <c r="E179" s="33"/>
      <c r="F179" s="34">
        <f t="shared" ref="F179:F187" si="4">+(E179*C179)</f>
        <v>0</v>
      </c>
      <c r="G179" s="44"/>
    </row>
    <row r="180" spans="1:9" s="93" customFormat="1" ht="18" x14ac:dyDescent="0.25">
      <c r="A180" s="39">
        <v>7.2</v>
      </c>
      <c r="B180" s="40" t="s">
        <v>213</v>
      </c>
      <c r="C180" s="41">
        <v>50</v>
      </c>
      <c r="D180" s="42" t="s">
        <v>189</v>
      </c>
      <c r="E180" s="33"/>
      <c r="F180" s="34">
        <f t="shared" si="4"/>
        <v>0</v>
      </c>
      <c r="G180" s="44"/>
    </row>
    <row r="181" spans="1:9" s="93" customFormat="1" ht="18" x14ac:dyDescent="0.25">
      <c r="A181" s="39">
        <v>7.3</v>
      </c>
      <c r="B181" s="40" t="s">
        <v>214</v>
      </c>
      <c r="C181" s="41">
        <v>200</v>
      </c>
      <c r="D181" s="42" t="s">
        <v>189</v>
      </c>
      <c r="E181" s="33"/>
      <c r="F181" s="34">
        <f t="shared" si="4"/>
        <v>0</v>
      </c>
      <c r="G181" s="44"/>
    </row>
    <row r="182" spans="1:9" s="93" customFormat="1" ht="18" x14ac:dyDescent="0.25">
      <c r="A182" s="39">
        <v>7.4</v>
      </c>
      <c r="B182" s="40" t="s">
        <v>215</v>
      </c>
      <c r="C182" s="41">
        <v>200</v>
      </c>
      <c r="D182" s="42" t="s">
        <v>189</v>
      </c>
      <c r="E182" s="33"/>
      <c r="F182" s="34">
        <f t="shared" si="4"/>
        <v>0</v>
      </c>
      <c r="G182" s="44"/>
    </row>
    <row r="183" spans="1:9" s="93" customFormat="1" ht="198" x14ac:dyDescent="0.25">
      <c r="A183" s="39">
        <v>7.5</v>
      </c>
      <c r="B183" s="40" t="s">
        <v>216</v>
      </c>
      <c r="C183" s="41">
        <v>1</v>
      </c>
      <c r="D183" s="42" t="s">
        <v>7</v>
      </c>
      <c r="E183" s="33"/>
      <c r="F183" s="34">
        <f t="shared" si="4"/>
        <v>0</v>
      </c>
      <c r="G183" s="44"/>
    </row>
    <row r="184" spans="1:9" s="93" customFormat="1" ht="18" x14ac:dyDescent="0.25">
      <c r="A184" s="39">
        <v>7.6</v>
      </c>
      <c r="B184" s="40" t="s">
        <v>217</v>
      </c>
      <c r="C184" s="41">
        <v>1</v>
      </c>
      <c r="D184" s="42" t="s">
        <v>7</v>
      </c>
      <c r="E184" s="33"/>
      <c r="F184" s="34">
        <f t="shared" si="4"/>
        <v>0</v>
      </c>
      <c r="G184" s="44"/>
    </row>
    <row r="185" spans="1:9" s="93" customFormat="1" ht="18" x14ac:dyDescent="0.25">
      <c r="A185" s="39">
        <v>7.7</v>
      </c>
      <c r="B185" s="40" t="s">
        <v>208</v>
      </c>
      <c r="C185" s="41">
        <v>1</v>
      </c>
      <c r="D185" s="42" t="s">
        <v>15</v>
      </c>
      <c r="E185" s="33"/>
      <c r="F185" s="34">
        <f t="shared" si="4"/>
        <v>0</v>
      </c>
      <c r="G185" s="44"/>
    </row>
    <row r="186" spans="1:9" s="104" customFormat="1" ht="18" x14ac:dyDescent="0.25">
      <c r="A186" s="39">
        <v>7.8</v>
      </c>
      <c r="B186" s="40" t="s">
        <v>218</v>
      </c>
      <c r="C186" s="41">
        <v>1</v>
      </c>
      <c r="D186" s="42" t="s">
        <v>15</v>
      </c>
      <c r="E186" s="33"/>
      <c r="F186" s="34">
        <f t="shared" si="4"/>
        <v>0</v>
      </c>
      <c r="G186" s="44"/>
      <c r="H186" s="107"/>
      <c r="I186" s="108"/>
    </row>
    <row r="187" spans="1:9" s="104" customFormat="1" ht="72" x14ac:dyDescent="0.25">
      <c r="A187" s="39">
        <v>7.9</v>
      </c>
      <c r="B187" s="40" t="s">
        <v>219</v>
      </c>
      <c r="C187" s="41">
        <v>1</v>
      </c>
      <c r="D187" s="42" t="s">
        <v>7</v>
      </c>
      <c r="E187" s="33"/>
      <c r="F187" s="34">
        <f t="shared" si="4"/>
        <v>0</v>
      </c>
      <c r="G187" s="44"/>
      <c r="H187" s="107"/>
      <c r="I187" s="108"/>
    </row>
    <row r="188" spans="1:9" s="104" customFormat="1" ht="18" x14ac:dyDescent="0.25">
      <c r="A188" s="39"/>
      <c r="B188" s="40"/>
      <c r="C188" s="41"/>
      <c r="D188" s="42"/>
      <c r="E188" s="33"/>
      <c r="F188" s="34"/>
      <c r="G188" s="44">
        <f>SUM(F179:F187)</f>
        <v>0</v>
      </c>
      <c r="H188" s="107"/>
      <c r="I188" s="108"/>
    </row>
    <row r="189" spans="1:9" s="101" customFormat="1" ht="18" x14ac:dyDescent="0.25">
      <c r="A189" s="47" t="s">
        <v>220</v>
      </c>
      <c r="B189" s="30" t="s">
        <v>221</v>
      </c>
      <c r="C189" s="94"/>
      <c r="D189" s="95"/>
      <c r="E189" s="96"/>
      <c r="F189" s="97"/>
      <c r="G189" s="44"/>
      <c r="H189" s="107"/>
      <c r="I189" s="109"/>
    </row>
    <row r="190" spans="1:9" s="104" customFormat="1" ht="18" x14ac:dyDescent="0.25">
      <c r="A190" s="39">
        <v>8.1</v>
      </c>
      <c r="B190" s="40" t="s">
        <v>222</v>
      </c>
      <c r="C190" s="41"/>
      <c r="D190" s="42"/>
      <c r="E190" s="33"/>
      <c r="F190" s="34"/>
      <c r="G190" s="44"/>
      <c r="H190" s="107"/>
      <c r="I190" s="108"/>
    </row>
    <row r="191" spans="1:9" s="104" customFormat="1" ht="54" x14ac:dyDescent="0.25">
      <c r="A191" s="39" t="s">
        <v>223</v>
      </c>
      <c r="B191" s="40" t="s">
        <v>224</v>
      </c>
      <c r="C191" s="41">
        <v>6</v>
      </c>
      <c r="D191" s="42" t="s">
        <v>13</v>
      </c>
      <c r="E191" s="33"/>
      <c r="F191" s="34">
        <f>+(E191*C191)</f>
        <v>0</v>
      </c>
      <c r="G191" s="44"/>
      <c r="H191" s="107"/>
      <c r="I191" s="108"/>
    </row>
    <row r="192" spans="1:9" s="104" customFormat="1" ht="54" x14ac:dyDescent="0.25">
      <c r="A192" s="39" t="s">
        <v>225</v>
      </c>
      <c r="B192" s="40" t="s">
        <v>226</v>
      </c>
      <c r="C192" s="41">
        <v>1.5</v>
      </c>
      <c r="D192" s="42" t="s">
        <v>13</v>
      </c>
      <c r="E192" s="33"/>
      <c r="F192" s="34">
        <f t="shared" ref="F192:F193" si="5">+(E192*C192)</f>
        <v>0</v>
      </c>
      <c r="G192" s="44"/>
      <c r="H192" s="107"/>
      <c r="I192" s="108"/>
    </row>
    <row r="193" spans="1:14" s="104" customFormat="1" ht="54" x14ac:dyDescent="0.25">
      <c r="A193" s="39" t="s">
        <v>227</v>
      </c>
      <c r="B193" s="40" t="s">
        <v>228</v>
      </c>
      <c r="C193" s="41">
        <v>4</v>
      </c>
      <c r="D193" s="42" t="s">
        <v>7</v>
      </c>
      <c r="E193" s="33"/>
      <c r="F193" s="34">
        <f t="shared" si="5"/>
        <v>0</v>
      </c>
      <c r="G193" s="44"/>
      <c r="H193" s="107"/>
      <c r="I193" s="108"/>
    </row>
    <row r="194" spans="1:14" s="104" customFormat="1" ht="18" x14ac:dyDescent="0.25">
      <c r="A194" s="39">
        <v>8.1999999999999993</v>
      </c>
      <c r="B194" s="40" t="s">
        <v>229</v>
      </c>
      <c r="C194" s="41"/>
      <c r="D194" s="42"/>
      <c r="E194" s="33"/>
      <c r="F194" s="34"/>
      <c r="G194" s="44"/>
      <c r="H194" s="107"/>
      <c r="I194" s="108"/>
    </row>
    <row r="195" spans="1:14" s="104" customFormat="1" ht="72" x14ac:dyDescent="0.25">
      <c r="A195" s="39" t="s">
        <v>230</v>
      </c>
      <c r="B195" s="40" t="s">
        <v>231</v>
      </c>
      <c r="C195" s="41">
        <v>1</v>
      </c>
      <c r="D195" s="42" t="s">
        <v>7</v>
      </c>
      <c r="E195" s="33"/>
      <c r="F195" s="34">
        <f>+(E195*C195)</f>
        <v>0</v>
      </c>
      <c r="G195" s="44"/>
      <c r="H195" s="109"/>
      <c r="I195" s="108"/>
    </row>
    <row r="196" spans="1:14" s="104" customFormat="1" ht="36" x14ac:dyDescent="0.25">
      <c r="A196" s="39" t="s">
        <v>232</v>
      </c>
      <c r="B196" s="40" t="s">
        <v>233</v>
      </c>
      <c r="C196" s="41">
        <v>1</v>
      </c>
      <c r="D196" s="42" t="s">
        <v>7</v>
      </c>
      <c r="E196" s="33"/>
      <c r="F196" s="34">
        <f>+(E196*C196)</f>
        <v>0</v>
      </c>
      <c r="G196" s="44"/>
      <c r="H196" s="109"/>
      <c r="I196" s="108"/>
    </row>
    <row r="197" spans="1:14" s="104" customFormat="1" ht="36" x14ac:dyDescent="0.25">
      <c r="A197" s="39" t="s">
        <v>234</v>
      </c>
      <c r="B197" s="40" t="s">
        <v>235</v>
      </c>
      <c r="C197" s="41">
        <v>1</v>
      </c>
      <c r="D197" s="42" t="s">
        <v>7</v>
      </c>
      <c r="E197" s="33"/>
      <c r="F197" s="34">
        <f t="shared" ref="F197:F199" si="6">+(E197*C197)</f>
        <v>0</v>
      </c>
      <c r="G197" s="44"/>
      <c r="H197" s="109"/>
      <c r="I197" s="108"/>
    </row>
    <row r="198" spans="1:14" s="104" customFormat="1" ht="54" x14ac:dyDescent="0.25">
      <c r="A198" s="39" t="s">
        <v>236</v>
      </c>
      <c r="B198" s="40" t="s">
        <v>176</v>
      </c>
      <c r="C198" s="41">
        <v>1</v>
      </c>
      <c r="D198" s="42" t="s">
        <v>7</v>
      </c>
      <c r="E198" s="33"/>
      <c r="F198" s="34">
        <f t="shared" si="6"/>
        <v>0</v>
      </c>
      <c r="G198" s="44"/>
      <c r="H198" s="109"/>
      <c r="I198" s="108"/>
    </row>
    <row r="199" spans="1:14" s="104" customFormat="1" ht="54" x14ac:dyDescent="0.25">
      <c r="A199" s="39" t="s">
        <v>237</v>
      </c>
      <c r="B199" s="40" t="s">
        <v>238</v>
      </c>
      <c r="C199" s="41">
        <v>1</v>
      </c>
      <c r="D199" s="42" t="s">
        <v>7</v>
      </c>
      <c r="E199" s="33"/>
      <c r="F199" s="34">
        <f t="shared" si="6"/>
        <v>0</v>
      </c>
      <c r="G199" s="44"/>
      <c r="H199" s="109"/>
      <c r="I199" s="108"/>
    </row>
    <row r="200" spans="1:14" s="104" customFormat="1" ht="18" x14ac:dyDescent="0.25">
      <c r="A200" s="39">
        <v>8.3000000000000007</v>
      </c>
      <c r="B200" s="40" t="s">
        <v>239</v>
      </c>
      <c r="C200" s="41"/>
      <c r="D200" s="42"/>
      <c r="E200" s="33"/>
      <c r="F200" s="34"/>
      <c r="G200" s="44"/>
      <c r="H200" s="109"/>
      <c r="I200" s="108"/>
    </row>
    <row r="201" spans="1:14" s="104" customFormat="1" ht="36" x14ac:dyDescent="0.25">
      <c r="A201" s="39" t="s">
        <v>240</v>
      </c>
      <c r="B201" s="40" t="s">
        <v>241</v>
      </c>
      <c r="C201" s="41">
        <v>1</v>
      </c>
      <c r="D201" s="42" t="s">
        <v>7</v>
      </c>
      <c r="E201" s="33"/>
      <c r="F201" s="34">
        <f t="shared" ref="F201" si="7">+(E201*C201)</f>
        <v>0</v>
      </c>
      <c r="G201" s="44"/>
      <c r="H201" s="109"/>
      <c r="I201" s="108"/>
    </row>
    <row r="202" spans="1:14" s="104" customFormat="1" ht="18" x14ac:dyDescent="0.25">
      <c r="A202" s="39">
        <v>8.4</v>
      </c>
      <c r="B202" s="40" t="s">
        <v>242</v>
      </c>
      <c r="C202" s="41"/>
      <c r="D202" s="42"/>
      <c r="E202" s="33"/>
      <c r="F202" s="34"/>
      <c r="G202" s="44"/>
      <c r="H202" s="107"/>
      <c r="I202" s="108"/>
    </row>
    <row r="203" spans="1:14" s="104" customFormat="1" ht="90" x14ac:dyDescent="0.25">
      <c r="A203" s="39" t="s">
        <v>243</v>
      </c>
      <c r="B203" s="40" t="s">
        <v>244</v>
      </c>
      <c r="C203" s="41">
        <v>1</v>
      </c>
      <c r="D203" s="42" t="s">
        <v>7</v>
      </c>
      <c r="E203" s="33"/>
      <c r="F203" s="34">
        <f t="shared" ref="F203:F212" si="8">+(E203*C203)</f>
        <v>0</v>
      </c>
      <c r="G203" s="44"/>
      <c r="H203" s="107"/>
      <c r="I203" s="108"/>
    </row>
    <row r="204" spans="1:14" s="104" customFormat="1" ht="18" x14ac:dyDescent="0.25">
      <c r="A204" s="39" t="s">
        <v>245</v>
      </c>
      <c r="B204" s="40" t="s">
        <v>246</v>
      </c>
      <c r="C204" s="41">
        <v>1</v>
      </c>
      <c r="D204" s="42" t="s">
        <v>7</v>
      </c>
      <c r="E204" s="33"/>
      <c r="F204" s="34">
        <f t="shared" si="8"/>
        <v>0</v>
      </c>
      <c r="G204" s="44"/>
      <c r="H204" s="110"/>
      <c r="I204" s="110"/>
      <c r="J204" s="110"/>
      <c r="K204" s="110"/>
      <c r="L204" s="111"/>
      <c r="M204" s="110"/>
      <c r="N204" s="111"/>
    </row>
    <row r="205" spans="1:14" s="104" customFormat="1" ht="18" x14ac:dyDescent="0.25">
      <c r="A205" s="39" t="s">
        <v>247</v>
      </c>
      <c r="B205" s="40" t="s">
        <v>248</v>
      </c>
      <c r="C205" s="41">
        <v>1</v>
      </c>
      <c r="D205" s="42" t="s">
        <v>7</v>
      </c>
      <c r="E205" s="33"/>
      <c r="F205" s="34">
        <f t="shared" si="8"/>
        <v>0</v>
      </c>
      <c r="G205" s="44"/>
      <c r="H205" s="110"/>
      <c r="I205" s="110"/>
      <c r="J205" s="110"/>
      <c r="K205" s="110"/>
      <c r="L205" s="112"/>
      <c r="M205" s="111"/>
      <c r="N205" s="111"/>
    </row>
    <row r="206" spans="1:14" s="104" customFormat="1" ht="18" x14ac:dyDescent="0.25">
      <c r="A206" s="39" t="s">
        <v>249</v>
      </c>
      <c r="B206" s="40" t="s">
        <v>250</v>
      </c>
      <c r="C206" s="41">
        <v>1</v>
      </c>
      <c r="D206" s="42" t="s">
        <v>7</v>
      </c>
      <c r="E206" s="33"/>
      <c r="F206" s="34">
        <f t="shared" si="8"/>
        <v>0</v>
      </c>
      <c r="G206" s="44"/>
      <c r="H206" s="110"/>
      <c r="I206" s="110"/>
      <c r="J206" s="110"/>
      <c r="K206" s="110"/>
      <c r="L206" s="112"/>
      <c r="M206" s="111"/>
      <c r="N206" s="111"/>
    </row>
    <row r="207" spans="1:14" s="104" customFormat="1" ht="18" x14ac:dyDescent="0.25">
      <c r="A207" s="39" t="s">
        <v>251</v>
      </c>
      <c r="B207" s="40" t="s">
        <v>252</v>
      </c>
      <c r="C207" s="41">
        <v>10</v>
      </c>
      <c r="D207" s="42" t="s">
        <v>7</v>
      </c>
      <c r="E207" s="33"/>
      <c r="F207" s="34">
        <f t="shared" si="8"/>
        <v>0</v>
      </c>
      <c r="G207" s="44"/>
      <c r="H207" s="110"/>
      <c r="I207" s="110"/>
      <c r="J207" s="110"/>
      <c r="K207" s="110"/>
      <c r="L207" s="112"/>
      <c r="M207" s="111"/>
      <c r="N207" s="111"/>
    </row>
    <row r="208" spans="1:14" s="117" customFormat="1" ht="18" x14ac:dyDescent="0.25">
      <c r="A208" s="39" t="s">
        <v>253</v>
      </c>
      <c r="B208" s="40" t="s">
        <v>254</v>
      </c>
      <c r="C208" s="41">
        <v>200</v>
      </c>
      <c r="D208" s="42" t="s">
        <v>189</v>
      </c>
      <c r="E208" s="33"/>
      <c r="F208" s="34">
        <f t="shared" si="8"/>
        <v>0</v>
      </c>
      <c r="G208" s="44"/>
      <c r="H208" s="113"/>
      <c r="I208" s="114"/>
      <c r="J208" s="114"/>
      <c r="K208" s="114"/>
      <c r="L208" s="115"/>
      <c r="M208" s="111"/>
      <c r="N208" s="116"/>
    </row>
    <row r="209" spans="1:14" s="104" customFormat="1" ht="18" x14ac:dyDescent="0.25">
      <c r="A209" s="39" t="s">
        <v>255</v>
      </c>
      <c r="B209" s="40" t="s">
        <v>256</v>
      </c>
      <c r="C209" s="41">
        <v>2</v>
      </c>
      <c r="D209" s="42" t="s">
        <v>7</v>
      </c>
      <c r="E209" s="33"/>
      <c r="F209" s="34">
        <f t="shared" si="8"/>
        <v>0</v>
      </c>
      <c r="G209" s="44"/>
      <c r="H209" s="114"/>
      <c r="I209" s="114"/>
      <c r="J209" s="114"/>
      <c r="K209" s="114"/>
      <c r="L209" s="118"/>
      <c r="M209" s="111"/>
      <c r="N209" s="116"/>
    </row>
    <row r="210" spans="1:14" s="104" customFormat="1" ht="18" x14ac:dyDescent="0.25">
      <c r="A210" s="39" t="s">
        <v>257</v>
      </c>
      <c r="B210" s="40" t="s">
        <v>258</v>
      </c>
      <c r="C210" s="41">
        <v>6.42</v>
      </c>
      <c r="D210" s="42" t="s">
        <v>138</v>
      </c>
      <c r="E210" s="33"/>
      <c r="F210" s="34">
        <f t="shared" si="8"/>
        <v>0</v>
      </c>
      <c r="G210" s="44"/>
      <c r="H210" s="114"/>
      <c r="I210" s="114"/>
      <c r="J210" s="114"/>
      <c r="K210" s="114"/>
      <c r="L210" s="118"/>
      <c r="M210" s="111"/>
      <c r="N210" s="116"/>
    </row>
    <row r="211" spans="1:14" s="104" customFormat="1" ht="18" x14ac:dyDescent="0.25">
      <c r="A211" s="39" t="s">
        <v>259</v>
      </c>
      <c r="B211" s="40" t="s">
        <v>260</v>
      </c>
      <c r="C211" s="41">
        <v>1</v>
      </c>
      <c r="D211" s="42" t="s">
        <v>15</v>
      </c>
      <c r="E211" s="33"/>
      <c r="F211" s="34">
        <f t="shared" si="8"/>
        <v>0</v>
      </c>
      <c r="G211" s="44"/>
      <c r="H211" s="114"/>
      <c r="I211" s="114"/>
      <c r="J211" s="114"/>
      <c r="K211" s="114"/>
      <c r="L211" s="115"/>
      <c r="M211" s="111"/>
      <c r="N211" s="116"/>
    </row>
    <row r="212" spans="1:14" s="104" customFormat="1" ht="18" x14ac:dyDescent="0.25">
      <c r="A212" s="39" t="s">
        <v>261</v>
      </c>
      <c r="B212" s="40" t="s">
        <v>208</v>
      </c>
      <c r="C212" s="41">
        <v>1</v>
      </c>
      <c r="D212" s="42" t="s">
        <v>15</v>
      </c>
      <c r="E212" s="33"/>
      <c r="F212" s="34">
        <f t="shared" si="8"/>
        <v>0</v>
      </c>
      <c r="G212" s="44"/>
      <c r="H212" s="114"/>
      <c r="I212" s="114"/>
      <c r="J212" s="114"/>
      <c r="K212" s="114"/>
      <c r="L212" s="119"/>
      <c r="M212" s="111"/>
      <c r="N212" s="116"/>
    </row>
    <row r="213" spans="1:14" s="104" customFormat="1" thickBot="1" x14ac:dyDescent="0.3">
      <c r="A213" s="39"/>
      <c r="B213" s="40"/>
      <c r="C213" s="41"/>
      <c r="D213" s="42"/>
      <c r="E213" s="33"/>
      <c r="F213" s="34"/>
      <c r="G213" s="44">
        <f>SUM(F191:F212)</f>
        <v>0</v>
      </c>
      <c r="I213" s="110"/>
      <c r="J213" s="110"/>
      <c r="K213" s="110"/>
      <c r="L213" s="111"/>
      <c r="M213" s="111"/>
      <c r="N213" s="116"/>
    </row>
    <row r="214" spans="1:14" s="13" customFormat="1" ht="20.25" thickTop="1" thickBot="1" x14ac:dyDescent="0.3">
      <c r="A214" s="120"/>
      <c r="B214" s="121" t="s">
        <v>262</v>
      </c>
      <c r="C214" s="122"/>
      <c r="D214" s="123"/>
      <c r="E214" s="124"/>
      <c r="F214" s="125"/>
      <c r="G214" s="126">
        <f>SUM(F8:F213)</f>
        <v>0</v>
      </c>
    </row>
    <row r="215" spans="1:14" s="13" customFormat="1" ht="20.25" thickTop="1" thickBot="1" x14ac:dyDescent="0.3">
      <c r="A215" s="120"/>
      <c r="B215" s="121" t="s">
        <v>262</v>
      </c>
      <c r="C215" s="122"/>
      <c r="D215" s="123"/>
      <c r="E215" s="124"/>
      <c r="F215" s="125"/>
      <c r="G215" s="126">
        <f>SUM(G9:G213)</f>
        <v>0</v>
      </c>
    </row>
    <row r="216" spans="1:14" s="13" customFormat="1" ht="19.5" thickTop="1" x14ac:dyDescent="0.25">
      <c r="A216" s="127"/>
      <c r="B216" s="128"/>
      <c r="C216" s="129"/>
      <c r="D216" s="130"/>
      <c r="E216" s="129"/>
      <c r="F216" s="131"/>
      <c r="G216" s="132"/>
    </row>
    <row r="217" spans="1:14" s="13" customFormat="1" x14ac:dyDescent="0.25">
      <c r="A217" s="133"/>
      <c r="B217" s="134" t="s">
        <v>263</v>
      </c>
      <c r="C217" s="135"/>
      <c r="D217" s="135">
        <v>0.1</v>
      </c>
      <c r="E217" s="136"/>
      <c r="F217" s="137">
        <f>D217*G214</f>
        <v>0</v>
      </c>
      <c r="G217" s="138"/>
    </row>
    <row r="218" spans="1:14" s="13" customFormat="1" x14ac:dyDescent="0.25">
      <c r="A218" s="133"/>
      <c r="B218" s="134" t="s">
        <v>264</v>
      </c>
      <c r="C218" s="135"/>
      <c r="D218" s="135">
        <v>2.5000000000000001E-2</v>
      </c>
      <c r="E218" s="136"/>
      <c r="F218" s="137">
        <f>D218*G214</f>
        <v>0</v>
      </c>
      <c r="G218" s="138"/>
    </row>
    <row r="219" spans="1:14" s="13" customFormat="1" x14ac:dyDescent="0.25">
      <c r="A219" s="133"/>
      <c r="B219" s="134" t="s">
        <v>265</v>
      </c>
      <c r="C219" s="135"/>
      <c r="D219" s="135">
        <v>5.3499999999999999E-2</v>
      </c>
      <c r="E219" s="136"/>
      <c r="F219" s="137">
        <f>D219*G214</f>
        <v>0</v>
      </c>
      <c r="G219" s="138"/>
    </row>
    <row r="220" spans="1:14" s="13" customFormat="1" x14ac:dyDescent="0.25">
      <c r="A220" s="133"/>
      <c r="B220" s="134" t="s">
        <v>266</v>
      </c>
      <c r="C220" s="135"/>
      <c r="D220" s="135">
        <v>0.02</v>
      </c>
      <c r="E220" s="136"/>
      <c r="F220" s="137">
        <f>D220*G214</f>
        <v>0</v>
      </c>
      <c r="G220" s="138"/>
    </row>
    <row r="221" spans="1:14" s="13" customFormat="1" x14ac:dyDescent="0.25">
      <c r="A221" s="133"/>
      <c r="B221" s="134" t="s">
        <v>267</v>
      </c>
      <c r="C221" s="135"/>
      <c r="D221" s="135">
        <v>0.01</v>
      </c>
      <c r="E221" s="136"/>
      <c r="F221" s="137">
        <f>D221*G214</f>
        <v>0</v>
      </c>
      <c r="G221" s="138"/>
    </row>
    <row r="222" spans="1:14" s="13" customFormat="1" x14ac:dyDescent="0.25">
      <c r="A222" s="133"/>
      <c r="B222" s="134" t="s">
        <v>268</v>
      </c>
      <c r="C222" s="135"/>
      <c r="D222" s="135">
        <v>0.05</v>
      </c>
      <c r="E222" s="136"/>
      <c r="F222" s="137">
        <f>D222*G214</f>
        <v>0</v>
      </c>
      <c r="G222" s="138"/>
      <c r="I222" s="139"/>
    </row>
    <row r="223" spans="1:14" s="13" customFormat="1" ht="19.5" thickBot="1" x14ac:dyDescent="0.3">
      <c r="A223" s="140"/>
      <c r="B223" s="141"/>
      <c r="C223" s="142"/>
      <c r="D223" s="142"/>
      <c r="E223" s="143"/>
      <c r="F223" s="144"/>
      <c r="G223" s="145"/>
      <c r="I223" s="139"/>
    </row>
    <row r="224" spans="1:14" s="13" customFormat="1" ht="20.25" thickTop="1" thickBot="1" x14ac:dyDescent="0.3">
      <c r="A224" s="146"/>
      <c r="B224" s="147" t="s">
        <v>269</v>
      </c>
      <c r="C224" s="148"/>
      <c r="D224" s="123"/>
      <c r="E224" s="124"/>
      <c r="F224" s="124"/>
      <c r="G224" s="126">
        <f>SUM(F217:F222)</f>
        <v>0</v>
      </c>
    </row>
    <row r="225" spans="1:7" s="13" customFormat="1" ht="20.25" thickTop="1" thickBot="1" x14ac:dyDescent="0.3">
      <c r="A225" s="149"/>
      <c r="B225" s="150"/>
      <c r="C225" s="151"/>
      <c r="D225" s="152"/>
      <c r="E225" s="153"/>
      <c r="F225" s="153"/>
      <c r="G225" s="154"/>
    </row>
    <row r="226" spans="1:7" s="13" customFormat="1" ht="20.25" thickTop="1" thickBot="1" x14ac:dyDescent="0.3">
      <c r="A226" s="146"/>
      <c r="B226" s="147" t="s">
        <v>270</v>
      </c>
      <c r="C226" s="148"/>
      <c r="D226" s="123"/>
      <c r="E226" s="124"/>
      <c r="F226" s="124"/>
      <c r="G226" s="126">
        <f>+G224+G214</f>
        <v>0</v>
      </c>
    </row>
    <row r="227" spans="1:7" s="13" customFormat="1" ht="20.25" thickTop="1" thickBot="1" x14ac:dyDescent="0.3">
      <c r="A227" s="149"/>
      <c r="B227" s="150"/>
      <c r="C227" s="151"/>
      <c r="D227" s="152"/>
      <c r="E227" s="153"/>
      <c r="F227" s="153"/>
      <c r="G227" s="154"/>
    </row>
    <row r="228" spans="1:7" s="13" customFormat="1" ht="20.25" thickTop="1" thickBot="1" x14ac:dyDescent="0.3">
      <c r="A228" s="146"/>
      <c r="B228" s="147" t="s">
        <v>271</v>
      </c>
      <c r="C228" s="155"/>
      <c r="D228" s="156">
        <v>0.03</v>
      </c>
      <c r="E228" s="124"/>
      <c r="F228" s="124"/>
      <c r="G228" s="126">
        <f>+G224*D228</f>
        <v>0</v>
      </c>
    </row>
    <row r="229" spans="1:7" s="13" customFormat="1" ht="20.25" thickTop="1" thickBot="1" x14ac:dyDescent="0.3">
      <c r="A229" s="149"/>
      <c r="B229" s="150"/>
      <c r="C229" s="151"/>
      <c r="D229" s="152"/>
      <c r="E229" s="153"/>
      <c r="F229" s="153"/>
      <c r="G229" s="154"/>
    </row>
    <row r="230" spans="1:7" s="13" customFormat="1" ht="20.25" thickTop="1" thickBot="1" x14ac:dyDescent="0.3">
      <c r="A230" s="146"/>
      <c r="B230" s="147" t="s">
        <v>272</v>
      </c>
      <c r="C230" s="155"/>
      <c r="D230" s="156">
        <v>0.06</v>
      </c>
      <c r="E230" s="124"/>
      <c r="F230" s="124"/>
      <c r="G230" s="126">
        <f>G214*D230</f>
        <v>0</v>
      </c>
    </row>
    <row r="231" spans="1:7" s="13" customFormat="1" ht="20.25" thickTop="1" thickBot="1" x14ac:dyDescent="0.3">
      <c r="A231" s="149"/>
      <c r="B231" s="150"/>
      <c r="C231" s="151"/>
      <c r="D231" s="152"/>
      <c r="E231" s="153"/>
      <c r="F231" s="153"/>
      <c r="G231" s="154"/>
    </row>
    <row r="232" spans="1:7" s="13" customFormat="1" ht="20.25" thickTop="1" thickBot="1" x14ac:dyDescent="0.3">
      <c r="A232" s="157"/>
      <c r="B232" s="158" t="s">
        <v>273</v>
      </c>
      <c r="C232" s="159"/>
      <c r="D232" s="160">
        <f>1/1000</f>
        <v>1E-3</v>
      </c>
      <c r="E232" s="161"/>
      <c r="F232" s="161"/>
      <c r="G232" s="126">
        <f>G214*D232</f>
        <v>0</v>
      </c>
    </row>
    <row r="233" spans="1:7" s="13" customFormat="1" ht="20.25" thickTop="1" thickBot="1" x14ac:dyDescent="0.3">
      <c r="A233" s="149"/>
      <c r="B233" s="150"/>
      <c r="C233" s="151"/>
      <c r="D233" s="152"/>
      <c r="E233" s="153"/>
      <c r="F233" s="153"/>
      <c r="G233" s="154"/>
    </row>
    <row r="234" spans="1:7" s="13" customFormat="1" ht="20.25" thickTop="1" thickBot="1" x14ac:dyDescent="0.3">
      <c r="A234" s="146"/>
      <c r="B234" s="147" t="s">
        <v>274</v>
      </c>
      <c r="C234" s="155"/>
      <c r="D234" s="156">
        <v>0.05</v>
      </c>
      <c r="E234" s="124"/>
      <c r="F234" s="124"/>
      <c r="G234" s="126">
        <f>+G214*D234</f>
        <v>0</v>
      </c>
    </row>
    <row r="235" spans="1:7" s="13" customFormat="1" ht="20.25" thickTop="1" thickBot="1" x14ac:dyDescent="0.3">
      <c r="A235" s="149"/>
      <c r="B235" s="150"/>
      <c r="C235" s="162"/>
      <c r="D235" s="152"/>
      <c r="E235" s="153"/>
      <c r="F235" s="153"/>
      <c r="G235" s="154"/>
    </row>
    <row r="236" spans="1:7" s="13" customFormat="1" ht="20.25" thickTop="1" thickBot="1" x14ac:dyDescent="0.3">
      <c r="A236" s="163"/>
      <c r="B236" s="164" t="s">
        <v>275</v>
      </c>
      <c r="C236" s="165"/>
      <c r="D236" s="160">
        <v>0.18</v>
      </c>
      <c r="E236" s="166"/>
      <c r="F236" s="166"/>
      <c r="G236" s="126">
        <f>D236*F217</f>
        <v>0</v>
      </c>
    </row>
    <row r="237" spans="1:7" s="13" customFormat="1" ht="20.25" thickTop="1" thickBot="1" x14ac:dyDescent="0.3">
      <c r="A237" s="149"/>
      <c r="B237" s="150"/>
      <c r="C237" s="162"/>
      <c r="D237" s="152"/>
      <c r="E237" s="153"/>
      <c r="F237" s="153"/>
      <c r="G237" s="154"/>
    </row>
    <row r="238" spans="1:7" s="13" customFormat="1" ht="20.25" thickTop="1" thickBot="1" x14ac:dyDescent="0.3">
      <c r="A238" s="163"/>
      <c r="B238" s="164" t="s">
        <v>276</v>
      </c>
      <c r="C238" s="167">
        <v>1</v>
      </c>
      <c r="D238" s="160" t="s">
        <v>15</v>
      </c>
      <c r="E238" s="166"/>
      <c r="F238" s="166"/>
      <c r="G238" s="126">
        <f>C238*E238</f>
        <v>0</v>
      </c>
    </row>
    <row r="239" spans="1:7" s="13" customFormat="1" ht="20.25" thickTop="1" thickBot="1" x14ac:dyDescent="0.3">
      <c r="A239" s="168"/>
      <c r="B239" s="169"/>
      <c r="C239" s="170"/>
      <c r="D239" s="171"/>
      <c r="E239" s="172"/>
      <c r="F239" s="172"/>
      <c r="G239" s="173"/>
    </row>
    <row r="240" spans="1:7" s="13" customFormat="1" ht="20.25" thickTop="1" thickBot="1" x14ac:dyDescent="0.3">
      <c r="A240" s="146"/>
      <c r="B240" s="147" t="s">
        <v>277</v>
      </c>
      <c r="C240" s="122"/>
      <c r="D240" s="123"/>
      <c r="E240" s="124"/>
      <c r="F240" s="124"/>
      <c r="G240" s="174">
        <f>G226+G228+G230+G232+G234+G236+G238</f>
        <v>0</v>
      </c>
    </row>
    <row r="241" spans="1:7" s="13" customFormat="1" ht="19.5" thickTop="1" x14ac:dyDescent="0.25">
      <c r="A241" s="175"/>
      <c r="B241" s="176"/>
      <c r="C241" s="177"/>
      <c r="D241" s="177"/>
      <c r="E241" s="177"/>
      <c r="F241" s="177"/>
      <c r="G241" s="177"/>
    </row>
    <row r="242" spans="1:7" s="13" customFormat="1" x14ac:dyDescent="0.25">
      <c r="A242" s="178"/>
      <c r="B242" s="179"/>
      <c r="C242" s="179"/>
      <c r="D242" s="180"/>
      <c r="E242" s="179"/>
      <c r="F242" s="179"/>
      <c r="G242" s="181"/>
    </row>
    <row r="243" spans="1:7" s="13" customFormat="1" x14ac:dyDescent="0.25">
      <c r="A243" s="178"/>
      <c r="B243" s="179"/>
      <c r="C243" s="179"/>
      <c r="D243" s="180"/>
      <c r="E243" s="179"/>
      <c r="F243" s="179"/>
      <c r="G243" s="181"/>
    </row>
    <row r="244" spans="1:7" s="13" customFormat="1" x14ac:dyDescent="0.25">
      <c r="A244" s="3"/>
      <c r="B244" s="3"/>
      <c r="C244" s="3"/>
      <c r="D244" s="7"/>
      <c r="E244" s="182"/>
      <c r="F244" s="3"/>
      <c r="G244" s="183"/>
    </row>
    <row r="245" spans="1:7" s="13" customFormat="1" x14ac:dyDescent="0.25">
      <c r="A245" s="3"/>
      <c r="B245" s="3"/>
      <c r="C245" s="3"/>
      <c r="D245" s="7"/>
      <c r="E245" s="182"/>
      <c r="F245" s="3"/>
      <c r="G245" s="183"/>
    </row>
    <row r="246" spans="1:7" s="13" customFormat="1" x14ac:dyDescent="0.25">
      <c r="A246" s="3"/>
      <c r="B246" s="3"/>
      <c r="C246" s="3"/>
      <c r="D246" s="7"/>
      <c r="E246" s="182"/>
      <c r="F246" s="3"/>
      <c r="G246" s="183"/>
    </row>
    <row r="247" spans="1:7" s="13" customFormat="1" x14ac:dyDescent="0.25">
      <c r="A247" s="3"/>
      <c r="B247" s="3"/>
      <c r="C247" s="3"/>
      <c r="D247" s="7"/>
      <c r="E247" s="182"/>
      <c r="F247" s="3"/>
      <c r="G247" s="183"/>
    </row>
    <row r="248" spans="1:7" s="13" customFormat="1" x14ac:dyDescent="0.25">
      <c r="A248" s="3"/>
      <c r="B248" s="3"/>
      <c r="C248" s="3"/>
      <c r="D248" s="7"/>
      <c r="E248" s="182"/>
      <c r="F248" s="3"/>
      <c r="G248" s="183"/>
    </row>
    <row r="249" spans="1:7" s="13" customFormat="1" x14ac:dyDescent="0.25">
      <c r="A249" s="3"/>
      <c r="B249" s="3"/>
      <c r="C249" s="3"/>
      <c r="D249" s="7"/>
      <c r="E249" s="182"/>
      <c r="F249" s="3"/>
      <c r="G249" s="183"/>
    </row>
    <row r="250" spans="1:7" s="13" customFormat="1" x14ac:dyDescent="0.25">
      <c r="A250" s="3"/>
      <c r="B250" s="3"/>
      <c r="C250" s="3"/>
      <c r="D250" s="7"/>
      <c r="E250" s="182"/>
      <c r="F250" s="3"/>
      <c r="G250" s="183"/>
    </row>
    <row r="251" spans="1:7" s="13" customFormat="1" x14ac:dyDescent="0.25">
      <c r="A251" s="3"/>
      <c r="B251" s="3"/>
      <c r="C251" s="3"/>
      <c r="D251" s="3"/>
      <c r="E251" s="182"/>
      <c r="F251" s="3"/>
      <c r="G251" s="183"/>
    </row>
    <row r="252" spans="1:7" s="13" customFormat="1" x14ac:dyDescent="0.25">
      <c r="A252" s="3"/>
      <c r="B252" s="3"/>
      <c r="C252" s="3"/>
      <c r="D252" s="3"/>
      <c r="E252" s="182"/>
      <c r="F252" s="3"/>
      <c r="G252" s="183"/>
    </row>
    <row r="253" spans="1:7" s="13" customFormat="1" x14ac:dyDescent="0.25">
      <c r="A253" s="3"/>
      <c r="B253" s="3"/>
      <c r="C253" s="3"/>
      <c r="D253" s="3"/>
      <c r="E253" s="182"/>
      <c r="F253" s="3"/>
      <c r="G253" s="183"/>
    </row>
    <row r="254" spans="1:7" s="13" customFormat="1" x14ac:dyDescent="0.25">
      <c r="A254" s="3"/>
      <c r="B254" s="3"/>
      <c r="C254" s="3"/>
      <c r="D254" s="3"/>
      <c r="E254" s="182"/>
      <c r="F254" s="3"/>
      <c r="G254" s="183"/>
    </row>
    <row r="255" spans="1:7" s="13" customFormat="1" x14ac:dyDescent="0.25">
      <c r="A255" s="3"/>
      <c r="B255" s="3"/>
      <c r="C255" s="3"/>
      <c r="D255" s="3"/>
      <c r="E255" s="182"/>
      <c r="F255" s="3"/>
      <c r="G255" s="183"/>
    </row>
    <row r="256" spans="1:7" s="13" customFormat="1" x14ac:dyDescent="0.25">
      <c r="A256" s="3"/>
      <c r="B256" s="3"/>
      <c r="C256" s="3"/>
      <c r="D256" s="3"/>
      <c r="E256" s="182"/>
      <c r="F256" s="3"/>
      <c r="G256" s="183"/>
    </row>
    <row r="257" spans="1:7" s="13" customFormat="1" x14ac:dyDescent="0.25">
      <c r="A257" s="3"/>
      <c r="B257" s="3"/>
      <c r="C257" s="3"/>
      <c r="D257" s="3"/>
      <c r="E257" s="182"/>
      <c r="F257" s="3"/>
      <c r="G257" s="183"/>
    </row>
    <row r="258" spans="1:7" s="13" customFormat="1" x14ac:dyDescent="0.25">
      <c r="A258" s="3"/>
      <c r="B258" s="3"/>
      <c r="C258" s="3"/>
      <c r="D258" s="3"/>
      <c r="E258" s="182"/>
      <c r="F258" s="3"/>
      <c r="G258" s="183"/>
    </row>
    <row r="259" spans="1:7" s="13" customFormat="1" x14ac:dyDescent="0.25">
      <c r="A259" s="3"/>
      <c r="B259" s="3"/>
      <c r="C259" s="3"/>
      <c r="D259" s="3"/>
      <c r="E259" s="3"/>
      <c r="F259" s="3"/>
      <c r="G259" s="183"/>
    </row>
    <row r="260" spans="1:7" s="13" customFormat="1" x14ac:dyDescent="0.25">
      <c r="A260" s="3"/>
      <c r="B260" s="3"/>
      <c r="C260" s="3"/>
      <c r="D260" s="3"/>
      <c r="E260" s="3"/>
      <c r="F260" s="3"/>
      <c r="G260" s="183"/>
    </row>
    <row r="261" spans="1:7" s="13" customFormat="1" x14ac:dyDescent="0.25">
      <c r="A261" s="3"/>
      <c r="B261" s="3"/>
      <c r="C261" s="3"/>
      <c r="D261" s="3"/>
      <c r="E261" s="3"/>
      <c r="F261" s="3"/>
      <c r="G261" s="183"/>
    </row>
    <row r="262" spans="1:7" s="13" customFormat="1" x14ac:dyDescent="0.25">
      <c r="A262" s="3"/>
      <c r="B262" s="3"/>
      <c r="C262" s="3"/>
      <c r="D262" s="3"/>
      <c r="E262" s="3"/>
      <c r="F262" s="3"/>
      <c r="G262" s="183"/>
    </row>
    <row r="263" spans="1:7" s="13" customFormat="1" x14ac:dyDescent="0.25">
      <c r="A263" s="3"/>
      <c r="B263" s="3"/>
      <c r="C263" s="3"/>
      <c r="D263" s="3"/>
      <c r="E263" s="3"/>
      <c r="F263" s="3"/>
      <c r="G263" s="183"/>
    </row>
    <row r="264" spans="1:7" s="13" customFormat="1" x14ac:dyDescent="0.25">
      <c r="A264" s="3"/>
      <c r="B264" s="3"/>
      <c r="C264" s="3"/>
      <c r="D264" s="3"/>
      <c r="E264" s="3"/>
      <c r="F264" s="3"/>
      <c r="G264" s="183"/>
    </row>
    <row r="265" spans="1:7" s="13" customFormat="1" x14ac:dyDescent="0.25">
      <c r="A265" s="3"/>
      <c r="B265" s="3"/>
      <c r="C265" s="3"/>
      <c r="D265" s="3"/>
      <c r="E265" s="3"/>
      <c r="F265" s="3"/>
      <c r="G265" s="183"/>
    </row>
    <row r="266" spans="1:7" s="13" customFormat="1" x14ac:dyDescent="0.25">
      <c r="A266" s="3"/>
      <c r="B266" s="3"/>
      <c r="C266" s="3"/>
      <c r="D266" s="3"/>
      <c r="E266" s="3"/>
      <c r="F266" s="3"/>
      <c r="G266" s="183"/>
    </row>
    <row r="267" spans="1:7" s="13" customFormat="1" x14ac:dyDescent="0.25">
      <c r="A267" s="3"/>
      <c r="B267" s="3"/>
      <c r="C267" s="3"/>
      <c r="D267" s="3"/>
      <c r="E267" s="3"/>
      <c r="F267" s="3"/>
      <c r="G267" s="183"/>
    </row>
    <row r="268" spans="1:7" s="13" customFormat="1" x14ac:dyDescent="0.25">
      <c r="A268" s="3"/>
      <c r="B268" s="3"/>
      <c r="C268" s="3"/>
      <c r="D268" s="3"/>
      <c r="E268" s="3"/>
      <c r="F268" s="3"/>
      <c r="G268" s="183"/>
    </row>
    <row r="269" spans="1:7" s="13" customFormat="1" x14ac:dyDescent="0.25">
      <c r="A269" s="3"/>
      <c r="B269" s="3"/>
      <c r="C269" s="3"/>
      <c r="D269" s="3"/>
      <c r="E269" s="3"/>
      <c r="F269" s="3"/>
      <c r="G269" s="183"/>
    </row>
    <row r="270" spans="1:7" s="13" customFormat="1" x14ac:dyDescent="0.25">
      <c r="A270" s="3"/>
      <c r="B270" s="3"/>
      <c r="C270" s="3"/>
      <c r="D270" s="3"/>
      <c r="E270" s="3"/>
      <c r="F270" s="3"/>
      <c r="G270" s="183"/>
    </row>
    <row r="271" spans="1:7" s="13" customFormat="1" x14ac:dyDescent="0.25">
      <c r="A271" s="3"/>
      <c r="B271" s="3"/>
      <c r="C271" s="3"/>
      <c r="D271" s="3"/>
      <c r="E271" s="3"/>
      <c r="F271" s="3"/>
      <c r="G271" s="183"/>
    </row>
    <row r="272" spans="1:7" s="13" customFormat="1" x14ac:dyDescent="0.25">
      <c r="A272" s="3"/>
      <c r="B272" s="3"/>
      <c r="C272" s="3"/>
      <c r="D272" s="3"/>
      <c r="E272" s="3"/>
      <c r="F272" s="3"/>
      <c r="G272" s="183"/>
    </row>
    <row r="273" spans="1:7" s="13" customFormat="1" x14ac:dyDescent="0.25">
      <c r="A273" s="3"/>
      <c r="B273" s="3"/>
      <c r="C273" s="3"/>
      <c r="D273" s="3"/>
      <c r="E273" s="3"/>
      <c r="F273" s="3"/>
      <c r="G273" s="183"/>
    </row>
    <row r="274" spans="1:7" s="13" customFormat="1" x14ac:dyDescent="0.25">
      <c r="A274" s="3"/>
      <c r="B274" s="3"/>
      <c r="C274" s="3"/>
      <c r="D274" s="3"/>
      <c r="E274" s="3"/>
      <c r="F274" s="3"/>
      <c r="G274" s="183"/>
    </row>
    <row r="275" spans="1:7" s="13" customFormat="1" x14ac:dyDescent="0.25">
      <c r="A275" s="3"/>
      <c r="B275" s="3"/>
      <c r="C275" s="3"/>
      <c r="D275" s="3"/>
      <c r="E275" s="3"/>
      <c r="F275" s="3"/>
      <c r="G275" s="183"/>
    </row>
    <row r="276" spans="1:7" s="13" customFormat="1" x14ac:dyDescent="0.25">
      <c r="A276" s="3"/>
      <c r="B276" s="3"/>
      <c r="C276" s="3"/>
      <c r="D276" s="3"/>
      <c r="E276" s="3"/>
      <c r="F276" s="3"/>
      <c r="G276" s="183"/>
    </row>
    <row r="277" spans="1:7" s="13" customFormat="1" x14ac:dyDescent="0.25">
      <c r="A277" s="3"/>
      <c r="B277" s="3"/>
      <c r="C277" s="3"/>
      <c r="D277" s="3"/>
      <c r="E277" s="3"/>
      <c r="F277" s="3"/>
      <c r="G277" s="183"/>
    </row>
    <row r="278" spans="1:7" s="13" customFormat="1" x14ac:dyDescent="0.25">
      <c r="A278" s="3"/>
      <c r="B278" s="3"/>
      <c r="C278" s="3"/>
      <c r="D278" s="3"/>
      <c r="E278" s="3"/>
      <c r="F278" s="3"/>
      <c r="G278" s="183"/>
    </row>
    <row r="279" spans="1:7" s="13" customFormat="1" x14ac:dyDescent="0.25">
      <c r="A279" s="3"/>
      <c r="B279" s="3"/>
      <c r="C279" s="3"/>
      <c r="D279" s="3"/>
      <c r="E279" s="3"/>
      <c r="F279" s="3"/>
      <c r="G279" s="183"/>
    </row>
    <row r="280" spans="1:7" s="13" customFormat="1" x14ac:dyDescent="0.25">
      <c r="A280" s="3"/>
      <c r="B280" s="3"/>
      <c r="C280" s="3"/>
      <c r="D280" s="3"/>
      <c r="E280" s="3"/>
      <c r="F280" s="3"/>
      <c r="G280" s="183"/>
    </row>
    <row r="281" spans="1:7" s="13" customFormat="1" x14ac:dyDescent="0.25">
      <c r="A281" s="3"/>
      <c r="B281" s="3"/>
      <c r="C281" s="3"/>
      <c r="D281" s="3"/>
      <c r="E281" s="3"/>
      <c r="F281" s="3"/>
      <c r="G281" s="183"/>
    </row>
    <row r="282" spans="1:7" s="13" customFormat="1" x14ac:dyDescent="0.25">
      <c r="A282" s="3"/>
      <c r="B282" s="3"/>
      <c r="C282" s="3"/>
      <c r="D282" s="3"/>
      <c r="E282" s="3"/>
      <c r="F282" s="3"/>
      <c r="G282" s="183"/>
    </row>
    <row r="283" spans="1:7" s="13" customFormat="1" x14ac:dyDescent="0.25">
      <c r="A283" s="3"/>
      <c r="B283" s="3"/>
      <c r="C283" s="3"/>
      <c r="D283" s="3"/>
      <c r="E283" s="3"/>
      <c r="F283" s="3"/>
      <c r="G283" s="183"/>
    </row>
    <row r="284" spans="1:7" s="13" customFormat="1" x14ac:dyDescent="0.25">
      <c r="A284" s="3"/>
      <c r="B284" s="3"/>
      <c r="C284" s="3"/>
      <c r="D284" s="3"/>
      <c r="E284" s="3"/>
      <c r="F284" s="3"/>
      <c r="G284" s="183"/>
    </row>
    <row r="285" spans="1:7" s="13" customFormat="1" x14ac:dyDescent="0.25">
      <c r="A285" s="3"/>
      <c r="B285" s="3"/>
      <c r="C285" s="3"/>
      <c r="D285" s="3"/>
      <c r="E285" s="3"/>
      <c r="F285" s="3"/>
      <c r="G285" s="183"/>
    </row>
    <row r="286" spans="1:7" s="13" customFormat="1" x14ac:dyDescent="0.25">
      <c r="A286" s="3"/>
      <c r="B286" s="3"/>
      <c r="C286" s="3"/>
      <c r="D286" s="3"/>
      <c r="E286" s="3"/>
      <c r="F286" s="3"/>
      <c r="G286" s="183"/>
    </row>
    <row r="287" spans="1:7" s="13" customFormat="1" x14ac:dyDescent="0.25">
      <c r="A287" s="3"/>
      <c r="B287" s="3"/>
      <c r="C287" s="3"/>
      <c r="D287" s="3"/>
      <c r="E287" s="3"/>
      <c r="F287" s="3"/>
      <c r="G287" s="183"/>
    </row>
    <row r="288" spans="1:7" s="13" customFormat="1" x14ac:dyDescent="0.25">
      <c r="A288" s="3"/>
      <c r="B288" s="3"/>
      <c r="C288" s="3"/>
      <c r="D288" s="3"/>
      <c r="E288" s="3"/>
      <c r="F288" s="3"/>
      <c r="G288" s="183"/>
    </row>
    <row r="289" spans="1:7" s="13" customFormat="1" x14ac:dyDescent="0.25">
      <c r="A289" s="3"/>
      <c r="B289" s="3"/>
      <c r="C289" s="3"/>
      <c r="D289" s="3"/>
      <c r="E289" s="3"/>
      <c r="F289" s="3"/>
      <c r="G289" s="183"/>
    </row>
    <row r="290" spans="1:7" s="13" customFormat="1" x14ac:dyDescent="0.25">
      <c r="A290" s="3"/>
      <c r="B290" s="3"/>
      <c r="C290" s="3"/>
      <c r="D290" s="3"/>
      <c r="E290" s="3"/>
      <c r="F290" s="3"/>
      <c r="G290" s="183"/>
    </row>
    <row r="291" spans="1:7" s="13" customFormat="1" x14ac:dyDescent="0.25">
      <c r="A291" s="3"/>
      <c r="B291" s="3"/>
      <c r="C291" s="3"/>
      <c r="D291" s="3"/>
      <c r="E291" s="3"/>
      <c r="F291" s="3"/>
      <c r="G291" s="183"/>
    </row>
    <row r="292" spans="1:7" s="13" customFormat="1" x14ac:dyDescent="0.25">
      <c r="A292" s="3"/>
      <c r="B292" s="3"/>
      <c r="C292" s="3"/>
      <c r="D292" s="3"/>
      <c r="E292" s="3"/>
      <c r="F292" s="3"/>
      <c r="G292" s="183"/>
    </row>
    <row r="293" spans="1:7" s="13" customFormat="1" x14ac:dyDescent="0.25">
      <c r="A293" s="3"/>
      <c r="B293" s="3"/>
      <c r="C293" s="3"/>
      <c r="D293" s="3"/>
      <c r="E293" s="3"/>
      <c r="F293" s="3"/>
      <c r="G293" s="183"/>
    </row>
    <row r="294" spans="1:7" s="13" customFormat="1" x14ac:dyDescent="0.25">
      <c r="A294" s="3"/>
      <c r="B294" s="3"/>
      <c r="C294" s="3"/>
      <c r="D294" s="3"/>
      <c r="E294" s="3"/>
      <c r="F294" s="3"/>
      <c r="G294" s="183"/>
    </row>
    <row r="295" spans="1:7" s="13" customFormat="1" x14ac:dyDescent="0.25">
      <c r="A295" s="3"/>
      <c r="B295" s="3"/>
      <c r="C295" s="3"/>
      <c r="D295" s="3"/>
      <c r="E295" s="3"/>
      <c r="F295" s="3"/>
      <c r="G295" s="183"/>
    </row>
    <row r="296" spans="1:7" s="13" customFormat="1" x14ac:dyDescent="0.25">
      <c r="A296" s="3"/>
      <c r="B296" s="3"/>
      <c r="C296" s="3"/>
      <c r="D296" s="3"/>
      <c r="E296" s="3"/>
      <c r="F296" s="3"/>
      <c r="G296" s="183"/>
    </row>
    <row r="297" spans="1:7" s="13" customFormat="1" x14ac:dyDescent="0.25">
      <c r="A297" s="3"/>
      <c r="B297" s="3"/>
      <c r="C297" s="3"/>
      <c r="D297" s="3"/>
      <c r="E297" s="3"/>
      <c r="F297" s="3"/>
      <c r="G297" s="183"/>
    </row>
    <row r="298" spans="1:7" s="13" customFormat="1" x14ac:dyDescent="0.25">
      <c r="A298" s="3"/>
      <c r="B298" s="3"/>
      <c r="C298" s="3"/>
      <c r="D298" s="3"/>
      <c r="E298" s="3"/>
      <c r="F298" s="3"/>
      <c r="G298" s="183"/>
    </row>
    <row r="299" spans="1:7" s="13" customFormat="1" x14ac:dyDescent="0.25">
      <c r="A299" s="3"/>
      <c r="B299" s="3"/>
      <c r="C299" s="3"/>
      <c r="D299" s="3"/>
      <c r="E299" s="3"/>
      <c r="F299" s="3"/>
      <c r="G299" s="183"/>
    </row>
    <row r="300" spans="1:7" s="13" customFormat="1" x14ac:dyDescent="0.25">
      <c r="A300" s="3"/>
      <c r="B300" s="3"/>
      <c r="C300" s="3"/>
      <c r="D300" s="3"/>
      <c r="E300" s="3"/>
      <c r="F300" s="3"/>
      <c r="G300" s="183"/>
    </row>
    <row r="301" spans="1:7" s="13" customFormat="1" x14ac:dyDescent="0.25">
      <c r="A301" s="3"/>
      <c r="B301" s="3"/>
      <c r="C301" s="3"/>
      <c r="D301" s="3"/>
      <c r="E301" s="3"/>
      <c r="F301" s="3"/>
      <c r="G301" s="183"/>
    </row>
    <row r="302" spans="1:7" s="13" customFormat="1" x14ac:dyDescent="0.25">
      <c r="A302" s="3"/>
      <c r="B302" s="3"/>
      <c r="C302" s="3"/>
      <c r="D302" s="3"/>
      <c r="E302" s="3"/>
      <c r="F302" s="3"/>
      <c r="G302" s="183"/>
    </row>
    <row r="303" spans="1:7" s="13" customFormat="1" x14ac:dyDescent="0.25">
      <c r="A303" s="3"/>
      <c r="B303" s="3"/>
      <c r="C303" s="3"/>
      <c r="D303" s="3"/>
      <c r="E303" s="3"/>
      <c r="F303" s="3"/>
      <c r="G303" s="183"/>
    </row>
    <row r="304" spans="1:7" s="13" customFormat="1" x14ac:dyDescent="0.25">
      <c r="A304" s="3"/>
      <c r="B304" s="3"/>
      <c r="C304" s="3"/>
      <c r="D304" s="3"/>
      <c r="E304" s="3"/>
      <c r="F304" s="3"/>
      <c r="G304" s="183"/>
    </row>
    <row r="305" spans="1:14" s="13" customFormat="1" x14ac:dyDescent="0.25">
      <c r="A305" s="3"/>
      <c r="B305" s="3"/>
      <c r="C305" s="3"/>
      <c r="D305" s="3"/>
      <c r="E305" s="3"/>
      <c r="F305" s="3"/>
      <c r="G305" s="183"/>
    </row>
    <row r="306" spans="1:14" s="13" customFormat="1" x14ac:dyDescent="0.25">
      <c r="A306" s="3"/>
      <c r="B306" s="3"/>
      <c r="C306" s="3"/>
      <c r="D306" s="3"/>
      <c r="E306" s="3"/>
      <c r="F306" s="3"/>
      <c r="G306" s="183"/>
    </row>
    <row r="307" spans="1:14" s="13" customFormat="1" x14ac:dyDescent="0.25">
      <c r="A307" s="3"/>
      <c r="B307" s="3"/>
      <c r="C307" s="3"/>
      <c r="D307" s="3"/>
      <c r="E307" s="3"/>
      <c r="F307" s="3"/>
      <c r="G307" s="183"/>
    </row>
    <row r="308" spans="1:14" s="13" customFormat="1" x14ac:dyDescent="0.25">
      <c r="A308" s="3"/>
      <c r="B308" s="3"/>
      <c r="C308" s="3"/>
      <c r="D308" s="3"/>
      <c r="E308" s="3"/>
      <c r="F308" s="3"/>
      <c r="G308" s="183"/>
    </row>
    <row r="309" spans="1:14" s="13" customFormat="1" x14ac:dyDescent="0.25">
      <c r="A309" s="3"/>
      <c r="B309" s="3"/>
      <c r="C309" s="3"/>
      <c r="D309" s="3"/>
      <c r="E309" s="3"/>
      <c r="F309" s="3"/>
      <c r="G309" s="183"/>
    </row>
    <row r="310" spans="1:14" s="184" customFormat="1" x14ac:dyDescent="0.25">
      <c r="A310" s="3"/>
      <c r="B310" s="3"/>
      <c r="C310" s="3"/>
      <c r="D310" s="3"/>
      <c r="E310" s="3"/>
      <c r="F310" s="3"/>
      <c r="G310" s="183"/>
      <c r="H310" s="13"/>
      <c r="I310" s="13"/>
      <c r="J310" s="13"/>
      <c r="K310" s="13"/>
      <c r="L310" s="13"/>
      <c r="M310" s="13"/>
      <c r="N310" s="13"/>
    </row>
    <row r="311" spans="1:14" s="184" customFormat="1" x14ac:dyDescent="0.25">
      <c r="A311" s="3"/>
      <c r="B311" s="3"/>
      <c r="C311" s="3"/>
      <c r="D311" s="3"/>
      <c r="E311" s="3"/>
      <c r="F311" s="3"/>
      <c r="G311" s="183"/>
      <c r="H311" s="13"/>
      <c r="I311" s="13"/>
      <c r="J311" s="13"/>
      <c r="K311" s="13"/>
      <c r="L311" s="13"/>
      <c r="M311" s="13"/>
      <c r="N311" s="13"/>
    </row>
    <row r="312" spans="1:14" s="184" customFormat="1" x14ac:dyDescent="0.25">
      <c r="A312" s="3"/>
      <c r="B312" s="3"/>
      <c r="C312" s="3"/>
      <c r="D312" s="3"/>
      <c r="E312" s="3"/>
      <c r="F312" s="3"/>
      <c r="G312" s="183"/>
      <c r="H312" s="13"/>
      <c r="I312" s="13"/>
      <c r="J312" s="13"/>
      <c r="K312" s="13"/>
      <c r="L312" s="13"/>
      <c r="M312" s="13"/>
      <c r="N312" s="13"/>
    </row>
    <row r="313" spans="1:14" s="184" customFormat="1" x14ac:dyDescent="0.25">
      <c r="A313" s="3"/>
      <c r="B313" s="3"/>
      <c r="C313" s="3"/>
      <c r="D313" s="3"/>
      <c r="E313" s="3"/>
      <c r="F313" s="3"/>
      <c r="G313" s="183"/>
      <c r="H313" s="13"/>
      <c r="I313" s="13"/>
      <c r="J313" s="13"/>
      <c r="K313" s="13"/>
      <c r="L313" s="13"/>
      <c r="M313" s="13"/>
      <c r="N313" s="13"/>
    </row>
    <row r="314" spans="1:14" s="184" customFormat="1" x14ac:dyDescent="0.25">
      <c r="A314" s="3"/>
      <c r="B314" s="3"/>
      <c r="C314" s="3"/>
      <c r="D314" s="3"/>
      <c r="E314" s="3"/>
      <c r="F314" s="3"/>
      <c r="G314" s="183"/>
      <c r="H314" s="13"/>
      <c r="I314" s="13"/>
      <c r="J314" s="13"/>
      <c r="K314" s="13"/>
      <c r="L314" s="13"/>
      <c r="M314" s="13"/>
      <c r="N314" s="13"/>
    </row>
    <row r="315" spans="1:14" s="184" customFormat="1" x14ac:dyDescent="0.25">
      <c r="A315" s="3"/>
      <c r="B315" s="3"/>
      <c r="C315" s="3"/>
      <c r="D315" s="3"/>
      <c r="E315" s="3"/>
      <c r="F315" s="3"/>
      <c r="G315" s="183"/>
      <c r="H315" s="13"/>
      <c r="I315" s="13"/>
      <c r="J315" s="13"/>
      <c r="K315" s="13"/>
      <c r="L315" s="13"/>
      <c r="M315" s="13"/>
      <c r="N315" s="13"/>
    </row>
    <row r="316" spans="1:14" s="184" customFormat="1" x14ac:dyDescent="0.25">
      <c r="A316" s="3"/>
      <c r="B316" s="3"/>
      <c r="C316" s="3"/>
      <c r="D316" s="3"/>
      <c r="E316" s="3"/>
      <c r="F316" s="3"/>
      <c r="G316" s="183"/>
      <c r="H316" s="13"/>
      <c r="I316" s="13"/>
      <c r="J316" s="13"/>
      <c r="K316" s="13"/>
      <c r="L316" s="13"/>
      <c r="M316" s="13"/>
      <c r="N316" s="13"/>
    </row>
    <row r="317" spans="1:14" s="184" customFormat="1" x14ac:dyDescent="0.25">
      <c r="A317" s="3"/>
      <c r="B317" s="3"/>
      <c r="C317" s="3"/>
      <c r="D317" s="3"/>
      <c r="E317" s="3"/>
      <c r="F317" s="3"/>
      <c r="G317" s="183"/>
      <c r="H317" s="13"/>
      <c r="I317" s="13"/>
      <c r="J317" s="13"/>
      <c r="K317" s="13"/>
      <c r="L317" s="13"/>
      <c r="M317" s="13"/>
      <c r="N317" s="13"/>
    </row>
    <row r="318" spans="1:14" s="184" customFormat="1" x14ac:dyDescent="0.25">
      <c r="A318" s="3"/>
      <c r="B318" s="3"/>
      <c r="C318" s="3"/>
      <c r="D318" s="3"/>
      <c r="E318" s="3"/>
      <c r="F318" s="3"/>
      <c r="G318" s="183"/>
      <c r="H318" s="13"/>
      <c r="I318" s="13"/>
      <c r="J318" s="13"/>
      <c r="K318" s="13"/>
      <c r="L318" s="13"/>
      <c r="M318" s="13"/>
      <c r="N318" s="13"/>
    </row>
    <row r="319" spans="1:14" s="184" customFormat="1" x14ac:dyDescent="0.25">
      <c r="A319" s="3"/>
      <c r="B319" s="3"/>
      <c r="C319" s="3"/>
      <c r="D319" s="3"/>
      <c r="E319" s="3"/>
      <c r="F319" s="3"/>
      <c r="G319" s="183"/>
      <c r="H319" s="13"/>
      <c r="I319" s="13"/>
      <c r="J319" s="13"/>
      <c r="K319" s="13"/>
      <c r="L319" s="13"/>
      <c r="M319" s="13"/>
      <c r="N319" s="13"/>
    </row>
    <row r="320" spans="1:14" s="184" customFormat="1" x14ac:dyDescent="0.25">
      <c r="A320" s="3"/>
      <c r="B320" s="3"/>
      <c r="C320" s="3"/>
      <c r="D320" s="3"/>
      <c r="E320" s="3"/>
      <c r="F320" s="3"/>
      <c r="G320" s="183"/>
      <c r="H320" s="13"/>
      <c r="I320" s="13"/>
      <c r="J320" s="13"/>
      <c r="K320" s="13"/>
      <c r="L320" s="13"/>
      <c r="M320" s="13"/>
      <c r="N320" s="13"/>
    </row>
    <row r="321" spans="1:14" s="184" customFormat="1" x14ac:dyDescent="0.25">
      <c r="A321" s="3"/>
      <c r="B321" s="3"/>
      <c r="C321" s="3"/>
      <c r="D321" s="3"/>
      <c r="E321" s="3"/>
      <c r="F321" s="3"/>
      <c r="G321" s="183"/>
      <c r="H321" s="13"/>
      <c r="I321" s="13"/>
      <c r="J321" s="13"/>
      <c r="K321" s="13"/>
      <c r="L321" s="13"/>
      <c r="M321" s="13"/>
      <c r="N321" s="13"/>
    </row>
    <row r="322" spans="1:14" s="184" customFormat="1" x14ac:dyDescent="0.25">
      <c r="A322" s="3"/>
      <c r="B322" s="3"/>
      <c r="C322" s="3"/>
      <c r="D322" s="3"/>
      <c r="E322" s="3"/>
      <c r="F322" s="3"/>
      <c r="G322" s="183"/>
      <c r="H322" s="13"/>
      <c r="I322" s="13"/>
      <c r="J322" s="13"/>
      <c r="K322" s="13"/>
      <c r="L322" s="13"/>
      <c r="M322" s="13"/>
      <c r="N322" s="13"/>
    </row>
    <row r="323" spans="1:14" s="184" customFormat="1" x14ac:dyDescent="0.25">
      <c r="A323" s="3"/>
      <c r="B323" s="3"/>
      <c r="C323" s="3"/>
      <c r="D323" s="3"/>
      <c r="E323" s="3"/>
      <c r="F323" s="3"/>
      <c r="G323" s="183"/>
      <c r="H323" s="13"/>
      <c r="I323" s="13"/>
      <c r="J323" s="13"/>
      <c r="K323" s="13"/>
      <c r="L323" s="13"/>
      <c r="M323" s="13"/>
      <c r="N323" s="13"/>
    </row>
    <row r="324" spans="1:14" s="184" customFormat="1" x14ac:dyDescent="0.25">
      <c r="A324" s="3"/>
      <c r="B324" s="3"/>
      <c r="C324" s="3"/>
      <c r="D324" s="3"/>
      <c r="E324" s="3"/>
      <c r="F324" s="3"/>
      <c r="G324" s="183"/>
      <c r="H324" s="13"/>
      <c r="I324" s="13"/>
      <c r="J324" s="13"/>
      <c r="K324" s="13"/>
      <c r="L324" s="13"/>
      <c r="M324" s="13"/>
      <c r="N324" s="13"/>
    </row>
    <row r="325" spans="1:14" s="184" customFormat="1" x14ac:dyDescent="0.25">
      <c r="A325" s="3"/>
      <c r="B325" s="3"/>
      <c r="C325" s="3"/>
      <c r="D325" s="3"/>
      <c r="E325" s="3"/>
      <c r="F325" s="3"/>
      <c r="G325" s="183"/>
      <c r="H325" s="13"/>
      <c r="I325" s="13"/>
      <c r="J325" s="13"/>
      <c r="K325" s="13"/>
      <c r="L325" s="13"/>
      <c r="M325" s="13"/>
      <c r="N325" s="13"/>
    </row>
    <row r="326" spans="1:14" s="184" customFormat="1" x14ac:dyDescent="0.25">
      <c r="A326" s="3"/>
      <c r="B326" s="3"/>
      <c r="C326" s="3"/>
      <c r="D326" s="3"/>
      <c r="E326" s="3"/>
      <c r="F326" s="3"/>
      <c r="G326" s="183"/>
      <c r="H326" s="13"/>
      <c r="I326" s="13"/>
      <c r="J326" s="13"/>
      <c r="K326" s="13"/>
      <c r="L326" s="13"/>
      <c r="M326" s="13"/>
      <c r="N326" s="13"/>
    </row>
    <row r="327" spans="1:14" s="184" customFormat="1" x14ac:dyDescent="0.25">
      <c r="A327" s="3"/>
      <c r="B327" s="3"/>
      <c r="C327" s="3"/>
      <c r="D327" s="3"/>
      <c r="E327" s="3"/>
      <c r="F327" s="3"/>
      <c r="G327" s="183"/>
      <c r="H327" s="13"/>
      <c r="I327" s="13"/>
      <c r="J327" s="13"/>
      <c r="K327" s="13"/>
      <c r="L327" s="13"/>
      <c r="M327" s="13"/>
      <c r="N327" s="13"/>
    </row>
    <row r="328" spans="1:14" s="184" customFormat="1" x14ac:dyDescent="0.25">
      <c r="A328" s="3"/>
      <c r="B328" s="3"/>
      <c r="C328" s="3"/>
      <c r="D328" s="3"/>
      <c r="E328" s="3"/>
      <c r="F328" s="3"/>
      <c r="G328" s="183"/>
      <c r="H328" s="13"/>
      <c r="I328" s="13"/>
      <c r="J328" s="13"/>
      <c r="K328" s="13"/>
      <c r="L328" s="13"/>
      <c r="M328" s="13"/>
      <c r="N328" s="13"/>
    </row>
    <row r="329" spans="1:14" s="184" customFormat="1" x14ac:dyDescent="0.25">
      <c r="A329" s="3"/>
      <c r="B329" s="3"/>
      <c r="C329" s="3"/>
      <c r="D329" s="3"/>
      <c r="E329" s="3"/>
      <c r="F329" s="3"/>
      <c r="G329" s="183"/>
      <c r="H329" s="13"/>
      <c r="I329" s="13"/>
      <c r="J329" s="13"/>
      <c r="K329" s="13"/>
      <c r="L329" s="13"/>
      <c r="M329" s="13"/>
      <c r="N329" s="13"/>
    </row>
    <row r="330" spans="1:14" s="184" customFormat="1" x14ac:dyDescent="0.25">
      <c r="A330" s="3"/>
      <c r="B330" s="3"/>
      <c r="C330" s="3"/>
      <c r="D330" s="3"/>
      <c r="E330" s="3"/>
      <c r="F330" s="3"/>
      <c r="G330" s="183"/>
      <c r="H330" s="13"/>
      <c r="I330" s="13"/>
      <c r="J330" s="13"/>
      <c r="K330" s="13"/>
      <c r="L330" s="13"/>
      <c r="M330" s="13"/>
      <c r="N330" s="13"/>
    </row>
    <row r="331" spans="1:14" s="184" customFormat="1" x14ac:dyDescent="0.25">
      <c r="A331" s="3"/>
      <c r="B331" s="3"/>
      <c r="C331" s="3"/>
      <c r="D331" s="3"/>
      <c r="E331" s="3"/>
      <c r="F331" s="3"/>
      <c r="G331" s="183"/>
      <c r="H331" s="13"/>
      <c r="I331" s="13"/>
      <c r="J331" s="13"/>
      <c r="K331" s="13"/>
      <c r="L331" s="13"/>
      <c r="M331" s="13"/>
      <c r="N331" s="13"/>
    </row>
    <row r="332" spans="1:14" s="184" customFormat="1" x14ac:dyDescent="0.25">
      <c r="A332" s="3"/>
      <c r="B332" s="3"/>
      <c r="C332" s="3"/>
      <c r="D332" s="3"/>
      <c r="E332" s="3"/>
      <c r="F332" s="3"/>
      <c r="G332" s="183"/>
      <c r="H332" s="13"/>
      <c r="I332" s="13"/>
      <c r="J332" s="13"/>
      <c r="K332" s="13"/>
      <c r="L332" s="13"/>
      <c r="M332" s="13"/>
      <c r="N332" s="13"/>
    </row>
    <row r="333" spans="1:14" s="184" customFormat="1" x14ac:dyDescent="0.25">
      <c r="A333" s="3"/>
      <c r="B333" s="3"/>
      <c r="C333" s="3"/>
      <c r="D333" s="3"/>
      <c r="E333" s="3"/>
      <c r="F333" s="3"/>
      <c r="G333" s="183"/>
      <c r="H333" s="13"/>
      <c r="I333" s="13"/>
      <c r="J333" s="13"/>
      <c r="K333" s="13"/>
      <c r="L333" s="13"/>
      <c r="M333" s="13"/>
      <c r="N333" s="13"/>
    </row>
    <row r="334" spans="1:14" s="184" customFormat="1" x14ac:dyDescent="0.25">
      <c r="A334" s="3"/>
      <c r="B334" s="3"/>
      <c r="C334" s="3"/>
      <c r="D334" s="3"/>
      <c r="E334" s="3"/>
      <c r="F334" s="3"/>
      <c r="G334" s="183"/>
      <c r="H334" s="13"/>
      <c r="I334" s="13"/>
      <c r="J334" s="13"/>
      <c r="K334" s="13"/>
      <c r="L334" s="13"/>
      <c r="M334" s="13"/>
      <c r="N334" s="13"/>
    </row>
    <row r="335" spans="1:14" s="184" customFormat="1" x14ac:dyDescent="0.25">
      <c r="A335" s="3"/>
      <c r="B335" s="3"/>
      <c r="C335" s="3"/>
      <c r="D335" s="3"/>
      <c r="E335" s="3"/>
      <c r="F335" s="3"/>
      <c r="G335" s="183"/>
      <c r="H335" s="13"/>
      <c r="I335" s="13"/>
      <c r="J335" s="13"/>
      <c r="K335" s="13"/>
      <c r="L335" s="13"/>
      <c r="M335" s="13"/>
      <c r="N335" s="13"/>
    </row>
    <row r="336" spans="1:14" s="184" customFormat="1" x14ac:dyDescent="0.25">
      <c r="A336" s="3"/>
      <c r="B336" s="3"/>
      <c r="C336" s="3"/>
      <c r="D336" s="3"/>
      <c r="E336" s="3"/>
      <c r="F336" s="3"/>
      <c r="G336" s="183"/>
      <c r="H336" s="13"/>
      <c r="I336" s="13"/>
      <c r="J336" s="13"/>
      <c r="K336" s="13"/>
      <c r="L336" s="13"/>
      <c r="M336" s="13"/>
      <c r="N336" s="13"/>
    </row>
    <row r="337" spans="1:14" s="184" customFormat="1" x14ac:dyDescent="0.25">
      <c r="A337" s="3"/>
      <c r="B337" s="3"/>
      <c r="C337" s="3"/>
      <c r="D337" s="3"/>
      <c r="E337" s="3"/>
      <c r="F337" s="3"/>
      <c r="G337" s="183"/>
      <c r="H337" s="13"/>
      <c r="I337" s="13"/>
      <c r="J337" s="13"/>
      <c r="K337" s="13"/>
      <c r="L337" s="13"/>
      <c r="M337" s="13"/>
      <c r="N337" s="13"/>
    </row>
    <row r="338" spans="1:14" s="184" customFormat="1" x14ac:dyDescent="0.25">
      <c r="A338" s="3"/>
      <c r="B338" s="3"/>
      <c r="C338" s="3"/>
      <c r="D338" s="3"/>
      <c r="E338" s="3"/>
      <c r="F338" s="3"/>
      <c r="G338" s="183"/>
      <c r="H338" s="13"/>
      <c r="I338" s="13"/>
      <c r="J338" s="13"/>
      <c r="K338" s="13"/>
      <c r="L338" s="13"/>
      <c r="M338" s="13"/>
      <c r="N338" s="13"/>
    </row>
    <row r="339" spans="1:14" s="184" customFormat="1" x14ac:dyDescent="0.25">
      <c r="A339" s="3"/>
      <c r="B339" s="3"/>
      <c r="C339" s="3"/>
      <c r="D339" s="3"/>
      <c r="E339" s="3"/>
      <c r="F339" s="3"/>
      <c r="G339" s="183"/>
      <c r="H339" s="13"/>
      <c r="I339" s="13"/>
      <c r="J339" s="13"/>
      <c r="K339" s="13"/>
      <c r="L339" s="13"/>
      <c r="M339" s="13"/>
      <c r="N339" s="13"/>
    </row>
    <row r="340" spans="1:14" s="184" customFormat="1" x14ac:dyDescent="0.25">
      <c r="A340" s="3"/>
      <c r="B340" s="3"/>
      <c r="C340" s="3"/>
      <c r="D340" s="3"/>
      <c r="E340" s="3"/>
      <c r="F340" s="3"/>
      <c r="G340" s="183"/>
      <c r="H340" s="13"/>
      <c r="I340" s="13"/>
      <c r="J340" s="13"/>
      <c r="K340" s="13"/>
      <c r="L340" s="13"/>
      <c r="M340" s="13"/>
      <c r="N340" s="13"/>
    </row>
    <row r="341" spans="1:14" s="184" customFormat="1" x14ac:dyDescent="0.25">
      <c r="A341" s="3"/>
      <c r="B341" s="3"/>
      <c r="C341" s="3"/>
      <c r="D341" s="3"/>
      <c r="E341" s="3"/>
      <c r="F341" s="3"/>
      <c r="G341" s="183"/>
      <c r="H341" s="13"/>
      <c r="I341" s="13"/>
      <c r="J341" s="13"/>
      <c r="K341" s="13"/>
      <c r="L341" s="13"/>
      <c r="M341" s="13"/>
      <c r="N341" s="13"/>
    </row>
    <row r="342" spans="1:14" s="184" customFormat="1" x14ac:dyDescent="0.25">
      <c r="A342" s="3"/>
      <c r="B342" s="3"/>
      <c r="C342" s="3"/>
      <c r="D342" s="3"/>
      <c r="E342" s="3"/>
      <c r="F342" s="3"/>
      <c r="G342" s="183"/>
      <c r="H342" s="13"/>
      <c r="I342" s="13"/>
      <c r="J342" s="13"/>
      <c r="K342" s="13"/>
      <c r="L342" s="13"/>
      <c r="M342" s="13"/>
      <c r="N342" s="13"/>
    </row>
    <row r="343" spans="1:14" s="184" customFormat="1" x14ac:dyDescent="0.25">
      <c r="A343" s="3"/>
      <c r="B343" s="3"/>
      <c r="C343" s="3"/>
      <c r="D343" s="3"/>
      <c r="E343" s="3"/>
      <c r="F343" s="3"/>
      <c r="G343" s="183"/>
      <c r="H343" s="13"/>
      <c r="I343" s="13"/>
      <c r="J343" s="13"/>
      <c r="K343" s="13"/>
      <c r="L343" s="13"/>
      <c r="M343" s="13"/>
      <c r="N343" s="13"/>
    </row>
    <row r="344" spans="1:14" s="184" customFormat="1" x14ac:dyDescent="0.25">
      <c r="A344" s="3"/>
      <c r="B344" s="3"/>
      <c r="C344" s="3"/>
      <c r="D344" s="3"/>
      <c r="E344" s="3"/>
      <c r="F344" s="3"/>
      <c r="G344" s="183"/>
      <c r="H344" s="13"/>
      <c r="I344" s="13"/>
      <c r="J344" s="13"/>
      <c r="K344" s="13"/>
      <c r="L344" s="13"/>
      <c r="M344" s="13"/>
      <c r="N344" s="13"/>
    </row>
    <row r="345" spans="1:14" s="184" customFormat="1" ht="18" x14ac:dyDescent="0.25">
      <c r="A345" s="3"/>
      <c r="B345" s="3"/>
      <c r="C345" s="3"/>
      <c r="D345" s="3"/>
      <c r="E345" s="3"/>
      <c r="F345" s="3"/>
      <c r="G345" s="183"/>
    </row>
    <row r="346" spans="1:14" s="184" customFormat="1" ht="18" x14ac:dyDescent="0.25">
      <c r="A346" s="3"/>
      <c r="B346" s="3"/>
      <c r="C346" s="3"/>
      <c r="D346" s="3"/>
      <c r="E346" s="3"/>
      <c r="F346" s="3"/>
      <c r="G346" s="183"/>
    </row>
    <row r="347" spans="1:14" s="184" customFormat="1" ht="18" x14ac:dyDescent="0.25">
      <c r="A347" s="3"/>
      <c r="B347" s="3"/>
      <c r="C347" s="3"/>
      <c r="D347" s="3"/>
      <c r="E347" s="3"/>
      <c r="F347" s="3"/>
      <c r="G347" s="183"/>
    </row>
    <row r="348" spans="1:14" s="184" customFormat="1" ht="18" x14ac:dyDescent="0.25">
      <c r="A348" s="3"/>
      <c r="B348" s="3"/>
      <c r="C348" s="3"/>
      <c r="D348" s="3"/>
      <c r="E348" s="3"/>
      <c r="F348" s="3"/>
      <c r="G348" s="183"/>
    </row>
    <row r="349" spans="1:14" s="184" customFormat="1" ht="18" x14ac:dyDescent="0.25">
      <c r="A349" s="3"/>
      <c r="B349" s="3"/>
      <c r="C349" s="3"/>
      <c r="D349" s="3"/>
      <c r="E349" s="3"/>
      <c r="F349" s="3"/>
      <c r="G349" s="183"/>
    </row>
    <row r="350" spans="1:14" s="184" customFormat="1" ht="18" x14ac:dyDescent="0.25">
      <c r="A350" s="3"/>
      <c r="B350" s="3"/>
      <c r="C350" s="3"/>
      <c r="D350" s="3"/>
      <c r="E350" s="3"/>
      <c r="F350" s="3"/>
      <c r="G350" s="183"/>
    </row>
    <row r="351" spans="1:14" s="184" customFormat="1" ht="18" x14ac:dyDescent="0.25">
      <c r="A351" s="3"/>
      <c r="B351" s="3"/>
      <c r="C351" s="3"/>
      <c r="D351" s="3"/>
      <c r="E351" s="3"/>
      <c r="F351" s="3"/>
      <c r="G351" s="183"/>
    </row>
    <row r="352" spans="1:14" s="3" customFormat="1" ht="18" x14ac:dyDescent="0.25">
      <c r="G352" s="183"/>
    </row>
    <row r="353" spans="1:7" s="3" customFormat="1" ht="18" x14ac:dyDescent="0.25">
      <c r="G353" s="183"/>
    </row>
    <row r="354" spans="1:7" s="3" customFormat="1" ht="18" x14ac:dyDescent="0.25">
      <c r="G354" s="183"/>
    </row>
    <row r="355" spans="1:7" s="3" customFormat="1" ht="18" x14ac:dyDescent="0.25">
      <c r="G355" s="183"/>
    </row>
    <row r="356" spans="1:7" s="185" customFormat="1" ht="18" x14ac:dyDescent="0.25">
      <c r="A356" s="3"/>
      <c r="B356" s="3"/>
      <c r="C356" s="3"/>
      <c r="D356" s="3"/>
      <c r="E356" s="3"/>
      <c r="F356" s="3"/>
      <c r="G356" s="183"/>
    </row>
    <row r="357" spans="1:7" s="185" customFormat="1" ht="18" x14ac:dyDescent="0.25">
      <c r="A357" s="3"/>
      <c r="B357" s="3"/>
      <c r="C357" s="3"/>
      <c r="D357" s="3"/>
      <c r="E357" s="3"/>
      <c r="F357" s="3"/>
      <c r="G357" s="183"/>
    </row>
    <row r="358" spans="1:7" s="185" customFormat="1" ht="18" x14ac:dyDescent="0.25">
      <c r="A358" s="3"/>
      <c r="B358" s="3"/>
      <c r="C358" s="3"/>
      <c r="D358" s="3"/>
      <c r="E358" s="3"/>
      <c r="F358" s="3"/>
      <c r="G358" s="183"/>
    </row>
    <row r="359" spans="1:7" s="185" customFormat="1" ht="18" x14ac:dyDescent="0.25">
      <c r="A359" s="3"/>
      <c r="B359" s="3"/>
      <c r="C359" s="3"/>
      <c r="D359" s="3"/>
      <c r="E359" s="3"/>
      <c r="F359" s="3"/>
      <c r="G359" s="183"/>
    </row>
    <row r="360" spans="1:7" s="185" customFormat="1" ht="18" x14ac:dyDescent="0.25">
      <c r="A360" s="3"/>
      <c r="B360" s="3"/>
      <c r="C360" s="3"/>
      <c r="D360" s="3"/>
      <c r="E360" s="3"/>
      <c r="F360" s="3"/>
      <c r="G360" s="183"/>
    </row>
    <row r="361" spans="1:7" s="185" customFormat="1" ht="18" x14ac:dyDescent="0.25">
      <c r="A361" s="3"/>
      <c r="B361" s="3"/>
      <c r="C361" s="3"/>
      <c r="D361" s="3"/>
      <c r="E361" s="3"/>
      <c r="F361" s="3"/>
      <c r="G361" s="183"/>
    </row>
    <row r="362" spans="1:7" s="185" customFormat="1" ht="18" x14ac:dyDescent="0.25">
      <c r="A362" s="3"/>
      <c r="B362" s="3"/>
      <c r="C362" s="3"/>
      <c r="D362" s="3"/>
      <c r="E362" s="3"/>
      <c r="F362" s="3"/>
      <c r="G362" s="183"/>
    </row>
    <row r="363" spans="1:7" s="185" customFormat="1" ht="18" x14ac:dyDescent="0.25">
      <c r="A363" s="3"/>
      <c r="B363" s="3"/>
      <c r="C363" s="3"/>
      <c r="D363" s="3"/>
      <c r="E363" s="3"/>
      <c r="F363" s="3"/>
      <c r="G363" s="183"/>
    </row>
    <row r="364" spans="1:7" s="185" customFormat="1" ht="18" x14ac:dyDescent="0.25">
      <c r="A364" s="3"/>
      <c r="B364" s="3"/>
      <c r="C364" s="3"/>
      <c r="D364" s="3"/>
      <c r="E364" s="3"/>
      <c r="F364" s="3"/>
      <c r="G364" s="183"/>
    </row>
    <row r="365" spans="1:7" s="185" customFormat="1" ht="18" x14ac:dyDescent="0.25">
      <c r="A365" s="3"/>
      <c r="B365" s="3"/>
      <c r="C365" s="3"/>
      <c r="D365" s="3"/>
      <c r="E365" s="3"/>
      <c r="F365" s="3"/>
      <c r="G365" s="183"/>
    </row>
    <row r="366" spans="1:7" s="185" customFormat="1" ht="18" x14ac:dyDescent="0.25">
      <c r="A366" s="3"/>
      <c r="B366" s="3"/>
      <c r="C366" s="3"/>
      <c r="D366" s="3"/>
      <c r="E366" s="3"/>
      <c r="F366" s="3"/>
      <c r="G366" s="183"/>
    </row>
    <row r="367" spans="1:7" s="185" customFormat="1" ht="18" x14ac:dyDescent="0.25">
      <c r="A367" s="3"/>
      <c r="B367" s="3"/>
      <c r="C367" s="3"/>
      <c r="D367" s="3"/>
      <c r="E367" s="3"/>
      <c r="F367" s="3"/>
      <c r="G367" s="183"/>
    </row>
    <row r="368" spans="1:7" s="185" customFormat="1" ht="18" x14ac:dyDescent="0.25">
      <c r="A368" s="3"/>
      <c r="B368" s="3"/>
      <c r="C368" s="3"/>
      <c r="D368" s="3"/>
      <c r="E368" s="3"/>
      <c r="F368" s="3"/>
      <c r="G368" s="183"/>
    </row>
    <row r="369" spans="1:28" s="185" customFormat="1" ht="18" x14ac:dyDescent="0.25">
      <c r="A369" s="3"/>
      <c r="B369" s="3"/>
      <c r="C369" s="3"/>
      <c r="D369" s="3"/>
      <c r="E369" s="3"/>
      <c r="F369" s="3"/>
      <c r="G369" s="183"/>
    </row>
    <row r="370" spans="1:28" s="185" customFormat="1" ht="18" x14ac:dyDescent="0.25">
      <c r="A370" s="3"/>
      <c r="B370" s="3"/>
      <c r="C370" s="3"/>
      <c r="D370" s="3"/>
      <c r="E370" s="3"/>
      <c r="F370" s="3"/>
      <c r="G370" s="183"/>
    </row>
    <row r="371" spans="1:28" s="185" customFormat="1" ht="18" x14ac:dyDescent="0.25">
      <c r="A371" s="3"/>
      <c r="B371" s="3"/>
      <c r="C371" s="3"/>
      <c r="D371" s="3"/>
      <c r="E371" s="3"/>
      <c r="F371" s="3"/>
      <c r="G371" s="183"/>
    </row>
    <row r="372" spans="1:28" s="185" customFormat="1" ht="18" x14ac:dyDescent="0.25">
      <c r="A372" s="3"/>
      <c r="B372" s="3"/>
      <c r="C372" s="3"/>
      <c r="D372" s="3"/>
      <c r="E372" s="3"/>
      <c r="F372" s="3"/>
      <c r="G372" s="183"/>
    </row>
    <row r="373" spans="1:28" s="185" customFormat="1" ht="18" x14ac:dyDescent="0.25">
      <c r="A373" s="3"/>
      <c r="B373" s="3"/>
      <c r="C373" s="3"/>
      <c r="D373" s="3"/>
      <c r="E373" s="3"/>
      <c r="F373" s="3"/>
      <c r="G373" s="183"/>
    </row>
    <row r="374" spans="1:28" s="185" customFormat="1" ht="18" x14ac:dyDescent="0.25">
      <c r="A374" s="3"/>
      <c r="B374" s="3"/>
      <c r="C374" s="3"/>
      <c r="D374" s="3"/>
      <c r="E374" s="3"/>
      <c r="F374" s="3"/>
      <c r="G374" s="183"/>
    </row>
    <row r="375" spans="1:28" s="185" customFormat="1" ht="18" x14ac:dyDescent="0.25">
      <c r="A375" s="3"/>
      <c r="B375" s="3"/>
      <c r="C375" s="3"/>
      <c r="D375" s="3"/>
      <c r="E375" s="3"/>
      <c r="F375" s="3"/>
      <c r="G375" s="183"/>
    </row>
    <row r="376" spans="1:28" s="185" customFormat="1" ht="18" x14ac:dyDescent="0.25">
      <c r="A376" s="3"/>
      <c r="B376" s="3"/>
      <c r="C376" s="3"/>
      <c r="D376" s="3"/>
      <c r="E376" s="3"/>
      <c r="F376" s="3"/>
      <c r="G376" s="183"/>
    </row>
    <row r="379" spans="1:28" s="3" customFormat="1" x14ac:dyDescent="0.25">
      <c r="G379" s="183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</row>
    <row r="380" spans="1:28" s="3" customFormat="1" x14ac:dyDescent="0.25">
      <c r="G380" s="183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</row>
  </sheetData>
  <mergeCells count="4">
    <mergeCell ref="A1:G1"/>
    <mergeCell ref="A2:G2"/>
    <mergeCell ref="A3:G3"/>
    <mergeCell ref="A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28551E9F02344B66DF9097B28FAB5" ma:contentTypeVersion="13" ma:contentTypeDescription="Create a new document." ma:contentTypeScope="" ma:versionID="0e2b5ae5e43f5f1e7377e50327990047">
  <xsd:schema xmlns:xsd="http://www.w3.org/2001/XMLSchema" xmlns:xs="http://www.w3.org/2001/XMLSchema" xmlns:p="http://schemas.microsoft.com/office/2006/metadata/properties" xmlns:ns2="9e4c6cea-659a-417e-b103-04db308b2605" xmlns:ns3="0bbc58b1-49b8-4305-bb5c-e7f4d28d0c3c" targetNamespace="http://schemas.microsoft.com/office/2006/metadata/properties" ma:root="true" ma:fieldsID="a52edada0b31fe03f58cb1b3728c6c25" ns2:_="" ns3:_="">
    <xsd:import namespace="9e4c6cea-659a-417e-b103-04db308b2605"/>
    <xsd:import namespace="0bbc58b1-49b8-4305-bb5c-e7f4d28d0c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c6cea-659a-417e-b103-04db308b2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16138d3-48b3-4cd3-b825-834a57c038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c58b1-49b8-4305-bb5c-e7f4d28d0c3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65ce59c-f3ea-4978-a8c3-afb54ba5f4fe}" ma:internalName="TaxCatchAll" ma:showField="CatchAllData" ma:web="0bbc58b1-49b8-4305-bb5c-e7f4d28d0c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4c6cea-659a-417e-b103-04db308b2605">
      <Terms xmlns="http://schemas.microsoft.com/office/infopath/2007/PartnerControls"/>
    </lcf76f155ced4ddcb4097134ff3c332f>
    <TaxCatchAll xmlns="0bbc58b1-49b8-4305-bb5c-e7f4d28d0c3c" xsi:nil="true"/>
  </documentManagement>
</p:properties>
</file>

<file path=customXml/itemProps1.xml><?xml version="1.0" encoding="utf-8"?>
<ds:datastoreItem xmlns:ds="http://schemas.openxmlformats.org/officeDocument/2006/customXml" ds:itemID="{11C7BF7E-6DA6-4E7E-91B3-4D8294F84FA5}"/>
</file>

<file path=customXml/itemProps2.xml><?xml version="1.0" encoding="utf-8"?>
<ds:datastoreItem xmlns:ds="http://schemas.openxmlformats.org/officeDocument/2006/customXml" ds:itemID="{A795B4D3-5B57-4853-8DEB-8B3AD84ED6E3}"/>
</file>

<file path=customXml/itemProps3.xml><?xml version="1.0" encoding="utf-8"?>
<ds:datastoreItem xmlns:ds="http://schemas.openxmlformats.org/officeDocument/2006/customXml" ds:itemID="{454E8A8E-EEF6-4199-B31C-65EEAAA25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Rayrobert Torres</dc:creator>
  <cp:lastModifiedBy>Rayrobert Torres</cp:lastModifiedBy>
  <dcterms:created xsi:type="dcterms:W3CDTF">2022-11-04T15:14:03Z</dcterms:created>
  <dcterms:modified xsi:type="dcterms:W3CDTF">2022-11-04T15:15:11Z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0x01010079528551E9F02344B66DF9097B28FAB5</vt:lpwstr>
  </property>
</Properties>
</file>