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polanco\Documents\CAASD 2022\Ejecucion presupuestaria\"/>
    </mc:Choice>
  </mc:AlternateContent>
  <xr:revisionPtr revIDLastSave="0" documentId="8_{26D22713-0AF1-473E-99CA-F524AB489F8A}" xr6:coauthVersionLast="47" xr6:coauthVersionMax="47" xr10:uidLastSave="{00000000-0000-0000-0000-000000000000}"/>
  <bookViews>
    <workbookView xWindow="-120" yWindow="-120" windowWidth="29040" windowHeight="18240" xr2:uid="{7DE46836-7604-4DC6-BB3C-D3CF5133206B}"/>
  </bookViews>
  <sheets>
    <sheet name="Plantilla Ejecución" sheetId="1" r:id="rId1"/>
  </sheets>
  <externalReferences>
    <externalReference r:id="rId2"/>
    <externalReference r:id="rId3"/>
    <externalReference r:id="rId4"/>
  </externalReferences>
  <definedNames>
    <definedName name="_xlnm.Print_Area" localSheetId="0">'Plantilla Ejecución'!$A$1:$O$124</definedName>
    <definedName name="_xlnm.Print_Titles" localSheetId="0">'Plantilla Ejecución'!$1:$10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5" i="1" l="1"/>
  <c r="L95" i="1"/>
  <c r="K95" i="1"/>
  <c r="K97" i="1" s="1"/>
  <c r="J95" i="1"/>
  <c r="I95" i="1"/>
  <c r="I97" i="1" s="1"/>
  <c r="H95" i="1"/>
  <c r="G95" i="1"/>
  <c r="C94" i="1"/>
  <c r="C92" i="1"/>
  <c r="C95" i="1" s="1"/>
  <c r="C91" i="1"/>
  <c r="C90" i="1"/>
  <c r="P89" i="1"/>
  <c r="P95" i="1" s="1"/>
  <c r="P97" i="1" s="1"/>
  <c r="O89" i="1"/>
  <c r="O95" i="1" s="1"/>
  <c r="N89" i="1"/>
  <c r="N95" i="1" s="1"/>
  <c r="M89" i="1"/>
  <c r="L89" i="1"/>
  <c r="K89" i="1"/>
  <c r="J89" i="1"/>
  <c r="J85" i="1" s="1"/>
  <c r="I89" i="1"/>
  <c r="I85" i="1" s="1"/>
  <c r="H89" i="1"/>
  <c r="H85" i="1" s="1"/>
  <c r="G89" i="1"/>
  <c r="G85" i="1" s="1"/>
  <c r="F89" i="1"/>
  <c r="F85" i="1" s="1"/>
  <c r="F95" i="1" s="1"/>
  <c r="E89" i="1"/>
  <c r="E95" i="1" s="1"/>
  <c r="E97" i="1" s="1"/>
  <c r="D89" i="1"/>
  <c r="D94" i="1" s="1"/>
  <c r="C89" i="1"/>
  <c r="B89" i="1"/>
  <c r="B94" i="1" s="1"/>
  <c r="C88" i="1"/>
  <c r="C87" i="1"/>
  <c r="M86" i="1"/>
  <c r="L86" i="1"/>
  <c r="K86" i="1"/>
  <c r="C86" i="1"/>
  <c r="N85" i="1"/>
  <c r="M85" i="1"/>
  <c r="L85" i="1"/>
  <c r="K85" i="1"/>
  <c r="B85" i="1"/>
  <c r="C84" i="1"/>
  <c r="P83" i="1"/>
  <c r="E83" i="1"/>
  <c r="C82" i="1"/>
  <c r="C81" i="1"/>
  <c r="C80" i="1"/>
  <c r="C79" i="1"/>
  <c r="P78" i="1"/>
  <c r="O78" i="1"/>
  <c r="N78" i="1"/>
  <c r="N83" i="1" s="1"/>
  <c r="M78" i="1"/>
  <c r="M83" i="1" s="1"/>
  <c r="L78" i="1"/>
  <c r="L83" i="1" s="1"/>
  <c r="K78" i="1"/>
  <c r="K83" i="1" s="1"/>
  <c r="J78" i="1"/>
  <c r="I78" i="1"/>
  <c r="I83" i="1" s="1"/>
  <c r="H78" i="1"/>
  <c r="C78" i="1" s="1"/>
  <c r="G78" i="1"/>
  <c r="F78" i="1"/>
  <c r="E78" i="1"/>
  <c r="C77" i="1"/>
  <c r="C76" i="1"/>
  <c r="C75" i="1"/>
  <c r="C74" i="1"/>
  <c r="C73" i="1"/>
  <c r="C72" i="1"/>
  <c r="J71" i="1"/>
  <c r="J69" i="1" s="1"/>
  <c r="C70" i="1"/>
  <c r="P69" i="1"/>
  <c r="O69" i="1"/>
  <c r="N69" i="1"/>
  <c r="M69" i="1"/>
  <c r="L69" i="1"/>
  <c r="K69" i="1"/>
  <c r="I69" i="1"/>
  <c r="H69" i="1"/>
  <c r="G69" i="1"/>
  <c r="G83" i="1" s="1"/>
  <c r="G97" i="1" s="1"/>
  <c r="F69" i="1"/>
  <c r="E69" i="1"/>
  <c r="D69" i="1"/>
  <c r="B69" i="1"/>
  <c r="C68" i="1"/>
  <c r="C67" i="1"/>
  <c r="C66" i="1"/>
  <c r="C65" i="1"/>
  <c r="C64" i="1"/>
  <c r="C63" i="1"/>
  <c r="C62" i="1"/>
  <c r="C61" i="1"/>
  <c r="C60" i="1"/>
  <c r="C59" i="1"/>
  <c r="P58" i="1"/>
  <c r="O58" i="1"/>
  <c r="N58" i="1"/>
  <c r="M58" i="1"/>
  <c r="L58" i="1"/>
  <c r="K58" i="1"/>
  <c r="J58" i="1"/>
  <c r="I58" i="1"/>
  <c r="H58" i="1"/>
  <c r="G58" i="1"/>
  <c r="C58" i="1" s="1"/>
  <c r="F58" i="1"/>
  <c r="E58" i="1"/>
  <c r="D58" i="1"/>
  <c r="B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P41" i="1"/>
  <c r="O41" i="1"/>
  <c r="O83" i="1" s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C40" i="1"/>
  <c r="O39" i="1"/>
  <c r="C39" i="1"/>
  <c r="C38" i="1"/>
  <c r="C37" i="1"/>
  <c r="H36" i="1"/>
  <c r="C36" i="1"/>
  <c r="H35" i="1"/>
  <c r="C35" i="1"/>
  <c r="C34" i="1"/>
  <c r="C33" i="1"/>
  <c r="C32" i="1"/>
  <c r="C31" i="1"/>
  <c r="P30" i="1"/>
  <c r="O30" i="1"/>
  <c r="R30" i="1" s="1"/>
  <c r="N30" i="1"/>
  <c r="M30" i="1"/>
  <c r="L30" i="1"/>
  <c r="K30" i="1"/>
  <c r="J30" i="1"/>
  <c r="I30" i="1"/>
  <c r="H30" i="1"/>
  <c r="G30" i="1"/>
  <c r="C30" i="1" s="1"/>
  <c r="F30" i="1"/>
  <c r="E30" i="1"/>
  <c r="D30" i="1"/>
  <c r="B30" i="1"/>
  <c r="C29" i="1"/>
  <c r="C28" i="1"/>
  <c r="C27" i="1"/>
  <c r="C26" i="1"/>
  <c r="C25" i="1"/>
  <c r="C24" i="1"/>
  <c r="C23" i="1"/>
  <c r="C22" i="1"/>
  <c r="C21" i="1"/>
  <c r="C20" i="1"/>
  <c r="P19" i="1"/>
  <c r="O19" i="1"/>
  <c r="R19" i="1" s="1"/>
  <c r="N19" i="1"/>
  <c r="M19" i="1"/>
  <c r="L19" i="1"/>
  <c r="K19" i="1"/>
  <c r="J19" i="1"/>
  <c r="I19" i="1"/>
  <c r="C19" i="1" s="1"/>
  <c r="H19" i="1"/>
  <c r="G19" i="1"/>
  <c r="F19" i="1"/>
  <c r="E19" i="1"/>
  <c r="D19" i="1"/>
  <c r="B19" i="1"/>
  <c r="C18" i="1"/>
  <c r="C17" i="1"/>
  <c r="C16" i="1"/>
  <c r="C15" i="1"/>
  <c r="C14" i="1"/>
  <c r="C13" i="1"/>
  <c r="P12" i="1"/>
  <c r="O12" i="1"/>
  <c r="N12" i="1"/>
  <c r="M12" i="1"/>
  <c r="L12" i="1"/>
  <c r="K12" i="1"/>
  <c r="J12" i="1"/>
  <c r="I12" i="1"/>
  <c r="H12" i="1"/>
  <c r="G12" i="1"/>
  <c r="F12" i="1"/>
  <c r="C12" i="1" s="1"/>
  <c r="E12" i="1"/>
  <c r="D12" i="1"/>
  <c r="B12" i="1"/>
  <c r="A3" i="1"/>
  <c r="J83" i="1" l="1"/>
  <c r="J97" i="1" s="1"/>
  <c r="C69" i="1"/>
  <c r="N97" i="1"/>
  <c r="L97" i="1"/>
  <c r="H97" i="1"/>
  <c r="O97" i="1"/>
  <c r="R97" i="1" s="1"/>
  <c r="M97" i="1"/>
  <c r="C71" i="1"/>
  <c r="F83" i="1"/>
  <c r="C83" i="1" s="1"/>
  <c r="O85" i="1"/>
  <c r="H83" i="1"/>
  <c r="D85" i="1"/>
  <c r="P85" i="1"/>
  <c r="E85" i="1"/>
  <c r="C85" i="1" s="1"/>
  <c r="F97" i="1" l="1"/>
  <c r="C97" i="1" s="1"/>
</calcChain>
</file>

<file path=xl/sharedStrings.xml><?xml version="1.0" encoding="utf-8"?>
<sst xmlns="http://schemas.openxmlformats.org/spreadsheetml/2006/main" count="119" uniqueCount="118">
  <si>
    <t>CAASD</t>
  </si>
  <si>
    <t>DIRECCION DE PLANIFICACION</t>
  </si>
  <si>
    <t>AÑO 2022</t>
  </si>
  <si>
    <t>EJECUCION DE GASTOS Y APLICACIONES FINANCIERAS</t>
  </si>
  <si>
    <t>Notas:</t>
  </si>
  <si>
    <t>EN RD$</t>
  </si>
  <si>
    <t xml:space="preserve">1. Gasto devengado. </t>
  </si>
  <si>
    <t xml:space="preserve">2. Se presenta el gasto por mes; cada mes se debe actualizar el gasto devengado de los meses anteriores. </t>
  </si>
  <si>
    <t>Detalle</t>
  </si>
  <si>
    <t>Presupuesto Aprobado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</si>
  <si>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</si>
  <si>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</si>
  <si>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</si>
  <si>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</si>
  <si>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</si>
  <si>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</si>
  <si>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</si>
  <si>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</si>
  <si>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</si>
  <si>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</si>
  <si>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</si>
  <si>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</si>
  <si>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</si>
  <si>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objetar del gasto al nivel de cuenta. </t>
  </si>
  <si>
    <t>2 - GASTOS</t>
  </si>
  <si>
    <t>4. Fecha de imputación: último día del mes analizado</t>
  </si>
  <si>
    <t>2.1 - REMUNERACIONES Y CONTRIBUCIONES</t>
  </si>
  <si>
    <t>5. Fecha de registro: el día 10 del mes siguiente al mes analizado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</si>
  <si>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</si>
  <si>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</si>
  <si>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</si>
  <si>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</si>
  <si>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</si>
  <si>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</si>
  <si>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</si>
  <si>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</si>
  <si>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</si>
  <si>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</si>
  <si>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</si>
  <si>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</si>
  <si>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</si>
  <si>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</si>
  <si>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</si>
  <si>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</si>
  <si>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</si>
  <si>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</si>
  <si>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</si>
  <si>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</si>
  <si>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</si>
  <si>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</si>
  <si>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</si>
  <si>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</si>
  <si>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</si>
  <si>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</si>
  <si>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</si>
  <si>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</si>
  <si>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</si>
  <si>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</si>
  <si>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</si>
  <si>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</si>
  <si>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</si>
  <si>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</si>
  <si>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</si>
  <si>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</si>
  <si>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</si>
  <si>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</si>
  <si>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</si>
  <si>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</si>
  <si>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</si>
  <si>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</si>
  <si>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</si>
  <si>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</si>
  <si>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</si>
  <si>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</si>
  <si>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</si>
  <si>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</si>
  <si>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</si>
  <si>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</si>
  <si>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</si>
  <si>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</si>
  <si>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</si>
  <si>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</si>
  <si>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</si>
  <si>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</si>
  <si>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</si>
  <si>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</si>
  <si>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</si>
  <si>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</si>
  <si>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</si>
  <si>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</si>
  <si>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</si>
  <si>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2.3.1 - INTERESES DE LA DEUDA COMERCIAL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</si>
  <si>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</si>
  <si>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</si>
  <si>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</si>
  <si>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</si>
  <si>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</si>
  <si>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</si>
  <si>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</si>
  <si>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</si>
  <si>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</si>
  <si>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</si>
  <si>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</si>
  <si>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</si>
  <si>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09/12/2022</t>
  </si>
  <si>
    <t>Fecha de imputación: hasta el 25/11/2022</t>
  </si>
  <si>
    <t xml:space="preserve">         preparado por                                                                                      </t>
  </si>
  <si>
    <t xml:space="preserve">                                                                           Revisado por</t>
  </si>
  <si>
    <t xml:space="preserve">      Lic. Rosa Peña</t>
  </si>
  <si>
    <t xml:space="preserve">                                                                                      Ing. Sergio Polanco</t>
  </si>
  <si>
    <t xml:space="preserve">  Analista de Presupuesto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</si>
  <si>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Encargado Depto. PPP</t>
  </si>
  <si>
    <t xml:space="preserve">                                                      Encargado PPP</t>
  </si>
  <si>
    <t xml:space="preserve">     Aprobado por </t>
  </si>
  <si>
    <t xml:space="preserve">      Lic. Katihusca Ledesma</t>
  </si>
  <si>
    <t xml:space="preserve">      Directora de Planificación y Desarrollo</t>
  </si>
  <si>
    <t>INFORME PRELIMINAR</t>
  </si>
  <si>
    <t>El informe del mes de  octubre contempla los pagos realizados a través del SIGEF de manera provisional, ya que a la fecha aun no han sido validado por el área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</si>
</sst>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5" fillId="2" borderId="0" xfId="0" applyFont="1" applyFill="1" applyAlignment="1">
      <alignment vertical="center" wrapText="1"/>
    </xf>
    <xf numFmtId="43" fontId="5" fillId="2" borderId="0" xfId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3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5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3" fillId="0" borderId="0" xfId="1" applyFont="1" applyAlignment="1">
      <alignment vertical="center" wrapText="1"/>
    </xf>
    <xf numFmtId="43" fontId="3" fillId="0" borderId="0" xfId="1" applyFont="1"/>
    <xf numFmtId="9" fontId="0" fillId="0" borderId="0" xfId="2" applyFont="1"/>
    <xf numFmtId="0" fontId="6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43" fontId="1" fillId="0" borderId="0" xfId="1"/>
    <xf numFmtId="43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vertical="center"/>
    </xf>
    <xf numFmtId="43" fontId="0" fillId="0" borderId="0" xfId="1" applyFont="1" applyFill="1"/>
    <xf numFmtId="43" fontId="0" fillId="3" borderId="0" xfId="0" applyNumberFormat="1" applyFill="1"/>
    <xf numFmtId="43" fontId="0" fillId="0" borderId="0" xfId="1" applyFont="1" applyAlignment="1">
      <alignment vertical="center"/>
    </xf>
    <xf numFmtId="43" fontId="3" fillId="0" borderId="0" xfId="1" applyFont="1" applyAlignment="1">
      <alignment wrapText="1"/>
    </xf>
    <xf numFmtId="43" fontId="3" fillId="0" borderId="0" xfId="0" applyNumberFormat="1" applyFont="1"/>
    <xf numFmtId="43" fontId="3" fillId="0" borderId="0" xfId="1" applyFont="1" applyBorder="1"/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43" fontId="1" fillId="0" borderId="0" xfId="1" applyBorder="1"/>
    <xf numFmtId="0" fontId="6" fillId="0" borderId="0" xfId="0" applyFont="1" applyAlignment="1">
      <alignment horizontal="left" vertical="center" wrapText="1"/>
    </xf>
    <xf numFmtId="43" fontId="0" fillId="0" borderId="0" xfId="1" applyFont="1" applyAlignment="1">
      <alignment wrapText="1"/>
    </xf>
    <xf numFmtId="43" fontId="6" fillId="0" borderId="0" xfId="1" applyFont="1"/>
    <xf numFmtId="0" fontId="5" fillId="4" borderId="2" xfId="0" applyFont="1" applyFill="1" applyBorder="1" applyAlignment="1">
      <alignment horizontal="left" vertical="center" wrapText="1"/>
    </xf>
    <xf numFmtId="43" fontId="3" fillId="5" borderId="0" xfId="1" applyFont="1" applyFill="1"/>
    <xf numFmtId="43" fontId="3" fillId="4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/>
    <xf numFmtId="0" fontId="5" fillId="2" borderId="2" xfId="0" applyFont="1" applyFill="1" applyBorder="1" applyAlignment="1">
      <alignment horizontal="left" vertical="center" wrapText="1"/>
    </xf>
    <xf numFmtId="43" fontId="3" fillId="2" borderId="0" xfId="1" applyFont="1" applyFill="1" applyAlignment="1">
      <alignment horizontal="center" vertical="center" wrapText="1"/>
    </xf>
    <xf numFmtId="164" fontId="0" fillId="0" borderId="0" xfId="0" applyNumberFormat="1"/>
    <xf numFmtId="43" fontId="7" fillId="0" borderId="0" xfId="1" applyFont="1" applyAlignment="1">
      <alignment horizontal="center"/>
    </xf>
    <xf numFmtId="43" fontId="7" fillId="0" borderId="0" xfId="1" applyFont="1" applyAlignment="1"/>
    <xf numFmtId="0" fontId="8" fillId="0" borderId="0" xfId="0" applyFont="1"/>
    <xf numFmtId="0" fontId="7" fillId="0" borderId="0" xfId="0" applyFont="1"/>
    <xf numFmtId="43" fontId="7" fillId="0" borderId="0" xfId="1" applyFont="1" applyAlignment="1">
      <alignment horizontal="center"/>
    </xf>
    <xf numFmtId="0" fontId="7" fillId="0" borderId="0" xfId="0" applyFont="1" applyAlignment="1">
      <alignment horizontal="left"/>
    </xf>
    <xf numFmtId="43" fontId="9" fillId="0" borderId="0" xfId="1" applyFont="1" applyAlignment="1">
      <alignment horizontal="center"/>
    </xf>
    <xf numFmtId="43" fontId="7" fillId="0" borderId="0" xfId="1" applyFont="1"/>
    <xf numFmtId="43" fontId="0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120</xdr:row>
      <xdr:rowOff>28575</xdr:rowOff>
    </xdr:from>
    <xdr:to>
      <xdr:col>6</xdr:col>
      <xdr:colOff>647700</xdr:colOff>
      <xdr:row>120</xdr:row>
      <xdr:rowOff>38100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593C35D0-7383-4FB0-985C-6DFD9BE1B2A0}"/>
            </a:ext>
          </a:extLst>
        </xdr:cNvPr>
        <xdr:cNvCxnSpPr/>
      </xdr:nvCxnSpPr>
      <xdr:spPr>
        <a:xfrm flipV="1">
          <a:off x="6029325" y="24441150"/>
          <a:ext cx="15525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117</xdr:row>
      <xdr:rowOff>123825</xdr:rowOff>
    </xdr:from>
    <xdr:to>
      <xdr:col>1</xdr:col>
      <xdr:colOff>1558213</xdr:colOff>
      <xdr:row>117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39766F2-DEA4-468F-B05B-2211A1F2BEB1}"/>
            </a:ext>
          </a:extLst>
        </xdr:cNvPr>
        <xdr:cNvCxnSpPr/>
      </xdr:nvCxnSpPr>
      <xdr:spPr>
        <a:xfrm>
          <a:off x="3743325" y="2438400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762000</xdr:colOff>
      <xdr:row>108</xdr:row>
      <xdr:rowOff>38100</xdr:rowOff>
    </xdr:from>
    <xdr:to>
      <xdr:col>11</xdr:col>
      <xdr:colOff>161925</xdr:colOff>
      <xdr:row>108</xdr:row>
      <xdr:rowOff>41785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4CB4E8F-6A2C-4E0C-931C-D21043CA419F}"/>
            </a:ext>
          </a:extLst>
        </xdr:cNvPr>
        <xdr:cNvCxnSpPr/>
      </xdr:nvCxnSpPr>
      <xdr:spPr>
        <a:xfrm>
          <a:off x="11001375" y="23136225"/>
          <a:ext cx="1619250" cy="36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361950</xdr:colOff>
      <xdr:row>0</xdr:row>
      <xdr:rowOff>0</xdr:rowOff>
    </xdr:from>
    <xdr:to>
      <xdr:col>8</xdr:col>
      <xdr:colOff>228600</xdr:colOff>
      <xdr:row>2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FEA5D9-3F34-4B1B-9EA4-7CA4C7FD8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6150" y="0"/>
          <a:ext cx="2057400" cy="666750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108</xdr:row>
      <xdr:rowOff>47625</xdr:rowOff>
    </xdr:from>
    <xdr:to>
      <xdr:col>0</xdr:col>
      <xdr:colOff>1676400</xdr:colOff>
      <xdr:row>108</xdr:row>
      <xdr:rowOff>57150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DEBF22EA-B9B0-414F-86C2-E990708571D5}"/>
            </a:ext>
          </a:extLst>
        </xdr:cNvPr>
        <xdr:cNvCxnSpPr/>
      </xdr:nvCxnSpPr>
      <xdr:spPr>
        <a:xfrm>
          <a:off x="104775" y="23145750"/>
          <a:ext cx="15716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.Pena/Desktop/RESPALDO%20F/Rosa%20Pe&#241;a%20backop/documento%20%20D/A&#209;O%202022/FORMULARIO%20DE%20EJECUCION%20PEQUE&#209;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.Pena/Desktop/RESPALDO%20F/Rosa%20Pe&#241;a%20backop/documento%20%20D/A&#209;O%202022/ejecucion%20mes%20de%20nov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INGRESOS Y GASTO (2)"/>
      <sheetName val="FORM INGRESO  (2)"/>
      <sheetName val="Gráficos"/>
      <sheetName val="FORM INGRESO 2do trimestre"/>
      <sheetName val="FORM. GASTOS2do trim"/>
      <sheetName val="trimestre INGRESO "/>
      <sheetName val="trimestre gastos"/>
      <sheetName val="PORTADA "/>
      <sheetName val="febrero CON EL DEVENGO (2)"/>
      <sheetName val="ENERO CON EL DEVENGO"/>
      <sheetName val="marzo CON EL DEVENGO"/>
      <sheetName val="febrero CON EL DEVENGO (3)"/>
      <sheetName val="ABRIL CON EL DEVENGO (2)"/>
      <sheetName val="mayo CON EL DEVENGO "/>
      <sheetName val="junio CON EL DEVENGO final"/>
      <sheetName val="junio CON EL DEVENGO"/>
      <sheetName val="julio CON EL DEVENGO "/>
      <sheetName val="SEPTIE. DEVENGO Y PAGADO"/>
      <sheetName val="agosto CON EL DEVENGO  (2)"/>
      <sheetName val="RESUMEN DE INGRESOS Y GASTOS"/>
      <sheetName val="FORM INGRESO "/>
      <sheetName val="FORM. GASTOS"/>
      <sheetName val="AGOSTO DEVENGO Y PAGADO "/>
      <sheetName val="resumen ejecucion"/>
      <sheetName val="comerciales ingresos"/>
      <sheetName val="nota"/>
      <sheetName val="variaciones año 2022"/>
      <sheetName val="camione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7">
          <cell r="H227">
            <v>4558001</v>
          </cell>
        </row>
        <row r="234">
          <cell r="H234">
            <v>5200073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IEMBRE 22 (2)"/>
      <sheetName val="NOVIEMBRE 22"/>
      <sheetName val="INGRESOS"/>
      <sheetName val="nomina octubret.22"/>
      <sheetName val="inversion"/>
      <sheetName val="Hoja1"/>
      <sheetName val="Hoja2"/>
    </sheetNames>
    <sheetDataSet>
      <sheetData sheetId="0">
        <row r="679">
          <cell r="K679">
            <v>843723884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8A6E-3BC7-4384-957F-1C6F57CEC19C}">
  <sheetPr>
    <pageSetUpPr fitToPage="1"/>
  </sheetPr>
  <dimension ref="A1:AC124"/>
  <sheetViews>
    <sheetView showGridLines="0" tabSelected="1" view="pageBreakPreview" zoomScaleNormal="100" zoomScaleSheetLayoutView="100" workbookViewId="0">
      <selection activeCell="A50" sqref="A50:XFD50"/>
    </sheetView>
  </sheetViews>
  <sheetFormatPr baseColWidth="10" defaultColWidth="9.140625" defaultRowHeight="15" x14ac:dyDescent="0.25"/>
  <cols>
    <col min="1" max="1" width="56" customWidth="1"/>
    <col min="2" max="2" width="0.140625" customWidth="1"/>
    <col min="3" max="3" width="21" hidden="1" customWidth="1"/>
    <col min="4" max="4" width="17.85546875" customWidth="1"/>
    <col min="5" max="5" width="15.140625" style="1" bestFit="1" customWidth="1"/>
    <col min="6" max="6" width="14.85546875" style="1" customWidth="1"/>
    <col min="7" max="7" width="17.7109375" style="1" customWidth="1"/>
    <col min="8" max="8" width="15.140625" style="1" bestFit="1" customWidth="1"/>
    <col min="9" max="9" width="16.7109375" customWidth="1"/>
    <col min="10" max="10" width="16.42578125" style="1" customWidth="1"/>
    <col min="11" max="11" width="16.85546875" style="1" customWidth="1"/>
    <col min="12" max="12" width="14.85546875" customWidth="1"/>
    <col min="13" max="13" width="15.140625" style="1" bestFit="1" customWidth="1"/>
    <col min="14" max="14" width="14.85546875" customWidth="1"/>
    <col min="15" max="15" width="15.85546875" customWidth="1"/>
    <col min="16" max="17" width="15.7109375" hidden="1" customWidth="1"/>
    <col min="18" max="18" width="15.7109375" customWidth="1"/>
    <col min="19" max="19" width="15.140625" bestFit="1" customWidth="1"/>
    <col min="20" max="22" width="6" bestFit="1" customWidth="1"/>
    <col min="23" max="23" width="2.7109375" customWidth="1"/>
    <col min="24" max="27" width="6" bestFit="1" customWidth="1"/>
    <col min="28" max="29" width="7" bestFit="1" customWidth="1"/>
  </cols>
  <sheetData>
    <row r="1" spans="1:29" ht="49.5" customHeight="1" x14ac:dyDescent="0.25"/>
    <row r="2" spans="1:29" ht="10.5" hidden="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17.25" customHeight="1" x14ac:dyDescent="0.25">
      <c r="A3" s="2" t="str">
        <f>'[1] EJECUCION MES DE  2018'!$U$6</f>
        <v>CORPORACION DEL ACUEDUCTO Y ALCANTARILLADO DE SANTO DOMINGO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</row>
    <row r="4" spans="1:29" ht="14.25" customHeight="1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</row>
    <row r="5" spans="1:29" ht="17.25" customHeight="1" x14ac:dyDescent="0.2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</row>
    <row r="6" spans="1:29" ht="18.75" x14ac:dyDescent="0.2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3"/>
    </row>
    <row r="7" spans="1:29" ht="18.75" x14ac:dyDescent="0.3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6" t="s">
        <v>4</v>
      </c>
    </row>
    <row r="8" spans="1:29" ht="12.75" customHeight="1" x14ac:dyDescent="0.25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9" t="s">
        <v>6</v>
      </c>
    </row>
    <row r="9" spans="1:29" ht="15" hidden="1" customHeight="1" x14ac:dyDescent="0.25">
      <c r="R9" s="9" t="s">
        <v>7</v>
      </c>
    </row>
    <row r="10" spans="1:29" ht="12.75" customHeight="1" x14ac:dyDescent="0.25">
      <c r="A10" s="10" t="s">
        <v>8</v>
      </c>
      <c r="B10" s="11" t="s">
        <v>9</v>
      </c>
      <c r="C10" s="12" t="s">
        <v>10</v>
      </c>
      <c r="D10" s="11" t="s">
        <v>9</v>
      </c>
      <c r="E10" s="11" t="s">
        <v>11</v>
      </c>
      <c r="F10" s="11" t="s">
        <v>12</v>
      </c>
      <c r="G10" s="11" t="s">
        <v>13</v>
      </c>
      <c r="H10" s="11" t="s">
        <v>14</v>
      </c>
      <c r="I10" s="12" t="s">
        <v>15</v>
      </c>
      <c r="J10" s="11" t="s">
        <v>16</v>
      </c>
      <c r="K10" s="13" t="s">
        <v>17</v>
      </c>
      <c r="L10" s="14" t="s">
        <v>18</v>
      </c>
      <c r="M10" s="11" t="s">
        <v>19</v>
      </c>
      <c r="N10" s="12" t="s">
        <v>20</v>
      </c>
      <c r="O10" s="12" t="s">
        <v>21</v>
      </c>
      <c r="P10" s="12" t="s">
        <v>22</v>
      </c>
      <c r="R10" s="9" t="s">
        <v>23</v>
      </c>
      <c r="AB10" s="15"/>
      <c r="AC10" s="15"/>
    </row>
    <row r="11" spans="1:29" ht="12.75" customHeight="1" x14ac:dyDescent="0.25">
      <c r="A11" s="16" t="s">
        <v>24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R11" s="9" t="s">
        <v>25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2.5" customHeight="1" x14ac:dyDescent="0.25">
      <c r="A12" s="18" t="s">
        <v>26</v>
      </c>
      <c r="B12" s="19">
        <f>SUM(B13:B17)</f>
        <v>2016008101</v>
      </c>
      <c r="C12" s="20">
        <f>SUM(E12:P12)</f>
        <v>1759095855</v>
      </c>
      <c r="D12" s="19">
        <f>SUM(D13:D17)</f>
        <v>2016008101</v>
      </c>
      <c r="E12" s="20">
        <f>SUM(E13:E17)</f>
        <v>145249413</v>
      </c>
      <c r="F12" s="20">
        <f t="shared" ref="F12:P12" si="0">SUM(F13:F17)</f>
        <v>157217486</v>
      </c>
      <c r="G12" s="20">
        <f t="shared" si="0"/>
        <v>145523469</v>
      </c>
      <c r="H12" s="20">
        <f t="shared" si="0"/>
        <v>140866476</v>
      </c>
      <c r="I12" s="20">
        <f t="shared" si="0"/>
        <v>161067189</v>
      </c>
      <c r="J12" s="20">
        <f t="shared" si="0"/>
        <v>141351330</v>
      </c>
      <c r="K12" s="20">
        <f t="shared" si="0"/>
        <v>162161264</v>
      </c>
      <c r="L12" s="20">
        <f t="shared" si="0"/>
        <v>141137687</v>
      </c>
      <c r="M12" s="20">
        <f t="shared" si="0"/>
        <v>152962079</v>
      </c>
      <c r="N12" s="20">
        <f t="shared" si="0"/>
        <v>152712917</v>
      </c>
      <c r="O12" s="20">
        <f>SUM(O13:O17)</f>
        <v>258846545</v>
      </c>
      <c r="P12" s="20">
        <f t="shared" si="0"/>
        <v>0</v>
      </c>
      <c r="Q12" s="15"/>
      <c r="R12" s="9" t="s">
        <v>27</v>
      </c>
      <c r="T12" s="21"/>
    </row>
    <row r="13" spans="1:29" ht="15.75" x14ac:dyDescent="0.25">
      <c r="A13" s="22" t="s">
        <v>28</v>
      </c>
      <c r="B13" s="23">
        <v>1712879266</v>
      </c>
      <c r="C13" s="24">
        <f>SUM(E13:P13)</f>
        <v>1504312940</v>
      </c>
      <c r="D13" s="23">
        <v>1712879266</v>
      </c>
      <c r="E13" s="23">
        <v>124567660</v>
      </c>
      <c r="F13" s="1">
        <v>131731469</v>
      </c>
      <c r="G13" s="1">
        <v>120700391</v>
      </c>
      <c r="H13" s="1">
        <v>117670776</v>
      </c>
      <c r="I13" s="1">
        <v>138312745</v>
      </c>
      <c r="J13" s="1">
        <v>117777148</v>
      </c>
      <c r="K13" s="1">
        <v>139600153</v>
      </c>
      <c r="L13" s="1">
        <v>118625617</v>
      </c>
      <c r="M13" s="1">
        <v>130500184</v>
      </c>
      <c r="N13" s="1">
        <v>128890313</v>
      </c>
      <c r="O13" s="1">
        <v>235936484</v>
      </c>
      <c r="P13" s="1"/>
      <c r="R13" s="15"/>
    </row>
    <row r="14" spans="1:29" ht="15.75" x14ac:dyDescent="0.25">
      <c r="A14" s="22" t="s">
        <v>29</v>
      </c>
      <c r="B14" s="23">
        <v>92055275</v>
      </c>
      <c r="C14" s="24">
        <f t="shared" ref="C14:C76" si="1">SUM(E14:P14)</f>
        <v>50435930</v>
      </c>
      <c r="D14" s="23">
        <v>92055275</v>
      </c>
      <c r="E14" s="23">
        <v>2901401</v>
      </c>
      <c r="F14" s="1">
        <v>7867532</v>
      </c>
      <c r="G14" s="1">
        <v>5328735</v>
      </c>
      <c r="H14" s="1">
        <v>4204932</v>
      </c>
      <c r="I14" s="1">
        <v>3995646</v>
      </c>
      <c r="J14" s="1">
        <v>4156246</v>
      </c>
      <c r="K14" s="1">
        <v>4445814</v>
      </c>
      <c r="L14" s="1">
        <v>3610605</v>
      </c>
      <c r="M14" s="1">
        <v>4260587</v>
      </c>
      <c r="N14" s="1">
        <v>5255359</v>
      </c>
      <c r="O14" s="1">
        <v>4409073</v>
      </c>
      <c r="P14" s="1"/>
      <c r="R14" s="15"/>
      <c r="S14" s="15"/>
    </row>
    <row r="15" spans="1:29" ht="15" customHeight="1" x14ac:dyDescent="0.25">
      <c r="A15" s="22" t="s">
        <v>30</v>
      </c>
      <c r="B15" s="23"/>
      <c r="C15" s="24">
        <f t="shared" si="1"/>
        <v>108000</v>
      </c>
      <c r="D15" s="23"/>
      <c r="E15" s="23"/>
      <c r="G15" s="1">
        <v>108000</v>
      </c>
      <c r="I15" s="1"/>
      <c r="L15" s="1"/>
      <c r="O15" s="1"/>
      <c r="R15" s="15"/>
      <c r="S15" s="25"/>
      <c r="T15" s="26"/>
      <c r="U15" s="26"/>
      <c r="V15" s="26"/>
      <c r="W15" s="26"/>
      <c r="X15" s="26"/>
      <c r="Y15" s="26"/>
    </row>
    <row r="16" spans="1:29" ht="11.25" customHeight="1" x14ac:dyDescent="0.25">
      <c r="A16" s="22" t="s">
        <v>31</v>
      </c>
      <c r="B16" s="23"/>
      <c r="C16" s="24">
        <f t="shared" si="1"/>
        <v>0</v>
      </c>
      <c r="D16" s="23"/>
      <c r="E16" s="23"/>
      <c r="I16" s="1"/>
      <c r="L16" s="1"/>
      <c r="S16" s="27"/>
      <c r="T16" s="26"/>
      <c r="U16" s="26"/>
      <c r="V16" s="26"/>
      <c r="W16" s="26"/>
      <c r="X16" s="26"/>
      <c r="Y16" s="26"/>
    </row>
    <row r="17" spans="1:25" ht="18" customHeight="1" x14ac:dyDescent="0.25">
      <c r="A17" s="22" t="s">
        <v>32</v>
      </c>
      <c r="B17" s="23">
        <v>211073560</v>
      </c>
      <c r="C17" s="24">
        <f t="shared" si="1"/>
        <v>204238985</v>
      </c>
      <c r="D17" s="23">
        <v>211073560</v>
      </c>
      <c r="E17" s="23">
        <v>17780352</v>
      </c>
      <c r="F17" s="1">
        <v>17618485</v>
      </c>
      <c r="G17" s="1">
        <v>19386343</v>
      </c>
      <c r="H17" s="1">
        <v>18990768</v>
      </c>
      <c r="I17" s="1">
        <v>18758798</v>
      </c>
      <c r="J17" s="1">
        <v>19417936</v>
      </c>
      <c r="K17" s="1">
        <v>18115297</v>
      </c>
      <c r="L17" s="1">
        <v>18901465</v>
      </c>
      <c r="M17" s="1">
        <v>18201308</v>
      </c>
      <c r="N17" s="1">
        <v>18567245</v>
      </c>
      <c r="O17" s="1">
        <v>18500988</v>
      </c>
      <c r="P17" s="1"/>
      <c r="Q17" s="15"/>
      <c r="R17" s="1"/>
      <c r="S17" s="27"/>
      <c r="T17" s="26"/>
      <c r="U17" s="26"/>
      <c r="V17" s="26"/>
      <c r="W17" s="26"/>
      <c r="X17" s="26"/>
      <c r="Y17" s="26"/>
    </row>
    <row r="18" spans="1:25" ht="19.5" customHeight="1" x14ac:dyDescent="0.25">
      <c r="A18" s="22"/>
      <c r="B18" s="22"/>
      <c r="C18" s="20">
        <f t="shared" si="1"/>
        <v>0</v>
      </c>
      <c r="D18" s="22"/>
      <c r="E18" s="23"/>
      <c r="H18"/>
      <c r="L18" s="1"/>
      <c r="S18" s="27"/>
      <c r="T18" s="26"/>
      <c r="U18" s="26"/>
      <c r="V18" s="26"/>
      <c r="W18" s="26"/>
      <c r="X18" s="26"/>
      <c r="Y18" s="26"/>
    </row>
    <row r="19" spans="1:25" ht="15.75" x14ac:dyDescent="0.25">
      <c r="A19" s="18" t="s">
        <v>33</v>
      </c>
      <c r="B19" s="19">
        <f>SUM(B20:B28)</f>
        <v>1887183894</v>
      </c>
      <c r="C19" s="20">
        <f t="shared" si="1"/>
        <v>1791044401</v>
      </c>
      <c r="D19" s="19">
        <f>SUM(D20:D28)</f>
        <v>1887183894</v>
      </c>
      <c r="E19" s="20">
        <f t="shared" ref="E19:P19" si="2">SUM(E20:E28)</f>
        <v>146954203</v>
      </c>
      <c r="F19" s="20">
        <f t="shared" si="2"/>
        <v>213999994</v>
      </c>
      <c r="G19" s="20">
        <f t="shared" si="2"/>
        <v>179899352</v>
      </c>
      <c r="H19" s="20">
        <f t="shared" si="2"/>
        <v>179694689</v>
      </c>
      <c r="I19" s="20">
        <f t="shared" si="2"/>
        <v>153025239</v>
      </c>
      <c r="J19" s="20">
        <f t="shared" si="2"/>
        <v>171224865</v>
      </c>
      <c r="K19" s="20">
        <f t="shared" si="2"/>
        <v>152761150</v>
      </c>
      <c r="L19" s="20">
        <f>SUM(L20:L28)</f>
        <v>166438052</v>
      </c>
      <c r="M19" s="20">
        <f>SUM(M20:M28)</f>
        <v>151013259</v>
      </c>
      <c r="N19" s="20">
        <f t="shared" si="2"/>
        <v>136068478</v>
      </c>
      <c r="O19" s="20">
        <f t="shared" si="2"/>
        <v>139965120</v>
      </c>
      <c r="P19" s="20">
        <f t="shared" si="2"/>
        <v>0</v>
      </c>
      <c r="Q19" s="15"/>
      <c r="R19" s="15">
        <f>+O19-139965412</f>
        <v>-292</v>
      </c>
      <c r="S19" s="26"/>
      <c r="T19" s="26"/>
      <c r="U19" s="26"/>
      <c r="V19" s="26"/>
      <c r="W19" s="26"/>
      <c r="X19" s="26"/>
      <c r="Y19" s="26"/>
    </row>
    <row r="20" spans="1:25" ht="15.75" x14ac:dyDescent="0.25">
      <c r="A20" s="22" t="s">
        <v>34</v>
      </c>
      <c r="B20" s="23">
        <v>1256915238</v>
      </c>
      <c r="C20" s="24">
        <f t="shared" si="1"/>
        <v>1228266746</v>
      </c>
      <c r="D20" s="23">
        <v>1256915238</v>
      </c>
      <c r="E20" s="23">
        <v>102286900</v>
      </c>
      <c r="F20" s="1">
        <v>136156031</v>
      </c>
      <c r="G20" s="1">
        <v>137972027</v>
      </c>
      <c r="H20" s="1">
        <v>110639646</v>
      </c>
      <c r="I20" s="1">
        <v>106446934</v>
      </c>
      <c r="J20" s="1">
        <v>113269810</v>
      </c>
      <c r="K20" s="1">
        <v>99494324</v>
      </c>
      <c r="L20" s="1">
        <v>111871334</v>
      </c>
      <c r="M20" s="1">
        <v>104515791</v>
      </c>
      <c r="N20" s="1">
        <v>99919344</v>
      </c>
      <c r="O20" s="28">
        <v>105694605</v>
      </c>
      <c r="P20" s="1"/>
      <c r="R20" s="29"/>
      <c r="S20" s="25"/>
      <c r="T20" s="26"/>
      <c r="U20" s="26"/>
      <c r="V20" s="26"/>
      <c r="W20" s="26"/>
      <c r="X20" s="26"/>
      <c r="Y20" s="26"/>
    </row>
    <row r="21" spans="1:25" ht="18" customHeight="1" x14ac:dyDescent="0.25">
      <c r="A21" s="22" t="s">
        <v>35</v>
      </c>
      <c r="B21" s="23">
        <v>53135960</v>
      </c>
      <c r="C21" s="24">
        <f t="shared" si="1"/>
        <v>38073144</v>
      </c>
      <c r="D21" s="23">
        <v>53135960</v>
      </c>
      <c r="E21" s="23">
        <v>2262553</v>
      </c>
      <c r="F21" s="1">
        <v>7297800</v>
      </c>
      <c r="G21" s="1">
        <v>3989219</v>
      </c>
      <c r="H21" s="1">
        <v>1939829</v>
      </c>
      <c r="I21" s="1">
        <v>2986287</v>
      </c>
      <c r="J21" s="1">
        <v>1769437</v>
      </c>
      <c r="K21" s="1">
        <v>3890747</v>
      </c>
      <c r="L21" s="1">
        <v>7230960</v>
      </c>
      <c r="M21" s="1">
        <v>2862121</v>
      </c>
      <c r="N21" s="1">
        <v>3549313</v>
      </c>
      <c r="O21" s="1">
        <v>294878</v>
      </c>
      <c r="P21" s="1"/>
      <c r="R21" s="1"/>
      <c r="S21" s="25"/>
      <c r="T21" s="26"/>
      <c r="U21" s="26"/>
      <c r="V21" s="26"/>
      <c r="W21" s="26"/>
      <c r="X21" s="26"/>
      <c r="Y21" s="26"/>
    </row>
    <row r="22" spans="1:25" ht="15.75" customHeight="1" x14ac:dyDescent="0.25">
      <c r="A22" s="22" t="s">
        <v>36</v>
      </c>
      <c r="B22" s="23">
        <v>200000</v>
      </c>
      <c r="C22" s="24">
        <f t="shared" si="1"/>
        <v>0</v>
      </c>
      <c r="D22" s="23">
        <v>200000</v>
      </c>
      <c r="E22" s="23"/>
      <c r="H22"/>
      <c r="I22" s="1"/>
      <c r="L22" s="1"/>
      <c r="N22" s="15"/>
      <c r="O22" s="1"/>
      <c r="R22" s="1"/>
    </row>
    <row r="23" spans="1:25" ht="13.5" customHeight="1" x14ac:dyDescent="0.25">
      <c r="A23" s="22" t="s">
        <v>37</v>
      </c>
      <c r="B23" s="23">
        <v>2153950</v>
      </c>
      <c r="C23" s="24">
        <f t="shared" si="1"/>
        <v>505223</v>
      </c>
      <c r="D23" s="23">
        <v>2153950</v>
      </c>
      <c r="E23" s="23"/>
      <c r="F23" s="1">
        <v>13800</v>
      </c>
      <c r="G23" s="1">
        <v>77712</v>
      </c>
      <c r="H23" s="1">
        <v>108650</v>
      </c>
      <c r="I23" s="1">
        <v>36165</v>
      </c>
      <c r="J23" s="1">
        <v>28266</v>
      </c>
      <c r="K23" s="1">
        <v>42780</v>
      </c>
      <c r="L23" s="1">
        <v>38090</v>
      </c>
      <c r="M23" s="1">
        <v>42073</v>
      </c>
      <c r="N23" s="15">
        <v>59750</v>
      </c>
      <c r="O23" s="1">
        <v>57937</v>
      </c>
      <c r="P23" s="1"/>
      <c r="R23" s="1"/>
    </row>
    <row r="24" spans="1:25" ht="15.75" x14ac:dyDescent="0.25">
      <c r="A24" s="22" t="s">
        <v>38</v>
      </c>
      <c r="B24" s="23">
        <v>79107120</v>
      </c>
      <c r="C24" s="24">
        <f t="shared" si="1"/>
        <v>119857781</v>
      </c>
      <c r="D24" s="23">
        <v>79107120</v>
      </c>
      <c r="E24" s="23">
        <v>433823</v>
      </c>
      <c r="F24" s="1">
        <v>21764682</v>
      </c>
      <c r="H24" s="1">
        <v>18929139</v>
      </c>
      <c r="I24" s="1">
        <v>7510860</v>
      </c>
      <c r="J24" s="1">
        <v>21567325</v>
      </c>
      <c r="K24" s="1">
        <v>10683219</v>
      </c>
      <c r="L24" s="1">
        <v>11663865</v>
      </c>
      <c r="M24" s="1">
        <v>8256421</v>
      </c>
      <c r="N24" s="1">
        <v>12789071</v>
      </c>
      <c r="O24" s="1">
        <v>6259376</v>
      </c>
      <c r="P24" s="1"/>
      <c r="R24" s="1"/>
      <c r="S24" s="15"/>
    </row>
    <row r="25" spans="1:25" ht="15.75" x14ac:dyDescent="0.25">
      <c r="A25" s="22" t="s">
        <v>39</v>
      </c>
      <c r="B25" s="23">
        <v>45090348</v>
      </c>
      <c r="C25" s="24">
        <f t="shared" si="1"/>
        <v>48115315</v>
      </c>
      <c r="D25" s="23">
        <v>45090348</v>
      </c>
      <c r="E25" s="23">
        <v>2330233</v>
      </c>
      <c r="F25" s="1">
        <v>4510572</v>
      </c>
      <c r="G25" s="1">
        <v>3638115</v>
      </c>
      <c r="H25" s="1">
        <v>14330682</v>
      </c>
      <c r="I25" s="1">
        <v>3785456</v>
      </c>
      <c r="J25" s="1">
        <v>3822218</v>
      </c>
      <c r="K25" s="1">
        <v>1791551</v>
      </c>
      <c r="L25" s="1">
        <v>3839564</v>
      </c>
      <c r="M25" s="1">
        <v>3954245</v>
      </c>
      <c r="N25" s="1">
        <v>3943700</v>
      </c>
      <c r="O25" s="1">
        <v>2168979</v>
      </c>
      <c r="P25" s="1"/>
      <c r="R25" s="1"/>
      <c r="S25" s="15"/>
    </row>
    <row r="26" spans="1:25" ht="26.25" customHeight="1" x14ac:dyDescent="0.25">
      <c r="A26" s="22" t="s">
        <v>40</v>
      </c>
      <c r="B26" s="23">
        <v>64599566</v>
      </c>
      <c r="C26" s="24">
        <f t="shared" si="1"/>
        <v>29595081</v>
      </c>
      <c r="D26" s="23">
        <v>64599566</v>
      </c>
      <c r="E26" s="23">
        <v>1528605</v>
      </c>
      <c r="F26" s="30">
        <v>2603072</v>
      </c>
      <c r="G26" s="30">
        <v>2500824</v>
      </c>
      <c r="H26" s="30">
        <v>3109953</v>
      </c>
      <c r="I26" s="30">
        <v>1877277</v>
      </c>
      <c r="J26" s="30">
        <v>1267144</v>
      </c>
      <c r="K26" s="30">
        <v>4802105</v>
      </c>
      <c r="L26" s="1">
        <v>1627062</v>
      </c>
      <c r="M26" s="1">
        <v>6133876</v>
      </c>
      <c r="N26" s="1">
        <v>3101985</v>
      </c>
      <c r="O26" s="1">
        <v>1043178</v>
      </c>
      <c r="P26" s="1"/>
      <c r="R26" s="1"/>
    </row>
    <row r="27" spans="1:25" ht="27.75" customHeight="1" x14ac:dyDescent="0.25">
      <c r="A27" s="22" t="s">
        <v>41</v>
      </c>
      <c r="B27" s="23">
        <v>379366087</v>
      </c>
      <c r="C27" s="24">
        <f t="shared" si="1"/>
        <v>325538454</v>
      </c>
      <c r="D27" s="23">
        <v>379366087</v>
      </c>
      <c r="E27" s="23">
        <v>38112089</v>
      </c>
      <c r="F27" s="1">
        <v>41654037</v>
      </c>
      <c r="G27" s="1">
        <v>31721455</v>
      </c>
      <c r="H27" s="1">
        <v>30555551</v>
      </c>
      <c r="I27" s="1">
        <v>30168464</v>
      </c>
      <c r="J27" s="1">
        <v>29342693</v>
      </c>
      <c r="K27" s="1">
        <v>31773400</v>
      </c>
      <c r="L27" s="1">
        <v>30049973</v>
      </c>
      <c r="M27" s="1">
        <v>25142237</v>
      </c>
      <c r="N27" s="1">
        <v>12572388</v>
      </c>
      <c r="O27" s="1">
        <v>24446167</v>
      </c>
      <c r="P27" s="1"/>
      <c r="R27" s="1"/>
      <c r="S27" s="15"/>
    </row>
    <row r="28" spans="1:25" ht="18.75" customHeight="1" x14ac:dyDescent="0.25">
      <c r="A28" s="22" t="s">
        <v>42</v>
      </c>
      <c r="B28" s="23">
        <v>6615625</v>
      </c>
      <c r="C28" s="20">
        <f t="shared" si="1"/>
        <v>1092657</v>
      </c>
      <c r="D28" s="23">
        <v>6615625</v>
      </c>
      <c r="E28" s="23"/>
      <c r="H28" s="1">
        <v>81239</v>
      </c>
      <c r="I28" s="1">
        <v>213796</v>
      </c>
      <c r="J28" s="1">
        <v>157972</v>
      </c>
      <c r="K28" s="1">
        <v>283024</v>
      </c>
      <c r="L28" s="1">
        <v>117204</v>
      </c>
      <c r="M28" s="1">
        <v>106495</v>
      </c>
      <c r="N28" s="1">
        <v>132927</v>
      </c>
      <c r="O28" s="1"/>
    </row>
    <row r="29" spans="1:25" ht="9.75" hidden="1" customHeight="1" x14ac:dyDescent="0.25">
      <c r="A29" s="22"/>
      <c r="B29" s="22"/>
      <c r="C29" s="20">
        <f t="shared" si="1"/>
        <v>0</v>
      </c>
      <c r="D29" s="22"/>
      <c r="E29" s="23"/>
      <c r="H29"/>
    </row>
    <row r="30" spans="1:25" ht="18" customHeight="1" x14ac:dyDescent="0.25">
      <c r="A30" s="18" t="s">
        <v>43</v>
      </c>
      <c r="B30" s="19">
        <f>SUM(B31:B39)</f>
        <v>657797479</v>
      </c>
      <c r="C30" s="20">
        <f t="shared" si="1"/>
        <v>396006701</v>
      </c>
      <c r="D30" s="19">
        <f>SUM(D31:D39)</f>
        <v>657797479</v>
      </c>
      <c r="E30" s="20">
        <f t="shared" ref="E30:P30" si="3">SUM(E31:E39)</f>
        <v>19908588</v>
      </c>
      <c r="F30" s="20">
        <f t="shared" si="3"/>
        <v>52576277</v>
      </c>
      <c r="G30" s="20">
        <f t="shared" si="3"/>
        <v>8735515</v>
      </c>
      <c r="H30" s="20">
        <f t="shared" si="3"/>
        <v>27508234</v>
      </c>
      <c r="I30" s="20">
        <f t="shared" si="3"/>
        <v>33519796</v>
      </c>
      <c r="J30" s="20">
        <f>SUM(J31:J39)</f>
        <v>58492539</v>
      </c>
      <c r="K30" s="20">
        <f t="shared" si="3"/>
        <v>61890199</v>
      </c>
      <c r="L30" s="20">
        <f t="shared" si="3"/>
        <v>22914763</v>
      </c>
      <c r="M30" s="20">
        <f t="shared" si="3"/>
        <v>46131295</v>
      </c>
      <c r="N30" s="20">
        <f t="shared" si="3"/>
        <v>43696137</v>
      </c>
      <c r="O30" s="20">
        <f t="shared" si="3"/>
        <v>20633358</v>
      </c>
      <c r="P30" s="20">
        <f t="shared" si="3"/>
        <v>0</v>
      </c>
      <c r="Q30" s="15"/>
      <c r="R30" s="15">
        <f>+O30-20633066</f>
        <v>292</v>
      </c>
      <c r="S30" s="15"/>
    </row>
    <row r="31" spans="1:25" ht="15.75" x14ac:dyDescent="0.25">
      <c r="A31" s="22" t="s">
        <v>44</v>
      </c>
      <c r="B31" s="23">
        <v>5766247</v>
      </c>
      <c r="C31" s="24">
        <f t="shared" si="1"/>
        <v>2154602</v>
      </c>
      <c r="D31" s="23">
        <v>5766247</v>
      </c>
      <c r="E31" s="23">
        <v>358210</v>
      </c>
      <c r="F31" s="1">
        <v>28781</v>
      </c>
      <c r="G31" s="1">
        <v>108606</v>
      </c>
      <c r="H31" s="1">
        <v>176879</v>
      </c>
      <c r="I31" s="1">
        <v>202226</v>
      </c>
      <c r="J31" s="1">
        <v>107436</v>
      </c>
      <c r="K31" s="1">
        <v>130360</v>
      </c>
      <c r="L31" s="1">
        <v>493105</v>
      </c>
      <c r="M31" s="1">
        <v>108974</v>
      </c>
      <c r="N31" s="1">
        <v>394563</v>
      </c>
      <c r="O31" s="1">
        <v>45462</v>
      </c>
      <c r="P31" s="1"/>
      <c r="R31" s="15"/>
    </row>
    <row r="32" spans="1:25" ht="15.75" x14ac:dyDescent="0.25">
      <c r="A32" s="22" t="s">
        <v>45</v>
      </c>
      <c r="B32" s="23">
        <v>30072119</v>
      </c>
      <c r="C32" s="24">
        <f t="shared" si="1"/>
        <v>10216338</v>
      </c>
      <c r="D32" s="23">
        <v>30072119</v>
      </c>
      <c r="E32" s="23"/>
      <c r="F32" s="1">
        <v>2867300</v>
      </c>
      <c r="G32" s="1">
        <v>3061720</v>
      </c>
      <c r="H32" s="1">
        <v>1145696</v>
      </c>
      <c r="I32" s="1">
        <v>63795</v>
      </c>
      <c r="J32" s="1">
        <v>148840</v>
      </c>
      <c r="K32" s="1">
        <v>11160</v>
      </c>
      <c r="L32" s="1">
        <v>11104</v>
      </c>
      <c r="M32" s="1">
        <v>2714455</v>
      </c>
      <c r="N32" s="1">
        <v>158080</v>
      </c>
      <c r="O32" s="1">
        <v>34188</v>
      </c>
      <c r="P32" s="1"/>
    </row>
    <row r="33" spans="1:18" ht="15.75" x14ac:dyDescent="0.25">
      <c r="A33" s="22" t="s">
        <v>46</v>
      </c>
      <c r="B33" s="23">
        <v>5408288</v>
      </c>
      <c r="C33" s="24">
        <f t="shared" si="1"/>
        <v>6538696</v>
      </c>
      <c r="D33" s="23">
        <v>5408288</v>
      </c>
      <c r="E33" s="23">
        <v>392313</v>
      </c>
      <c r="F33" s="1">
        <v>1470</v>
      </c>
      <c r="G33" s="1">
        <v>1068258</v>
      </c>
      <c r="H33" s="1">
        <v>69475</v>
      </c>
      <c r="I33" s="1">
        <v>36723</v>
      </c>
      <c r="J33" s="1">
        <v>2110281</v>
      </c>
      <c r="K33" s="1">
        <v>673913</v>
      </c>
      <c r="L33" s="1">
        <v>437894</v>
      </c>
      <c r="M33" s="1">
        <v>1106659</v>
      </c>
      <c r="N33" s="1">
        <v>580043</v>
      </c>
      <c r="O33" s="1">
        <v>61667</v>
      </c>
      <c r="P33" s="1"/>
    </row>
    <row r="34" spans="1:18" ht="14.25" customHeight="1" x14ac:dyDescent="0.25">
      <c r="A34" s="22" t="s">
        <v>47</v>
      </c>
      <c r="B34" s="23">
        <v>1740403</v>
      </c>
      <c r="C34" s="24">
        <f t="shared" si="1"/>
        <v>339980</v>
      </c>
      <c r="D34" s="23">
        <v>1740403</v>
      </c>
      <c r="E34" s="23"/>
      <c r="H34" s="1">
        <v>1060</v>
      </c>
      <c r="I34" s="1">
        <v>9587</v>
      </c>
      <c r="K34" s="1">
        <v>10868</v>
      </c>
      <c r="L34" s="1">
        <v>7602</v>
      </c>
      <c r="M34" s="1">
        <v>1372</v>
      </c>
      <c r="N34" s="1">
        <v>295970</v>
      </c>
      <c r="O34" s="1">
        <v>13521</v>
      </c>
      <c r="P34" s="1"/>
    </row>
    <row r="35" spans="1:18" ht="15.75" x14ac:dyDescent="0.25">
      <c r="A35" s="22" t="s">
        <v>48</v>
      </c>
      <c r="B35" s="23">
        <v>105962584</v>
      </c>
      <c r="C35" s="24">
        <f t="shared" si="1"/>
        <v>42641636</v>
      </c>
      <c r="D35" s="23">
        <v>105962584</v>
      </c>
      <c r="E35" s="23">
        <v>542621</v>
      </c>
      <c r="F35" s="1">
        <v>414972</v>
      </c>
      <c r="G35" s="1">
        <v>558266</v>
      </c>
      <c r="H35" s="1">
        <f>+'[2]ABRIL CON EL DEVENGO (2)'!$H$227</f>
        <v>4558001</v>
      </c>
      <c r="I35" s="1">
        <v>118329</v>
      </c>
      <c r="J35" s="1">
        <v>2097953</v>
      </c>
      <c r="K35" s="1">
        <v>7259945</v>
      </c>
      <c r="L35" s="1">
        <v>7919632</v>
      </c>
      <c r="M35" s="1">
        <v>17504983</v>
      </c>
      <c r="N35" s="1">
        <v>1521737</v>
      </c>
      <c r="O35" s="1">
        <v>145197</v>
      </c>
      <c r="P35" s="1"/>
    </row>
    <row r="36" spans="1:18" ht="31.5" x14ac:dyDescent="0.25">
      <c r="A36" s="22" t="s">
        <v>49</v>
      </c>
      <c r="B36" s="23">
        <v>130815800</v>
      </c>
      <c r="C36" s="24">
        <f t="shared" si="1"/>
        <v>21570906</v>
      </c>
      <c r="D36" s="23">
        <v>130815800</v>
      </c>
      <c r="E36" s="23">
        <v>2956423</v>
      </c>
      <c r="F36" s="1">
        <v>1991888</v>
      </c>
      <c r="G36" s="1">
        <v>1338184</v>
      </c>
      <c r="H36" s="1">
        <f>+'[2]ABRIL CON EL DEVENGO (2)'!$H$234</f>
        <v>5200073</v>
      </c>
      <c r="I36" s="1">
        <v>751355</v>
      </c>
      <c r="J36" s="1">
        <v>405002</v>
      </c>
      <c r="K36" s="1">
        <v>4452686</v>
      </c>
      <c r="L36" s="1">
        <v>1899668</v>
      </c>
      <c r="M36" s="1">
        <v>1110246</v>
      </c>
      <c r="N36" s="1">
        <v>904824</v>
      </c>
      <c r="O36" s="1">
        <v>560557</v>
      </c>
      <c r="P36" s="1"/>
    </row>
    <row r="37" spans="1:18" ht="31.5" x14ac:dyDescent="0.25">
      <c r="A37" s="22" t="s">
        <v>50</v>
      </c>
      <c r="B37" s="23">
        <v>323289054</v>
      </c>
      <c r="C37" s="24">
        <f t="shared" si="1"/>
        <v>279616206</v>
      </c>
      <c r="D37" s="23">
        <v>323289054</v>
      </c>
      <c r="E37" s="23">
        <v>10717093</v>
      </c>
      <c r="F37" s="1">
        <v>45034049</v>
      </c>
      <c r="G37" s="1">
        <v>1394139</v>
      </c>
      <c r="H37" s="1">
        <v>15003676</v>
      </c>
      <c r="I37" s="1">
        <v>31240227</v>
      </c>
      <c r="J37" s="1">
        <v>50641563</v>
      </c>
      <c r="K37" s="1">
        <v>46635650</v>
      </c>
      <c r="L37" s="1">
        <v>10266432</v>
      </c>
      <c r="M37" s="1">
        <v>16692406</v>
      </c>
      <c r="N37" s="28">
        <v>34941592</v>
      </c>
      <c r="O37" s="1">
        <v>17049379</v>
      </c>
      <c r="P37" s="1"/>
      <c r="Q37" s="1"/>
      <c r="R37" s="15"/>
    </row>
    <row r="38" spans="1:18" ht="28.5" customHeight="1" x14ac:dyDescent="0.25">
      <c r="A38" s="22" t="s">
        <v>51</v>
      </c>
      <c r="B38" s="23"/>
      <c r="C38" s="24">
        <f t="shared" si="1"/>
        <v>0</v>
      </c>
      <c r="D38" s="23"/>
      <c r="E38" s="23"/>
      <c r="H38"/>
      <c r="L38" s="1"/>
    </row>
    <row r="39" spans="1:18" ht="14.25" customHeight="1" x14ac:dyDescent="0.25">
      <c r="A39" s="22" t="s">
        <v>52</v>
      </c>
      <c r="B39" s="23">
        <v>54742984</v>
      </c>
      <c r="C39" s="24">
        <f t="shared" si="1"/>
        <v>32928337</v>
      </c>
      <c r="D39" s="23">
        <v>54742984</v>
      </c>
      <c r="E39" s="23">
        <v>4941928</v>
      </c>
      <c r="F39" s="1">
        <v>2237817</v>
      </c>
      <c r="G39" s="1">
        <v>1206342</v>
      </c>
      <c r="H39" s="1">
        <v>1353374</v>
      </c>
      <c r="I39" s="1">
        <v>1097554</v>
      </c>
      <c r="J39" s="1">
        <v>2981464</v>
      </c>
      <c r="K39" s="1">
        <v>2715617</v>
      </c>
      <c r="L39" s="1">
        <v>1879326</v>
      </c>
      <c r="M39" s="1">
        <v>6892200</v>
      </c>
      <c r="N39" s="1">
        <v>4899328</v>
      </c>
      <c r="O39" s="1">
        <f>292+2723095</f>
        <v>2723387</v>
      </c>
      <c r="P39" s="1"/>
    </row>
    <row r="40" spans="1:18" ht="7.5" customHeight="1" x14ac:dyDescent="0.25">
      <c r="A40" s="22"/>
      <c r="B40" s="22"/>
      <c r="C40" s="20">
        <f t="shared" si="1"/>
        <v>0</v>
      </c>
      <c r="D40" s="22"/>
      <c r="E40" s="23"/>
      <c r="H40"/>
    </row>
    <row r="41" spans="1:18" ht="15.75" x14ac:dyDescent="0.25">
      <c r="A41" s="18" t="s">
        <v>53</v>
      </c>
      <c r="B41" s="31">
        <f>+B42</f>
        <v>44368776</v>
      </c>
      <c r="C41" s="20">
        <f t="shared" si="1"/>
        <v>38904778</v>
      </c>
      <c r="D41" s="31">
        <f>+D42</f>
        <v>44368776</v>
      </c>
      <c r="E41" s="19">
        <f>SUM(E42)</f>
        <v>3443153</v>
      </c>
      <c r="F41" s="19">
        <f>SUM(F42)</f>
        <v>3393153</v>
      </c>
      <c r="G41" s="19">
        <f>SUM(G42)</f>
        <v>3373153</v>
      </c>
      <c r="H41" s="32">
        <f>SUM(H42)</f>
        <v>3358153</v>
      </c>
      <c r="I41" s="32">
        <f>+I42</f>
        <v>3816905</v>
      </c>
      <c r="J41" s="20">
        <f t="shared" ref="J41:P41" si="4">SUM(J42:J48)</f>
        <v>3936774</v>
      </c>
      <c r="K41" s="20">
        <f t="shared" si="4"/>
        <v>3810774</v>
      </c>
      <c r="L41" s="20">
        <f t="shared" si="4"/>
        <v>3276391</v>
      </c>
      <c r="M41" s="20">
        <f t="shared" si="4"/>
        <v>3358774</v>
      </c>
      <c r="N41" s="20">
        <f t="shared" si="4"/>
        <v>3554774</v>
      </c>
      <c r="O41" s="20">
        <f t="shared" si="4"/>
        <v>3582774</v>
      </c>
      <c r="P41" s="20">
        <f t="shared" si="4"/>
        <v>0</v>
      </c>
      <c r="R41" s="15"/>
    </row>
    <row r="42" spans="1:18" ht="14.25" customHeight="1" x14ac:dyDescent="0.25">
      <c r="A42" s="22" t="s">
        <v>54</v>
      </c>
      <c r="B42" s="23">
        <v>44368776</v>
      </c>
      <c r="C42" s="24">
        <f t="shared" si="1"/>
        <v>38904778</v>
      </c>
      <c r="D42" s="23">
        <v>44368776</v>
      </c>
      <c r="E42" s="23">
        <v>3443153</v>
      </c>
      <c r="F42" s="1">
        <v>3393153</v>
      </c>
      <c r="G42" s="1">
        <v>3373153</v>
      </c>
      <c r="H42" s="1">
        <v>3358153</v>
      </c>
      <c r="I42" s="1">
        <v>3816905</v>
      </c>
      <c r="J42" s="1">
        <v>3936774</v>
      </c>
      <c r="K42" s="1">
        <v>3810774</v>
      </c>
      <c r="L42" s="1">
        <v>3276391</v>
      </c>
      <c r="M42" s="1">
        <v>3358774</v>
      </c>
      <c r="N42" s="1">
        <v>3554774</v>
      </c>
      <c r="O42" s="1">
        <v>3582774</v>
      </c>
      <c r="P42" s="1"/>
    </row>
    <row r="43" spans="1:18" ht="30" customHeight="1" x14ac:dyDescent="0.25">
      <c r="A43" s="22" t="s">
        <v>55</v>
      </c>
      <c r="B43" s="22"/>
      <c r="C43" s="20">
        <f t="shared" si="1"/>
        <v>0</v>
      </c>
      <c r="D43" s="22"/>
      <c r="E43" s="23"/>
      <c r="H43"/>
    </row>
    <row r="44" spans="1:18" ht="28.5" customHeight="1" x14ac:dyDescent="0.25">
      <c r="A44" s="22" t="s">
        <v>56</v>
      </c>
      <c r="B44" s="22"/>
      <c r="C44" s="20">
        <f t="shared" si="1"/>
        <v>0</v>
      </c>
      <c r="D44" s="22"/>
      <c r="E44" s="23"/>
      <c r="H44"/>
    </row>
    <row r="45" spans="1:18" ht="27" customHeight="1" x14ac:dyDescent="0.25">
      <c r="A45" s="22" t="s">
        <v>57</v>
      </c>
      <c r="B45" s="22"/>
      <c r="C45" s="20">
        <f t="shared" si="1"/>
        <v>0</v>
      </c>
      <c r="D45" s="22"/>
      <c r="E45" s="23"/>
      <c r="H45"/>
      <c r="K45" s="1">
        <v>0</v>
      </c>
    </row>
    <row r="46" spans="1:18" ht="14.25" customHeight="1" x14ac:dyDescent="0.25">
      <c r="A46" s="22" t="s">
        <v>58</v>
      </c>
      <c r="B46" s="22"/>
      <c r="C46" s="20">
        <f t="shared" si="1"/>
        <v>0</v>
      </c>
      <c r="D46" s="22"/>
      <c r="E46" s="23"/>
      <c r="H46"/>
      <c r="K46" s="1">
        <v>0</v>
      </c>
    </row>
    <row r="47" spans="1:18" ht="13.5" customHeight="1" x14ac:dyDescent="0.25">
      <c r="A47" s="22" t="s">
        <v>59</v>
      </c>
      <c r="B47" s="22"/>
      <c r="C47" s="20">
        <f t="shared" si="1"/>
        <v>0</v>
      </c>
      <c r="D47" s="22"/>
      <c r="E47" s="23"/>
      <c r="H47"/>
      <c r="K47" s="1">
        <v>0</v>
      </c>
    </row>
    <row r="48" spans="1:18" ht="31.5" x14ac:dyDescent="0.25">
      <c r="A48" s="22" t="s">
        <v>60</v>
      </c>
      <c r="B48" s="22"/>
      <c r="C48" s="20">
        <f t="shared" si="1"/>
        <v>0</v>
      </c>
      <c r="D48" s="22"/>
      <c r="E48" s="23"/>
      <c r="H48"/>
      <c r="K48" s="1">
        <v>0</v>
      </c>
    </row>
    <row r="49" spans="1:18" ht="15.75" x14ac:dyDescent="0.25">
      <c r="A49" s="18" t="s">
        <v>61</v>
      </c>
      <c r="B49" s="18"/>
      <c r="C49" s="20">
        <f t="shared" si="1"/>
        <v>0</v>
      </c>
      <c r="D49" s="18"/>
      <c r="E49" s="19"/>
      <c r="H49"/>
    </row>
    <row r="50" spans="1:18" ht="31.5" customHeight="1" x14ac:dyDescent="0.25">
      <c r="A50" s="22" t="s">
        <v>62</v>
      </c>
      <c r="B50" s="22"/>
      <c r="C50" s="20">
        <f t="shared" si="1"/>
        <v>0</v>
      </c>
      <c r="D50" s="22"/>
      <c r="E50" s="23"/>
      <c r="H50"/>
      <c r="K50" s="1">
        <v>0</v>
      </c>
    </row>
    <row r="51" spans="1:18" ht="15" customHeight="1" x14ac:dyDescent="0.25">
      <c r="A51" s="22" t="s">
        <v>63</v>
      </c>
      <c r="B51" s="22"/>
      <c r="C51" s="20">
        <f t="shared" si="1"/>
        <v>0</v>
      </c>
      <c r="D51" s="22"/>
      <c r="E51" s="23"/>
      <c r="H51"/>
      <c r="K51" s="1">
        <v>0</v>
      </c>
    </row>
    <row r="52" spans="1:18" ht="15.75" customHeight="1" x14ac:dyDescent="0.25">
      <c r="A52" s="22" t="s">
        <v>64</v>
      </c>
      <c r="B52" s="22"/>
      <c r="C52" s="20">
        <f t="shared" si="1"/>
        <v>0</v>
      </c>
      <c r="D52" s="22"/>
      <c r="E52" s="23"/>
      <c r="H52"/>
      <c r="K52" s="1">
        <v>0</v>
      </c>
    </row>
    <row r="53" spans="1:18" ht="29.25" customHeight="1" x14ac:dyDescent="0.25">
      <c r="A53" s="22" t="s">
        <v>65</v>
      </c>
      <c r="B53" s="22"/>
      <c r="C53" s="20">
        <f t="shared" si="1"/>
        <v>0</v>
      </c>
      <c r="D53" s="22"/>
      <c r="E53" s="23"/>
      <c r="H53"/>
      <c r="K53" s="1">
        <v>0</v>
      </c>
    </row>
    <row r="54" spans="1:18" ht="14.25" customHeight="1" x14ac:dyDescent="0.25">
      <c r="A54" s="22" t="s">
        <v>66</v>
      </c>
      <c r="B54" s="22"/>
      <c r="C54" s="20">
        <f t="shared" si="1"/>
        <v>0</v>
      </c>
      <c r="D54" s="22"/>
      <c r="E54" s="23"/>
      <c r="H54"/>
      <c r="K54" s="1">
        <v>0</v>
      </c>
    </row>
    <row r="55" spans="1:18" ht="14.25" customHeight="1" x14ac:dyDescent="0.25">
      <c r="A55" s="22" t="s">
        <v>67</v>
      </c>
      <c r="B55" s="22"/>
      <c r="C55" s="20">
        <f t="shared" si="1"/>
        <v>0</v>
      </c>
      <c r="D55" s="22"/>
      <c r="E55" s="23"/>
      <c r="H55"/>
      <c r="K55" s="1">
        <v>0</v>
      </c>
    </row>
    <row r="56" spans="1:18" ht="30.75" customHeight="1" x14ac:dyDescent="0.25">
      <c r="A56" s="22" t="s">
        <v>68</v>
      </c>
      <c r="B56" s="22"/>
      <c r="C56" s="20">
        <f t="shared" si="1"/>
        <v>0</v>
      </c>
      <c r="D56" s="22"/>
      <c r="E56" s="23"/>
      <c r="H56"/>
      <c r="K56" s="1">
        <v>0</v>
      </c>
    </row>
    <row r="57" spans="1:18" ht="12" hidden="1" customHeight="1" x14ac:dyDescent="0.25">
      <c r="A57" s="22"/>
      <c r="B57" s="22"/>
      <c r="C57" s="33">
        <f t="shared" si="1"/>
        <v>0</v>
      </c>
      <c r="D57" s="22"/>
      <c r="E57" s="34"/>
      <c r="F57" s="35"/>
      <c r="G57" s="35"/>
      <c r="H57"/>
      <c r="J57" s="35"/>
      <c r="K57" s="35"/>
    </row>
    <row r="58" spans="1:18" ht="15.75" x14ac:dyDescent="0.25">
      <c r="A58" s="18" t="s">
        <v>69</v>
      </c>
      <c r="B58" s="31">
        <f>SUM(B59:B67)</f>
        <v>499363052</v>
      </c>
      <c r="C58" s="20">
        <f t="shared" si="1"/>
        <v>501779623</v>
      </c>
      <c r="D58" s="31">
        <f>SUM(D59:D67)</f>
        <v>499363052</v>
      </c>
      <c r="E58" s="19">
        <f t="shared" ref="E58:P58" si="5">SUM(E59:E68)</f>
        <v>97078829</v>
      </c>
      <c r="F58" s="19">
        <f t="shared" si="5"/>
        <v>16209508</v>
      </c>
      <c r="G58" s="19">
        <f t="shared" si="5"/>
        <v>12745109</v>
      </c>
      <c r="H58" s="19">
        <f t="shared" si="5"/>
        <v>39521572</v>
      </c>
      <c r="I58" s="19">
        <f t="shared" si="5"/>
        <v>921707</v>
      </c>
      <c r="J58" s="19">
        <f t="shared" si="5"/>
        <v>3192167</v>
      </c>
      <c r="K58" s="19">
        <f t="shared" si="5"/>
        <v>281631970</v>
      </c>
      <c r="L58" s="19">
        <f t="shared" si="5"/>
        <v>12724393</v>
      </c>
      <c r="M58" s="19">
        <f t="shared" si="5"/>
        <v>25052418</v>
      </c>
      <c r="N58" s="19">
        <f t="shared" si="5"/>
        <v>4202572</v>
      </c>
      <c r="O58" s="19">
        <f t="shared" si="5"/>
        <v>8499378</v>
      </c>
      <c r="P58" s="19">
        <f t="shared" si="5"/>
        <v>0</v>
      </c>
      <c r="Q58" s="19"/>
      <c r="R58" s="15"/>
    </row>
    <row r="59" spans="1:18" ht="18.75" customHeight="1" x14ac:dyDescent="0.25">
      <c r="A59" s="22" t="s">
        <v>70</v>
      </c>
      <c r="B59" s="23">
        <v>73839646</v>
      </c>
      <c r="C59" s="24">
        <f t="shared" si="1"/>
        <v>21534401</v>
      </c>
      <c r="D59" s="23">
        <v>73839646</v>
      </c>
      <c r="E59" s="23"/>
      <c r="F59" s="1">
        <v>85571</v>
      </c>
      <c r="G59" s="1">
        <v>743961</v>
      </c>
      <c r="I59" s="1"/>
      <c r="J59" s="1">
        <v>168426</v>
      </c>
      <c r="L59" s="1">
        <v>3127800</v>
      </c>
      <c r="M59" s="1">
        <v>16802329</v>
      </c>
      <c r="N59" s="1">
        <v>606314</v>
      </c>
      <c r="O59" s="1"/>
      <c r="P59" s="1"/>
      <c r="R59" s="15"/>
    </row>
    <row r="60" spans="1:18" ht="12" customHeight="1" x14ac:dyDescent="0.25">
      <c r="A60" s="22" t="s">
        <v>71</v>
      </c>
      <c r="B60" s="23">
        <v>2664308</v>
      </c>
      <c r="C60" s="36">
        <f t="shared" si="1"/>
        <v>0</v>
      </c>
      <c r="D60" s="23">
        <v>2664308</v>
      </c>
      <c r="E60" s="34"/>
      <c r="F60" s="35"/>
      <c r="G60" s="35"/>
      <c r="H60" s="35"/>
      <c r="I60" s="35"/>
      <c r="J60" s="35"/>
      <c r="K60" s="35"/>
      <c r="L60" s="35"/>
      <c r="M60" s="35"/>
      <c r="N60" s="35"/>
      <c r="O60" s="1"/>
    </row>
    <row r="61" spans="1:18" ht="15" customHeight="1" x14ac:dyDescent="0.25">
      <c r="A61" s="22" t="s">
        <v>72</v>
      </c>
      <c r="B61" s="23">
        <v>12874577</v>
      </c>
      <c r="C61" s="24">
        <f t="shared" si="1"/>
        <v>1277526</v>
      </c>
      <c r="D61" s="23">
        <v>12874577</v>
      </c>
      <c r="E61" s="23"/>
      <c r="H61" s="1">
        <v>1277526</v>
      </c>
      <c r="I61" s="1"/>
      <c r="L61" s="1"/>
      <c r="N61" s="1"/>
    </row>
    <row r="62" spans="1:18" ht="29.25" customHeight="1" x14ac:dyDescent="0.25">
      <c r="A62" s="37" t="s">
        <v>73</v>
      </c>
      <c r="B62" s="23">
        <v>58961152</v>
      </c>
      <c r="C62" s="24">
        <f t="shared" si="1"/>
        <v>141685923</v>
      </c>
      <c r="D62" s="23">
        <v>58961152</v>
      </c>
      <c r="E62" s="38">
        <v>86091510</v>
      </c>
      <c r="F62" s="1">
        <v>10127346</v>
      </c>
      <c r="H62" s="1">
        <v>37535205</v>
      </c>
      <c r="I62" s="1"/>
      <c r="L62" s="1"/>
      <c r="M62" s="1">
        <v>111132</v>
      </c>
      <c r="N62" s="1"/>
      <c r="O62" s="1">
        <v>7820730</v>
      </c>
      <c r="P62" s="1"/>
    </row>
    <row r="63" spans="1:18" ht="31.5" x14ac:dyDescent="0.25">
      <c r="A63" s="22" t="s">
        <v>74</v>
      </c>
      <c r="B63" s="23">
        <v>229988760</v>
      </c>
      <c r="C63" s="24">
        <f t="shared" si="1"/>
        <v>304028648</v>
      </c>
      <c r="D63" s="23">
        <v>229988760</v>
      </c>
      <c r="E63" s="23">
        <v>8987319</v>
      </c>
      <c r="F63" s="1">
        <v>5135791</v>
      </c>
      <c r="G63" s="1">
        <v>7058263</v>
      </c>
      <c r="H63" s="1">
        <v>708841</v>
      </c>
      <c r="I63" s="1">
        <v>921707</v>
      </c>
      <c r="J63" s="1">
        <v>2376301</v>
      </c>
      <c r="K63" s="1">
        <v>268631970</v>
      </c>
      <c r="L63" s="1">
        <v>2521363</v>
      </c>
      <c r="M63" s="1">
        <v>5181277</v>
      </c>
      <c r="N63" s="1">
        <v>1827168</v>
      </c>
      <c r="O63" s="1">
        <v>678648</v>
      </c>
      <c r="P63" s="1"/>
    </row>
    <row r="64" spans="1:18" ht="14.25" customHeight="1" x14ac:dyDescent="0.25">
      <c r="A64" s="22" t="s">
        <v>75</v>
      </c>
      <c r="B64" s="23">
        <v>8977444</v>
      </c>
      <c r="C64" s="24">
        <f t="shared" si="1"/>
        <v>2016456</v>
      </c>
      <c r="D64" s="23">
        <v>8977444</v>
      </c>
      <c r="E64" s="23"/>
      <c r="I64" s="1"/>
      <c r="J64" s="1">
        <v>647440</v>
      </c>
      <c r="L64" s="1">
        <v>761336</v>
      </c>
      <c r="M64" s="1">
        <v>607680</v>
      </c>
      <c r="N64" s="1"/>
    </row>
    <row r="65" spans="1:19" ht="14.25" customHeight="1" x14ac:dyDescent="0.25">
      <c r="A65" s="22" t="s">
        <v>76</v>
      </c>
      <c r="B65" s="23"/>
      <c r="C65" s="24">
        <f t="shared" si="1"/>
        <v>0</v>
      </c>
      <c r="D65" s="23"/>
      <c r="E65" s="23"/>
      <c r="I65" s="1"/>
      <c r="N65" s="1"/>
      <c r="R65" s="1"/>
    </row>
    <row r="66" spans="1:19" ht="13.5" customHeight="1" x14ac:dyDescent="0.25">
      <c r="A66" s="22" t="s">
        <v>77</v>
      </c>
      <c r="B66" s="23">
        <v>12057165</v>
      </c>
      <c r="C66" s="24">
        <f t="shared" si="1"/>
        <v>8393809</v>
      </c>
      <c r="D66" s="23">
        <v>12057165</v>
      </c>
      <c r="E66" s="23"/>
      <c r="F66" s="1">
        <v>860800</v>
      </c>
      <c r="G66" s="1">
        <v>42885</v>
      </c>
      <c r="I66" s="1"/>
      <c r="L66" s="1">
        <v>6313894</v>
      </c>
      <c r="N66" s="1">
        <v>1176230</v>
      </c>
      <c r="O66" s="1"/>
      <c r="P66" s="1"/>
    </row>
    <row r="67" spans="1:19" ht="34.5" customHeight="1" x14ac:dyDescent="0.25">
      <c r="A67" s="22" t="s">
        <v>78</v>
      </c>
      <c r="B67" s="23">
        <v>100000000</v>
      </c>
      <c r="C67" s="24">
        <f t="shared" si="1"/>
        <v>22842860</v>
      </c>
      <c r="D67" s="23">
        <v>100000000</v>
      </c>
      <c r="E67" s="23">
        <v>2000000</v>
      </c>
      <c r="G67" s="1">
        <v>4900000</v>
      </c>
      <c r="H67"/>
      <c r="K67" s="1">
        <v>13000000</v>
      </c>
      <c r="M67" s="1">
        <v>2350000</v>
      </c>
      <c r="N67" s="1">
        <v>592860</v>
      </c>
      <c r="O67" s="1"/>
      <c r="P67" s="1"/>
    </row>
    <row r="68" spans="1:19" ht="11.25" customHeight="1" x14ac:dyDescent="0.25">
      <c r="A68" s="22"/>
      <c r="B68" s="22"/>
      <c r="C68" s="20">
        <f t="shared" si="1"/>
        <v>0</v>
      </c>
      <c r="D68" s="22"/>
      <c r="E68" s="23"/>
      <c r="H68"/>
      <c r="R68" s="15"/>
    </row>
    <row r="69" spans="1:19" ht="15.75" x14ac:dyDescent="0.25">
      <c r="A69" s="18" t="s">
        <v>79</v>
      </c>
      <c r="B69" s="19">
        <f>SUM(B70:B73)</f>
        <v>5511812385</v>
      </c>
      <c r="C69" s="20">
        <f t="shared" si="1"/>
        <v>4053919444</v>
      </c>
      <c r="D69" s="19">
        <f>SUM(D70:D73)</f>
        <v>5511812385</v>
      </c>
      <c r="E69" s="19">
        <f>SUM(E70:E72)</f>
        <v>272934483</v>
      </c>
      <c r="F69" s="19">
        <f t="shared" ref="F69:P69" si="6">SUM(F70:F72)</f>
        <v>150150736</v>
      </c>
      <c r="G69" s="19">
        <f t="shared" si="6"/>
        <v>898754577</v>
      </c>
      <c r="H69" s="19">
        <f t="shared" si="6"/>
        <v>193959469</v>
      </c>
      <c r="I69" s="19">
        <f t="shared" si="6"/>
        <v>340146979</v>
      </c>
      <c r="J69" s="19">
        <f t="shared" si="6"/>
        <v>290103704</v>
      </c>
      <c r="K69" s="19">
        <f t="shared" si="6"/>
        <v>556588951</v>
      </c>
      <c r="L69" s="19">
        <f t="shared" si="6"/>
        <v>369704168</v>
      </c>
      <c r="M69" s="19">
        <f t="shared" si="6"/>
        <v>373820840</v>
      </c>
      <c r="N69" s="19">
        <f t="shared" si="6"/>
        <v>195558828</v>
      </c>
      <c r="O69" s="19">
        <f t="shared" si="6"/>
        <v>412196709</v>
      </c>
      <c r="P69" s="19">
        <f t="shared" si="6"/>
        <v>0</v>
      </c>
      <c r="R69" s="15"/>
      <c r="S69" s="15"/>
    </row>
    <row r="70" spans="1:19" ht="16.5" customHeight="1" x14ac:dyDescent="0.25">
      <c r="A70" s="22" t="s">
        <v>80</v>
      </c>
      <c r="B70" s="23"/>
      <c r="C70" s="24">
        <f t="shared" si="1"/>
        <v>31026746</v>
      </c>
      <c r="D70" s="23"/>
      <c r="E70" s="23"/>
      <c r="H70" s="1">
        <v>7610544</v>
      </c>
      <c r="I70" s="1"/>
      <c r="J70" s="1">
        <v>18038302</v>
      </c>
      <c r="K70" s="1">
        <v>5377900</v>
      </c>
      <c r="L70" s="1"/>
      <c r="N70" s="1"/>
      <c r="O70" s="1"/>
      <c r="P70" s="1"/>
      <c r="S70" s="15"/>
    </row>
    <row r="71" spans="1:19" ht="13.5" customHeight="1" x14ac:dyDescent="0.25">
      <c r="A71" s="22" t="s">
        <v>81</v>
      </c>
      <c r="B71" s="23">
        <v>5511812385</v>
      </c>
      <c r="C71" s="24">
        <f>SUM(E71:P71)</f>
        <v>4022892698</v>
      </c>
      <c r="D71" s="23">
        <v>5511812385</v>
      </c>
      <c r="E71" s="23">
        <v>272934483</v>
      </c>
      <c r="F71" s="1">
        <v>150150736</v>
      </c>
      <c r="G71" s="1">
        <v>898754577</v>
      </c>
      <c r="H71" s="1">
        <v>186348925</v>
      </c>
      <c r="I71" s="1">
        <v>340146979</v>
      </c>
      <c r="J71" s="1">
        <f>870655852-598590450</f>
        <v>272065402</v>
      </c>
      <c r="K71" s="1">
        <v>551211051</v>
      </c>
      <c r="L71" s="1">
        <v>369704168</v>
      </c>
      <c r="M71" s="1">
        <v>373820840</v>
      </c>
      <c r="N71" s="1">
        <v>195558828</v>
      </c>
      <c r="O71" s="1">
        <v>412196709</v>
      </c>
      <c r="P71" s="1"/>
      <c r="R71" s="1"/>
      <c r="S71" s="15"/>
    </row>
    <row r="72" spans="1:19" ht="15.75" customHeight="1" x14ac:dyDescent="0.25">
      <c r="A72" s="22" t="s">
        <v>82</v>
      </c>
      <c r="B72" s="22"/>
      <c r="C72" s="20">
        <f t="shared" si="1"/>
        <v>0</v>
      </c>
      <c r="D72" s="22"/>
      <c r="E72" s="23"/>
      <c r="H72"/>
      <c r="N72" s="1"/>
      <c r="R72" s="39"/>
    </row>
    <row r="73" spans="1:19" ht="30.75" customHeight="1" x14ac:dyDescent="0.25">
      <c r="A73" s="22" t="s">
        <v>83</v>
      </c>
      <c r="B73" s="22"/>
      <c r="C73" s="20">
        <f t="shared" si="1"/>
        <v>0</v>
      </c>
      <c r="D73" s="22"/>
      <c r="E73" s="23"/>
      <c r="H73"/>
      <c r="N73" s="1"/>
    </row>
    <row r="74" spans="1:19" ht="31.5" x14ac:dyDescent="0.25">
      <c r="A74" s="18" t="s">
        <v>84</v>
      </c>
      <c r="B74" s="18"/>
      <c r="C74" s="20">
        <f t="shared" si="1"/>
        <v>0</v>
      </c>
      <c r="D74" s="18"/>
      <c r="E74" s="19"/>
      <c r="H74"/>
    </row>
    <row r="75" spans="1:19" ht="15.75" x14ac:dyDescent="0.25">
      <c r="A75" s="22" t="s">
        <v>85</v>
      </c>
      <c r="B75" s="22"/>
      <c r="C75" s="20">
        <f t="shared" si="1"/>
        <v>0</v>
      </c>
      <c r="D75" s="22"/>
      <c r="E75" s="23"/>
      <c r="H75"/>
      <c r="K75" s="1">
        <v>0</v>
      </c>
    </row>
    <row r="76" spans="1:19" ht="27" customHeight="1" x14ac:dyDescent="0.25">
      <c r="A76" s="22" t="s">
        <v>86</v>
      </c>
      <c r="B76" s="22"/>
      <c r="C76" s="20">
        <f t="shared" si="1"/>
        <v>0</v>
      </c>
      <c r="D76" s="22"/>
      <c r="E76" s="23"/>
      <c r="H76"/>
      <c r="K76" s="1">
        <v>0</v>
      </c>
    </row>
    <row r="77" spans="1:19" ht="10.5" hidden="1" customHeight="1" x14ac:dyDescent="0.25">
      <c r="A77" s="22"/>
      <c r="B77" s="22"/>
      <c r="C77" s="20">
        <f t="shared" ref="C77:C82" si="7">SUM(E77:P77)</f>
        <v>0</v>
      </c>
      <c r="D77" s="22"/>
      <c r="E77" s="23"/>
      <c r="H77"/>
      <c r="S77" s="15"/>
    </row>
    <row r="78" spans="1:19" ht="15.75" x14ac:dyDescent="0.25">
      <c r="A78" s="18" t="s">
        <v>87</v>
      </c>
      <c r="B78" s="18"/>
      <c r="C78" s="20">
        <f t="shared" si="7"/>
        <v>0</v>
      </c>
      <c r="D78" s="18"/>
      <c r="E78" s="19">
        <f t="shared" ref="E78:P78" si="8">SUM(E79:E82)</f>
        <v>0</v>
      </c>
      <c r="F78" s="19">
        <f t="shared" si="8"/>
        <v>0</v>
      </c>
      <c r="G78" s="19">
        <f t="shared" si="8"/>
        <v>0</v>
      </c>
      <c r="H78" s="19">
        <f t="shared" si="8"/>
        <v>0</v>
      </c>
      <c r="I78" s="19">
        <f t="shared" si="8"/>
        <v>0</v>
      </c>
      <c r="J78" s="19">
        <f t="shared" si="8"/>
        <v>0</v>
      </c>
      <c r="K78" s="19">
        <f t="shared" si="8"/>
        <v>0</v>
      </c>
      <c r="L78" s="19">
        <f t="shared" si="8"/>
        <v>0</v>
      </c>
      <c r="M78" s="19">
        <f t="shared" si="8"/>
        <v>0</v>
      </c>
      <c r="N78" s="19">
        <f t="shared" si="8"/>
        <v>0</v>
      </c>
      <c r="O78" s="19">
        <f t="shared" si="8"/>
        <v>0</v>
      </c>
      <c r="P78" s="19">
        <f t="shared" si="8"/>
        <v>0</v>
      </c>
      <c r="R78" s="15"/>
    </row>
    <row r="79" spans="1:19" ht="15.75" x14ac:dyDescent="0.25">
      <c r="A79" s="22" t="s">
        <v>88</v>
      </c>
      <c r="B79" s="22"/>
      <c r="C79" s="20">
        <f t="shared" si="7"/>
        <v>0</v>
      </c>
      <c r="D79" s="22"/>
      <c r="E79" s="23"/>
      <c r="H79"/>
      <c r="K79" s="1">
        <v>0</v>
      </c>
    </row>
    <row r="80" spans="1:19" ht="15.75" x14ac:dyDescent="0.25">
      <c r="A80" s="22" t="s">
        <v>89</v>
      </c>
      <c r="B80" s="22"/>
      <c r="C80" s="20">
        <f t="shared" si="7"/>
        <v>0</v>
      </c>
      <c r="D80" s="22"/>
      <c r="E80" s="23"/>
      <c r="H80"/>
      <c r="K80" s="1">
        <v>0</v>
      </c>
    </row>
    <row r="81" spans="1:19" ht="15" customHeight="1" x14ac:dyDescent="0.25">
      <c r="A81" s="22" t="s">
        <v>90</v>
      </c>
      <c r="B81" s="22"/>
      <c r="C81" s="20">
        <f t="shared" si="7"/>
        <v>0</v>
      </c>
      <c r="D81" s="22"/>
      <c r="E81" s="23"/>
      <c r="H81"/>
      <c r="K81" s="1">
        <v>0</v>
      </c>
    </row>
    <row r="82" spans="1:19" ht="15" customHeight="1" x14ac:dyDescent="0.25">
      <c r="A82" s="22" t="s">
        <v>91</v>
      </c>
      <c r="B82" s="22"/>
      <c r="C82" s="20">
        <f t="shared" si="7"/>
        <v>0</v>
      </c>
      <c r="D82" s="22"/>
      <c r="E82" s="23"/>
      <c r="I82" s="1"/>
      <c r="L82" s="1"/>
      <c r="N82" s="1"/>
      <c r="Q82" s="15"/>
    </row>
    <row r="83" spans="1:19" ht="17.25" customHeight="1" x14ac:dyDescent="0.25">
      <c r="A83" s="40" t="s">
        <v>92</v>
      </c>
      <c r="B83" s="41">
        <v>10616533687</v>
      </c>
      <c r="C83" s="41">
        <f t="shared" ref="C83:C88" si="9">SUM(E83:R83)</f>
        <v>8540750802</v>
      </c>
      <c r="D83" s="41">
        <v>10616533687</v>
      </c>
      <c r="E83" s="42">
        <f t="shared" ref="E83:P83" si="10">+E78+E74+E69+E58+E49+E41+E30+E19+E12</f>
        <v>685568669</v>
      </c>
      <c r="F83" s="42">
        <f t="shared" si="10"/>
        <v>593547154</v>
      </c>
      <c r="G83" s="42">
        <f t="shared" si="10"/>
        <v>1249031175</v>
      </c>
      <c r="H83" s="42">
        <f t="shared" si="10"/>
        <v>584908593</v>
      </c>
      <c r="I83" s="42">
        <f t="shared" si="10"/>
        <v>692497815</v>
      </c>
      <c r="J83" s="42">
        <f t="shared" si="10"/>
        <v>668301379</v>
      </c>
      <c r="K83" s="42">
        <f t="shared" si="10"/>
        <v>1218844308</v>
      </c>
      <c r="L83" s="42">
        <f t="shared" si="10"/>
        <v>716195454</v>
      </c>
      <c r="M83" s="42">
        <f t="shared" si="10"/>
        <v>752338665</v>
      </c>
      <c r="N83" s="42">
        <f t="shared" si="10"/>
        <v>535793706</v>
      </c>
      <c r="O83" s="42">
        <f t="shared" si="10"/>
        <v>843723884</v>
      </c>
      <c r="P83" s="42">
        <f t="shared" si="10"/>
        <v>0</v>
      </c>
      <c r="R83" s="15"/>
    </row>
    <row r="84" spans="1:19" ht="3.75" customHeight="1" x14ac:dyDescent="0.25">
      <c r="A84" s="37"/>
      <c r="B84" s="37"/>
      <c r="C84" s="20">
        <f t="shared" si="9"/>
        <v>0</v>
      </c>
      <c r="D84" s="37"/>
      <c r="E84" s="23"/>
      <c r="H84"/>
      <c r="Q84" s="19"/>
    </row>
    <row r="85" spans="1:19" ht="22.5" customHeight="1" x14ac:dyDescent="0.25">
      <c r="A85" s="18" t="s">
        <v>93</v>
      </c>
      <c r="B85" s="20">
        <f>+B89</f>
        <v>227000000</v>
      </c>
      <c r="C85" s="20">
        <f t="shared" si="9"/>
        <v>804006</v>
      </c>
      <c r="D85" s="20">
        <f>+D89</f>
        <v>227000000</v>
      </c>
      <c r="E85" s="19">
        <f>+E89</f>
        <v>4813</v>
      </c>
      <c r="F85" s="19">
        <f>+F89</f>
        <v>57375</v>
      </c>
      <c r="G85" s="19">
        <f>+G89</f>
        <v>0</v>
      </c>
      <c r="H85" s="19">
        <f>+H89</f>
        <v>0</v>
      </c>
      <c r="I85" s="19">
        <f t="shared" ref="I85:P85" si="11">+I89</f>
        <v>0</v>
      </c>
      <c r="J85" s="19">
        <f t="shared" si="11"/>
        <v>58897</v>
      </c>
      <c r="K85" s="19">
        <f>+K89</f>
        <v>638013</v>
      </c>
      <c r="L85" s="19">
        <f t="shared" si="11"/>
        <v>0</v>
      </c>
      <c r="M85" s="19">
        <f t="shared" si="11"/>
        <v>44908</v>
      </c>
      <c r="N85" s="19">
        <f t="shared" si="11"/>
        <v>0</v>
      </c>
      <c r="O85" s="19">
        <f t="shared" si="11"/>
        <v>0</v>
      </c>
      <c r="P85" s="19">
        <f t="shared" si="11"/>
        <v>0</v>
      </c>
      <c r="R85" s="15"/>
    </row>
    <row r="86" spans="1:19" ht="15.75" x14ac:dyDescent="0.25">
      <c r="A86" s="43" t="s">
        <v>94</v>
      </c>
      <c r="B86" s="19"/>
      <c r="C86" s="20">
        <f t="shared" si="9"/>
        <v>0</v>
      </c>
      <c r="D86" s="19"/>
      <c r="E86" s="19"/>
      <c r="H86"/>
      <c r="K86" s="1">
        <f>+K87+K88</f>
        <v>0</v>
      </c>
      <c r="L86" s="20">
        <f>SUM(L87)</f>
        <v>0</v>
      </c>
      <c r="M86" s="20">
        <f>SUM(M87)</f>
        <v>0</v>
      </c>
    </row>
    <row r="87" spans="1:19" ht="24.75" customHeight="1" x14ac:dyDescent="0.25">
      <c r="A87" s="22" t="s">
        <v>95</v>
      </c>
      <c r="B87" s="23"/>
      <c r="C87" s="24">
        <f>SUM(E87:R87)</f>
        <v>0</v>
      </c>
      <c r="D87" s="23"/>
      <c r="E87" s="23"/>
      <c r="H87"/>
      <c r="K87" s="1">
        <v>0</v>
      </c>
      <c r="L87" s="1"/>
      <c r="R87" s="15"/>
    </row>
    <row r="88" spans="1:19" ht="15.75" customHeight="1" x14ac:dyDescent="0.25">
      <c r="A88" s="22" t="s">
        <v>96</v>
      </c>
      <c r="B88" s="23"/>
      <c r="C88" s="20">
        <f t="shared" si="9"/>
        <v>0</v>
      </c>
      <c r="D88" s="23"/>
      <c r="E88" s="23"/>
      <c r="H88"/>
      <c r="K88" s="1">
        <v>0</v>
      </c>
    </row>
    <row r="89" spans="1:19" ht="15.75" x14ac:dyDescent="0.25">
      <c r="A89" s="43" t="s">
        <v>97</v>
      </c>
      <c r="B89" s="19">
        <f>+B90</f>
        <v>227000000</v>
      </c>
      <c r="C89" s="1">
        <f>SUM(E89:P89)</f>
        <v>804006</v>
      </c>
      <c r="D89" s="19">
        <f>+D90</f>
        <v>227000000</v>
      </c>
      <c r="E89" s="20">
        <f>SUM(E90:E91)</f>
        <v>4813</v>
      </c>
      <c r="F89" s="20">
        <f>+F90</f>
        <v>57375</v>
      </c>
      <c r="G89" s="20">
        <f>+G90</f>
        <v>0</v>
      </c>
      <c r="H89" s="20">
        <f>+H90</f>
        <v>0</v>
      </c>
      <c r="I89" s="20">
        <f>+I90</f>
        <v>0</v>
      </c>
      <c r="J89" s="20">
        <f t="shared" ref="J89:P89" si="12">SUM(J90:J91)</f>
        <v>58897</v>
      </c>
      <c r="K89" s="20">
        <f t="shared" si="12"/>
        <v>638013</v>
      </c>
      <c r="L89" s="20">
        <f t="shared" si="12"/>
        <v>0</v>
      </c>
      <c r="M89" s="20">
        <f t="shared" si="12"/>
        <v>44908</v>
      </c>
      <c r="N89" s="20">
        <f t="shared" si="12"/>
        <v>0</v>
      </c>
      <c r="O89" s="20">
        <f t="shared" si="12"/>
        <v>0</v>
      </c>
      <c r="P89" s="20">
        <f t="shared" si="12"/>
        <v>0</v>
      </c>
      <c r="S89" s="15"/>
    </row>
    <row r="90" spans="1:19" ht="19.5" customHeight="1" x14ac:dyDescent="0.25">
      <c r="A90" s="22" t="s">
        <v>98</v>
      </c>
      <c r="B90" s="23">
        <v>227000000</v>
      </c>
      <c r="C90" s="1">
        <f>SUM(E90:P90)</f>
        <v>804006</v>
      </c>
      <c r="D90" s="23">
        <v>227000000</v>
      </c>
      <c r="E90" s="23">
        <v>4813</v>
      </c>
      <c r="F90" s="1">
        <v>57375</v>
      </c>
      <c r="I90" s="1"/>
      <c r="J90" s="1">
        <v>58897</v>
      </c>
      <c r="K90" s="1">
        <v>638013</v>
      </c>
      <c r="L90" s="1"/>
      <c r="M90" s="1">
        <v>44908</v>
      </c>
      <c r="N90" s="1"/>
      <c r="O90" s="1"/>
      <c r="P90" s="1"/>
    </row>
    <row r="91" spans="1:19" ht="12.75" customHeight="1" x14ac:dyDescent="0.25">
      <c r="A91" s="22" t="s">
        <v>99</v>
      </c>
      <c r="B91" s="23"/>
      <c r="C91" s="1">
        <f>SUM(E91:P91)</f>
        <v>0</v>
      </c>
      <c r="D91" s="23"/>
      <c r="E91" s="23"/>
      <c r="H91"/>
    </row>
    <row r="92" spans="1:19" ht="15.75" x14ac:dyDescent="0.25">
      <c r="A92" s="43" t="s">
        <v>100</v>
      </c>
      <c r="B92" s="19">
        <v>0</v>
      </c>
      <c r="C92" s="1">
        <f>+J92</f>
        <v>0</v>
      </c>
      <c r="D92" s="19">
        <v>0</v>
      </c>
      <c r="E92" s="19"/>
      <c r="H92"/>
    </row>
    <row r="93" spans="1:19" ht="16.5" customHeight="1" x14ac:dyDescent="0.25">
      <c r="A93" s="22" t="s">
        <v>101</v>
      </c>
      <c r="B93" s="23">
        <v>0</v>
      </c>
      <c r="C93" s="1"/>
      <c r="D93" s="23">
        <v>0</v>
      </c>
      <c r="E93" s="19"/>
      <c r="H93"/>
    </row>
    <row r="94" spans="1:19" ht="11.25" hidden="1" customHeight="1" x14ac:dyDescent="0.25">
      <c r="A94" s="22"/>
      <c r="B94" s="42">
        <f>+B89+B92</f>
        <v>227000000</v>
      </c>
      <c r="C94" s="1">
        <f>+J94</f>
        <v>0</v>
      </c>
      <c r="D94" s="42">
        <f>+D89+D92</f>
        <v>227000000</v>
      </c>
      <c r="E94" s="23"/>
      <c r="H94"/>
    </row>
    <row r="95" spans="1:19" ht="17.25" customHeight="1" x14ac:dyDescent="0.25">
      <c r="A95" s="40" t="s">
        <v>102</v>
      </c>
      <c r="B95" s="42">
        <v>227000000</v>
      </c>
      <c r="C95" s="42">
        <f>+C92+C89+C86</f>
        <v>804006</v>
      </c>
      <c r="D95" s="42">
        <v>227000000</v>
      </c>
      <c r="E95" s="42">
        <f>+E92+E89</f>
        <v>4813</v>
      </c>
      <c r="F95" s="42">
        <f>+F85</f>
        <v>57375</v>
      </c>
      <c r="G95" s="42">
        <f>+G92+G89</f>
        <v>0</v>
      </c>
      <c r="H95" s="42">
        <f>+H92+H89</f>
        <v>0</v>
      </c>
      <c r="I95" s="42">
        <f>+I92+I89</f>
        <v>0</v>
      </c>
      <c r="J95" s="42">
        <f t="shared" ref="J95:P95" si="13">+J89+J86</f>
        <v>58897</v>
      </c>
      <c r="K95" s="42">
        <f t="shared" si="13"/>
        <v>638013</v>
      </c>
      <c r="L95" s="42">
        <f t="shared" si="13"/>
        <v>0</v>
      </c>
      <c r="M95" s="42">
        <f t="shared" si="13"/>
        <v>44908</v>
      </c>
      <c r="N95" s="42">
        <f t="shared" si="13"/>
        <v>0</v>
      </c>
      <c r="O95" s="42">
        <f t="shared" si="13"/>
        <v>0</v>
      </c>
      <c r="P95" s="42">
        <f t="shared" si="13"/>
        <v>0</v>
      </c>
      <c r="R95" s="1"/>
      <c r="S95" s="15"/>
    </row>
    <row r="96" spans="1:19" ht="12" customHeight="1" x14ac:dyDescent="0.25">
      <c r="A96" s="44"/>
      <c r="B96" s="44"/>
      <c r="D96" s="44"/>
      <c r="H96"/>
      <c r="Q96" s="15"/>
      <c r="R96" s="1"/>
      <c r="S96" s="15"/>
    </row>
    <row r="97" spans="1:19" ht="21" customHeight="1" x14ac:dyDescent="0.25">
      <c r="A97" s="45" t="s">
        <v>103</v>
      </c>
      <c r="B97" s="46">
        <v>10843533687</v>
      </c>
      <c r="C97" s="46">
        <f>SUM(E97:P97)</f>
        <v>8541554808</v>
      </c>
      <c r="D97" s="46">
        <v>10843533687</v>
      </c>
      <c r="E97" s="46">
        <f>+E95+E83</f>
        <v>685573482</v>
      </c>
      <c r="F97" s="46">
        <f t="shared" ref="F97:P97" si="14">+F95+F83</f>
        <v>593604529</v>
      </c>
      <c r="G97" s="46">
        <f t="shared" si="14"/>
        <v>1249031175</v>
      </c>
      <c r="H97" s="46">
        <f t="shared" si="14"/>
        <v>584908593</v>
      </c>
      <c r="I97" s="46">
        <f t="shared" si="14"/>
        <v>692497815</v>
      </c>
      <c r="J97" s="46">
        <f t="shared" si="14"/>
        <v>668360276</v>
      </c>
      <c r="K97" s="46">
        <f t="shared" si="14"/>
        <v>1219482321</v>
      </c>
      <c r="L97" s="46">
        <f t="shared" si="14"/>
        <v>716195454</v>
      </c>
      <c r="M97" s="46">
        <f t="shared" si="14"/>
        <v>752383573</v>
      </c>
      <c r="N97" s="46">
        <f t="shared" si="14"/>
        <v>535793706</v>
      </c>
      <c r="O97" s="46">
        <f t="shared" si="14"/>
        <v>843723884</v>
      </c>
      <c r="P97" s="11">
        <f t="shared" si="14"/>
        <v>0</v>
      </c>
      <c r="Q97" s="15"/>
      <c r="R97" s="15">
        <f>+O97-'[3]NOVIEMBRE 22 (2)'!$K$679</f>
        <v>0</v>
      </c>
    </row>
    <row r="98" spans="1:19" ht="16.5" customHeight="1" x14ac:dyDescent="0.25">
      <c r="A98" s="44" t="s">
        <v>104</v>
      </c>
      <c r="B98" s="44"/>
      <c r="C98" s="47"/>
      <c r="D98" s="47"/>
      <c r="E98" s="35"/>
      <c r="I98" s="15"/>
      <c r="N98" s="1"/>
      <c r="O98" s="1"/>
      <c r="P98" s="1"/>
      <c r="R98" s="1"/>
      <c r="S98" s="15"/>
    </row>
    <row r="99" spans="1:19" ht="12.75" customHeight="1" x14ac:dyDescent="0.25">
      <c r="A99" s="44" t="s">
        <v>105</v>
      </c>
      <c r="B99" s="44"/>
      <c r="L99" s="15"/>
      <c r="P99" s="15"/>
      <c r="R99" s="15"/>
      <c r="S99" s="15"/>
    </row>
    <row r="100" spans="1:19" hidden="1" x14ac:dyDescent="0.25">
      <c r="S100" s="15"/>
    </row>
    <row r="101" spans="1:19" ht="1.5" customHeight="1" x14ac:dyDescent="0.25">
      <c r="R101" s="1"/>
    </row>
    <row r="102" spans="1:19" ht="12.75" customHeight="1" x14ac:dyDescent="0.25">
      <c r="E102" s="48"/>
      <c r="F102" s="48"/>
      <c r="G102" s="48"/>
      <c r="H102" s="48"/>
      <c r="I102" s="49"/>
      <c r="Q102" s="15"/>
    </row>
    <row r="103" spans="1:19" ht="1.5" hidden="1" customHeight="1" x14ac:dyDescent="0.25">
      <c r="A103" s="50"/>
      <c r="B103" s="50"/>
      <c r="E103" s="49"/>
      <c r="F103" s="49"/>
      <c r="G103" s="49"/>
      <c r="H103" s="49"/>
      <c r="I103" s="49"/>
    </row>
    <row r="104" spans="1:19" x14ac:dyDescent="0.25">
      <c r="A104" s="51" t="s">
        <v>106</v>
      </c>
      <c r="B104" s="51"/>
      <c r="C104" s="49"/>
      <c r="D104" s="49"/>
      <c r="E104" s="48" t="s">
        <v>107</v>
      </c>
      <c r="F104" s="48"/>
      <c r="G104" s="48"/>
      <c r="H104" s="48"/>
      <c r="I104" s="48"/>
      <c r="J104" s="48"/>
      <c r="K104" s="48"/>
      <c r="L104" s="48"/>
      <c r="M104" s="48"/>
      <c r="N104" s="48"/>
      <c r="O104" s="49"/>
      <c r="P104" s="49"/>
      <c r="Q104" s="52"/>
    </row>
    <row r="105" spans="1:19" x14ac:dyDescent="0.25">
      <c r="A105" s="51"/>
      <c r="B105" s="51"/>
      <c r="C105" s="49"/>
      <c r="D105" s="49"/>
      <c r="E105" s="52"/>
      <c r="F105" s="52"/>
      <c r="G105" s="52"/>
      <c r="H105" s="52"/>
      <c r="I105" s="52"/>
      <c r="J105" s="52"/>
      <c r="K105" s="49"/>
      <c r="L105" s="49"/>
      <c r="M105" s="49"/>
      <c r="N105" s="49"/>
      <c r="O105" s="49"/>
      <c r="P105" s="49"/>
      <c r="Q105" s="52"/>
    </row>
    <row r="106" spans="1:19" x14ac:dyDescent="0.25">
      <c r="A106" s="51"/>
      <c r="B106" s="51"/>
      <c r="C106" s="49"/>
      <c r="D106" s="49"/>
      <c r="E106" s="52"/>
      <c r="F106" s="52"/>
      <c r="G106" s="52"/>
      <c r="H106" s="52"/>
      <c r="I106" s="52"/>
      <c r="J106" s="52"/>
      <c r="K106" s="49"/>
      <c r="L106" s="49"/>
      <c r="M106" s="49"/>
      <c r="N106" s="49"/>
      <c r="O106" s="49"/>
      <c r="P106" s="49"/>
      <c r="Q106" s="52"/>
    </row>
    <row r="107" spans="1:19" ht="9.75" customHeight="1" x14ac:dyDescent="0.25">
      <c r="A107" s="51"/>
      <c r="B107" s="51"/>
      <c r="C107" s="49"/>
      <c r="D107" s="49"/>
      <c r="E107" s="52"/>
      <c r="F107" s="52"/>
      <c r="G107" s="52"/>
      <c r="H107" s="49"/>
      <c r="I107" s="49"/>
      <c r="J107" s="49"/>
      <c r="K107" s="49"/>
      <c r="L107" s="49"/>
      <c r="M107" s="49"/>
      <c r="N107" s="49"/>
      <c r="O107" s="49"/>
      <c r="P107" s="49"/>
      <c r="Q107" s="52"/>
    </row>
    <row r="108" spans="1:19" ht="12" customHeight="1" x14ac:dyDescent="0.25">
      <c r="A108" s="53"/>
      <c r="B108" s="53"/>
      <c r="C108" s="52"/>
      <c r="D108" s="52"/>
      <c r="E108" s="52"/>
      <c r="F108" s="52"/>
      <c r="G108" s="52"/>
      <c r="H108" s="52"/>
      <c r="I108" s="54"/>
      <c r="J108" s="52"/>
      <c r="K108" s="52"/>
      <c r="L108" s="52"/>
      <c r="M108" s="52"/>
      <c r="N108" s="52"/>
      <c r="O108" s="52"/>
      <c r="P108" s="52"/>
      <c r="Q108" s="52"/>
    </row>
    <row r="109" spans="1:19" ht="19.5" customHeight="1" x14ac:dyDescent="0.25">
      <c r="A109" s="53" t="s">
        <v>108</v>
      </c>
      <c r="B109" s="53"/>
      <c r="E109" s="48" t="s">
        <v>109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9"/>
      <c r="P109" s="52"/>
      <c r="Q109" s="52"/>
    </row>
    <row r="110" spans="1:19" ht="12.75" customHeight="1" x14ac:dyDescent="0.25">
      <c r="A110" s="51" t="s">
        <v>110</v>
      </c>
      <c r="B110" s="51"/>
      <c r="C110" s="49"/>
      <c r="D110" s="49"/>
      <c r="E110" s="48" t="s">
        <v>111</v>
      </c>
      <c r="F110" s="48"/>
      <c r="G110" s="48"/>
      <c r="H110" s="48"/>
      <c r="I110" s="48"/>
      <c r="J110" s="48"/>
      <c r="K110" s="48"/>
      <c r="L110" s="48"/>
      <c r="M110" s="48"/>
      <c r="N110" s="48"/>
      <c r="O110" s="49"/>
      <c r="P110" s="49"/>
    </row>
    <row r="111" spans="1:19" ht="7.5" customHeight="1" x14ac:dyDescent="0.25"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1:19" ht="6.75" hidden="1" customHeight="1" x14ac:dyDescent="0.25">
      <c r="A112" s="51"/>
      <c r="B112" s="51"/>
      <c r="C112" s="51"/>
      <c r="D112" s="51"/>
      <c r="E112" s="55"/>
      <c r="F112" s="55"/>
      <c r="G112" s="55"/>
      <c r="H112" s="55"/>
      <c r="I112" s="51"/>
      <c r="J112" s="55" t="s">
        <v>112</v>
      </c>
      <c r="K112" s="56"/>
      <c r="L112" s="56"/>
      <c r="M112" s="56"/>
      <c r="Q112" s="51"/>
      <c r="R112" s="9"/>
    </row>
    <row r="113" spans="1:17" ht="5.25" hidden="1" customHeight="1" x14ac:dyDescent="0.25">
      <c r="A113" s="57"/>
      <c r="B113" s="57"/>
      <c r="C113" s="51"/>
      <c r="D113" s="51"/>
      <c r="E113" s="55"/>
      <c r="F113" s="55"/>
      <c r="G113" s="55"/>
      <c r="H113" s="55"/>
      <c r="I113" s="51"/>
      <c r="J113" s="55"/>
      <c r="K113" s="55"/>
      <c r="L113" s="51"/>
      <c r="M113" s="55"/>
      <c r="N113" s="51"/>
      <c r="O113" s="51"/>
      <c r="P113" s="51"/>
      <c r="Q113" s="51"/>
    </row>
    <row r="114" spans="1:17" ht="13.5" customHeight="1" x14ac:dyDescent="0.25">
      <c r="A114" s="58" t="s">
        <v>113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1"/>
      <c r="N114" s="51"/>
      <c r="O114" s="51"/>
      <c r="P114" s="51"/>
      <c r="Q114" s="51"/>
    </row>
    <row r="115" spans="1:17" ht="13.5" customHeight="1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1"/>
      <c r="L115" s="51"/>
      <c r="M115" s="51"/>
      <c r="N115" s="51"/>
      <c r="O115" s="51"/>
      <c r="P115" s="51"/>
      <c r="Q115" s="51"/>
    </row>
    <row r="116" spans="1:17" ht="13.5" customHeight="1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1"/>
      <c r="L116" s="51"/>
      <c r="M116" s="51"/>
      <c r="N116" s="51"/>
      <c r="O116" s="51"/>
      <c r="P116" s="51"/>
      <c r="Q116" s="51"/>
    </row>
    <row r="117" spans="1:17" ht="11.25" customHeight="1" x14ac:dyDescent="0.25">
      <c r="A117" s="57"/>
      <c r="B117" s="57"/>
      <c r="C117" s="57"/>
      <c r="D117" s="57"/>
      <c r="E117" s="57"/>
      <c r="F117" s="57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8" spans="1:17" ht="12" customHeight="1" x14ac:dyDescent="0.25">
      <c r="A118" s="57"/>
      <c r="B118" s="57"/>
      <c r="C118" s="51"/>
      <c r="D118" s="51"/>
      <c r="E118" s="55"/>
      <c r="F118" s="55"/>
      <c r="G118" s="55"/>
      <c r="H118" s="55"/>
      <c r="I118" s="51"/>
      <c r="J118" s="51"/>
      <c r="K118" s="51"/>
      <c r="L118" s="51"/>
      <c r="M118" s="51"/>
      <c r="N118" s="51"/>
      <c r="O118" s="51"/>
      <c r="P118" s="51"/>
      <c r="Q118" s="57"/>
    </row>
    <row r="119" spans="1:17" ht="3" hidden="1" customHeight="1" x14ac:dyDescent="0.25">
      <c r="A119" s="57"/>
      <c r="B119" s="57"/>
      <c r="C119" s="51"/>
      <c r="D119" s="51"/>
      <c r="E119" s="55"/>
      <c r="F119" s="55"/>
      <c r="G119" s="55"/>
      <c r="H119" s="55"/>
      <c r="I119" s="51"/>
      <c r="J119" s="51"/>
      <c r="K119" s="51"/>
      <c r="L119" s="51"/>
      <c r="M119" s="51"/>
      <c r="N119" s="51"/>
      <c r="O119" s="51"/>
      <c r="P119" s="51"/>
      <c r="Q119" s="57"/>
    </row>
    <row r="120" spans="1:17" ht="0.75" hidden="1" customHeight="1" x14ac:dyDescent="0.25">
      <c r="A120" s="57"/>
      <c r="B120" s="57"/>
      <c r="C120" s="57"/>
      <c r="D120" s="57"/>
      <c r="E120" s="52"/>
      <c r="F120" s="52"/>
      <c r="G120" s="52"/>
      <c r="H120" s="52"/>
      <c r="I120" s="57"/>
      <c r="J120" s="57"/>
      <c r="K120" s="52"/>
      <c r="L120" s="57"/>
      <c r="M120" s="52"/>
      <c r="N120" s="57"/>
      <c r="O120" s="57"/>
      <c r="P120" s="57"/>
      <c r="Q120" s="51"/>
    </row>
    <row r="121" spans="1:17" x14ac:dyDescent="0.25">
      <c r="A121" s="58" t="s">
        <v>114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1"/>
      <c r="N121" s="51"/>
      <c r="O121" s="51"/>
      <c r="P121" s="51"/>
      <c r="Q121" s="51"/>
    </row>
    <row r="122" spans="1:17" x14ac:dyDescent="0.25">
      <c r="A122" s="58" t="s">
        <v>115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1"/>
      <c r="N122" s="51"/>
      <c r="O122" s="51"/>
      <c r="P122" s="51"/>
    </row>
    <row r="123" spans="1:17" ht="15" customHeight="1" x14ac:dyDescent="0.25">
      <c r="A123" s="59" t="s">
        <v>116</v>
      </c>
    </row>
    <row r="124" spans="1:17" x14ac:dyDescent="0.25">
      <c r="A124" s="60" t="s">
        <v>117</v>
      </c>
      <c r="B124" s="59"/>
    </row>
  </sheetData>
  <mergeCells count="15">
    <mergeCell ref="A114:L114"/>
    <mergeCell ref="A121:L121"/>
    <mergeCell ref="A122:L122"/>
    <mergeCell ref="A8:O8"/>
    <mergeCell ref="E102:H102"/>
    <mergeCell ref="E104:N104"/>
    <mergeCell ref="E109:N109"/>
    <mergeCell ref="E110:N110"/>
    <mergeCell ref="K112:M112"/>
    <mergeCell ref="A2:P2"/>
    <mergeCell ref="A3:O3"/>
    <mergeCell ref="A4:O4"/>
    <mergeCell ref="A5:O5"/>
    <mergeCell ref="A6:O6"/>
    <mergeCell ref="A7:O7"/>
  </mergeCells>
  <pageMargins left="0.43307086614173229" right="0.43307086614173229" top="0.35433070866141736" bottom="0.35433070866141736" header="0.31496062992125984" footer="0.31496062992125984"/>
  <pageSetup scale="5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M. Polanco Albuerne</dc:creator>
  <cp:lastModifiedBy>Sergio M. Polanco Albuerne</cp:lastModifiedBy>
  <dcterms:created xsi:type="dcterms:W3CDTF">2022-12-12T16:54:42Z</dcterms:created>
  <dcterms:modified xsi:type="dcterms:W3CDTF">2022-12-12T16:55:03Z</dcterms:modified>
</cp:coreProperties>
</file>