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Sergio.Polanco\Documents\CAASD 2022\Fisico financiero 2022\2do trimestre\"/>
    </mc:Choice>
  </mc:AlternateContent>
  <xr:revisionPtr revIDLastSave="0" documentId="13_ncr:1_{911CFE01-D9F1-4ED0-AD62-C4DC23C35404}" xr6:coauthVersionLast="47" xr6:coauthVersionMax="47" xr10:uidLastSave="{00000000-0000-0000-0000-000000000000}"/>
  <bookViews>
    <workbookView xWindow="-120" yWindow="-120" windowWidth="29040" windowHeight="18240" activeTab="6"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s>
  <externalReferences>
    <externalReference r:id="rId8"/>
    <externalReference r:id="rId9"/>
    <externalReference r:id="rId10"/>
    <externalReference r:id="rId11"/>
  </externalReferences>
  <definedNames>
    <definedName name="_xlnm.Print_Area" localSheetId="0">Portada!$A$1:$M$45</definedName>
    <definedName name="_xlnm.Print_Area" localSheetId="2">'Programa 11'!$A$1:$J$38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5" i="3" l="1" a="1"/>
  <c r="C25" i="3" s="1"/>
  <c r="E30" i="2"/>
  <c r="C25" i="2"/>
  <c r="C25" i="1" a="1"/>
  <c r="C25" i="1" s="1"/>
  <c r="H29" i="2" l="1"/>
  <c r="L28" i="1" a="1"/>
  <c r="L28" i="1" s="1"/>
  <c r="L33" i="1" l="1"/>
  <c r="L29" i="1" a="1"/>
  <c r="L29" i="1" s="1"/>
  <c r="F29" i="3" l="1"/>
  <c r="E29" i="2"/>
  <c r="E29" i="1"/>
  <c r="G30" i="2"/>
  <c r="O15" i="9"/>
  <c r="O13" i="9"/>
  <c r="O14" i="9" s="1"/>
  <c r="F25" i="3" l="1"/>
  <c r="F25" i="2"/>
  <c r="I29" i="2"/>
  <c r="J29" i="2"/>
  <c r="I30" i="2"/>
  <c r="J30" i="2"/>
  <c r="F25" i="1"/>
  <c r="I25" i="1" s="1"/>
  <c r="I29" i="1"/>
  <c r="J29" i="3"/>
  <c r="I29" i="3"/>
  <c r="C16" i="3"/>
  <c r="C15" i="3"/>
  <c r="C14" i="3"/>
  <c r="C16" i="2"/>
  <c r="C15" i="2"/>
  <c r="C14" i="2"/>
  <c r="I25" i="3" l="1"/>
  <c r="I25" i="2"/>
  <c r="J29" i="1"/>
  <c r="C16" i="1"/>
  <c r="C15" i="1"/>
  <c r="C14"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<sst xmlns="http://schemas.openxmlformats.org/spreadsheetml/2006/main" count="218" uniqueCount="94">
  <si>
    <t>Código</t>
  </si>
  <si>
    <t>Documento Relacionado</t>
  </si>
  <si>
    <t>Fecha Versión</t>
  </si>
  <si>
    <t>Versión</t>
  </si>
  <si>
    <t>DEC-FOR013</t>
  </si>
  <si>
    <t>I -Información Instituciónal</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</si>
  <si>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</si>
  <si>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</si>
  <si>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</si>
  <si>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</si>
  <si>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</si>
  <si>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</si>
  <si>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</si>
  <si>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</si>
  <si>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</si>
  <si>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</si>
  <si>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</si>
  <si>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</si>
  <si>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</si>
  <si>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</si>
  <si>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</si>
  <si>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</si>
  <si>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</si>
  <si>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</si>
  <si>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</si>
  <si>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</si>
  <si>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</si>
  <si>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</si>
  <si>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</si>
  <si>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</si>
  <si>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</si>
  <si>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</si>
  <si>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</si>
  <si>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</si>
  <si>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</si>
  <si>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</si>
  <si>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</si>
  <si>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</si>
  <si>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</si>
  <si>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</si>
  <si>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</si>
  <si>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</si>
  <si>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</si>
  <si>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</si>
  <si>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</si>
  <si>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</si>
  <si>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</si>
  <si>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</si>
  <si>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 xml:space="preserve"> Presupuesto Anual</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</si>
  <si>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</si>
  <si>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</si>
  <si>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</si>
  <si>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</si>
  <si>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</si>
  <si>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</si>
  <si>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</si>
  <si>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</si>
  <si>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</si>
  <si>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</si>
  <si>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Residentes del gran Santo Domingo (exceptuando el municipio de Boca Chica).</t>
  </si>
  <si>
    <t>Administración Comercial</t>
  </si>
  <si>
    <t xml:space="preserve">El programa contempla la implementación de políticas comerciales para lograr el crecimiento de los clientes y eficientización de la cobranza          </t>
  </si>
  <si>
    <t>Residentes de los sectores bajo jurisdicción de la CAASD con suministro de agua potable a través de la Red Pública</t>
  </si>
  <si>
    <t>m3 agua potable producida</t>
  </si>
  <si>
    <t>Residentes de viviendas del  Distrito Nacional y la Provincia Santo Domingo con abastecimiento de agua potable a través de la red pública</t>
  </si>
  <si>
    <t xml:space="preserve">El producto consiste en llevar el agua potable hacías las viviendas dentro de la zona de jurisdicción de la CAASD a través de las redes de distribución </t>
  </si>
  <si>
    <t>Durante la formalizacion y ajuste del POA 2022 la meta de produccion diaria promedio fue incrementada de 390 a 400 MGD. Esto repercute en la meta fisica de este producto</t>
  </si>
  <si>
    <t>Residentes  de los sectores bajo jurisdicción de la CAASD con servicio de recolección de agua residual a través de la red de alcantarillado</t>
  </si>
  <si>
    <t>m3 agua residuales recolectadas</t>
  </si>
  <si>
    <t>Residentes  de los sectores bajo jurisdicción de la CAASD con servicio de aguas residuales tratadas y vertidas al medio ambiente conforme a los parámetros establecidos por las normas</t>
  </si>
  <si>
    <t>m3 agua residuales tratadas</t>
  </si>
  <si>
    <t>El producto consiste en recolectar las aguas residuales que se generan en las viviendas, para transportarlas de forma segura hacia las estaciones de tratamiento o disposición final de dichas aguas.</t>
  </si>
  <si>
    <t>El producto consiste en eliminar los contaminantes presentes en las aguas residuales recolectadas y disponerla de manera adecuada y segura en el medio ambiente</t>
  </si>
  <si>
    <t>Residentes  de los sectores bajo jurisdicción de la CAASD con atención a las solicitudes de servicios comerciales, reclamos y denuncias.</t>
  </si>
  <si>
    <t>Clientes atendidos</t>
  </si>
  <si>
    <t>Residentes en el Distrito Nacional y la Provincia Santo Domingo reciben atención a las solicitud de servicios comerciales de conformidad con el tiempo de respuesta establecido</t>
  </si>
  <si>
    <t>El producto consiste en atender las solicitudes de servicios comerciales de todos los ciudadanos clientes que se acerquen a la institución dentro de los tiempos limites establecidos para cada tipo de servicio</t>
  </si>
  <si>
    <t>Incrementada la cobertura de agua potable en zonas urbanas y rurales</t>
  </si>
  <si>
    <t>Incrementada la proporción de aguas residuales tratadas</t>
  </si>
  <si>
    <t>Eficientizada la Gestion Financiera</t>
  </si>
  <si>
    <t>Dirección de Planificación y Desarrollo Institucional</t>
  </si>
  <si>
    <t xml:space="preserve">Resumen Gestión Comercial correspondiente al mes de </t>
  </si>
  <si>
    <t>PROGRAMA 11</t>
  </si>
  <si>
    <t>PROGRAMA 12</t>
  </si>
  <si>
    <t>PROGRAMA 13</t>
  </si>
  <si>
    <t>Informe de Evaluación semestral de las Metas Físicas-Financieras</t>
  </si>
  <si>
    <t>Informe seguimiento del presupuesto físico 2022 correspondiente al 1er semestre</t>
  </si>
  <si>
    <t>Ejecución semestral</t>
  </si>
  <si>
    <t>Programación semestral</t>
  </si>
  <si>
    <t>En este producto se propuso llegar a tener incorporados 435,000 a los servicios institucionales
Al termino del 1er semestre, se ha logrado llegar a incorporar 408,998 clientes a los servicios institucionales representando un incremento de 9,676 nuevos clientes durante el año</t>
  </si>
  <si>
    <t>Logros Alcanzados:
En este producto se propuso lograr el tratamiento de 29,252,819 metros cubicos de agua residual durante todo el año              
Al termino del 1er semestre, se ha logrado tratar un volumen de 14,426,100 gracias a la disponibilidad de 17 Plantas de tratamiento de aguas residuales las cuales en conjunto depuran diariamente 80,145 metros cuabicos de agua</t>
  </si>
  <si>
    <t>Dentro de este producto se ha dispuesto producir en el año un total de 552,608,753 metros cubicos de agua potabel en todo el año.
Al termino del 1er semestre, la produccion diaria promedio se ha mantenido en 422.13 Millones de galones, lo cual equivale a 289,294,113 metros cubicos de agua pruducida .</t>
  </si>
  <si>
    <t>En este producto se propuso recolectar 118,981,771 metros cubicos de agua residual en todo el año
Al termino del 1er semestre, se ha logrado recolectar 64,790,243 metros cubicos de agua residual producto de haber alcanzado las 468,059 viviendas facturadas al servicio de alcantarillado sanitario</t>
  </si>
  <si>
    <t xml:space="preserve">El poco avance financiero es provocado por el rezago en proyectos de inversion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</si>
</sst>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dd/mm/yyyy;@"/>
    <numFmt numFmtId="165" formatCode="[$-10409]#,##0;\-#,##0"/>
    <numFmt numFmtId="166" formatCode="[$-10409]#,##0.00;\-#,##0.00"/>
    <numFmt numFmtId="167" formatCode="[$-10409]0.00%"/>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26"/>
      <color theme="1"/>
      <name val="Arial Nova Cond"/>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s>
  <fills count="10">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s>
  <borders count="39">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cellStyleXfs>
  <cellXfs count="102">
    <xf numFmtId="0" fontId="0" fillId="0" borderId="0" xfId="0"/>
    <xf numFmtId="0" fontId="0" fillId="0" borderId="0" xfId="0" applyProtection="1">
      <protection locked="0"/>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5" fontId="17" fillId="0" borderId="28" xfId="0" applyNumberFormat="1" applyFont="1" applyBorder="1" applyAlignment="1" applyProtection="1">
      <alignment horizontal="center" vertical="center" wrapText="1" readingOrder="1"/>
      <protection locked="0"/>
    </xf>
    <xf numFmtId="166" fontId="17" fillId="0" borderId="28" xfId="0" applyNumberFormat="1" applyFont="1" applyBorder="1" applyAlignment="1" applyProtection="1">
      <alignment horizontal="center" vertical="center" wrapText="1" readingOrder="1"/>
      <protection locked="0"/>
    </xf>
    <xf numFmtId="165" fontId="17" fillId="0" borderId="28" xfId="0" applyNumberFormat="1" applyFont="1" applyBorder="1" applyAlignment="1" applyProtection="1">
      <alignment horizontal="center" vertical="center" wrapText="1"/>
      <protection locked="0"/>
    </xf>
    <xf numFmtId="0" fontId="17" fillId="0" borderId="33" xfId="0" applyFont="1" applyBorder="1" applyAlignment="1" applyProtection="1">
      <alignment vertical="top" wrapText="1"/>
      <protection locked="0"/>
    </xf>
    <xf numFmtId="165" fontId="17" fillId="0" borderId="34" xfId="0" applyNumberFormat="1" applyFont="1" applyBorder="1" applyAlignment="1" applyProtection="1">
      <alignment horizontal="center" vertical="center" wrapText="1" readingOrder="1"/>
      <protection locked="0"/>
    </xf>
    <xf numFmtId="166" fontId="17" fillId="0" borderId="34" xfId="0" applyNumberFormat="1" applyFont="1" applyBorder="1" applyAlignment="1" applyProtection="1">
      <alignment horizontal="center" vertical="center" wrapText="1" readingOrder="1"/>
      <protection locked="0"/>
    </xf>
    <xf numFmtId="165" fontId="17" fillId="0" borderId="34" xfId="0" applyNumberFormat="1" applyFont="1" applyBorder="1" applyAlignment="1" applyProtection="1">
      <alignment horizontal="center" vertical="center"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164" fontId="6" fillId="0" borderId="12"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8" xfId="0" applyFont="1" applyBorder="1" applyAlignment="1" applyProtection="1">
      <alignment vertical="center" wrapText="1"/>
      <protection locked="0"/>
    </xf>
    <xf numFmtId="0" fontId="17" fillId="0" borderId="34" xfId="0" applyFont="1" applyBorder="1" applyAlignment="1" applyProtection="1">
      <alignment vertical="center" wrapText="1"/>
      <protection locked="0"/>
    </xf>
    <xf numFmtId="0" fontId="17" fillId="0" borderId="28" xfId="0" applyFont="1" applyBorder="1" applyAlignment="1" applyProtection="1">
      <alignment horizontal="center" vertical="top" wrapText="1"/>
      <protection locked="0"/>
    </xf>
    <xf numFmtId="0" fontId="1" fillId="0" borderId="0" xfId="3"/>
    <xf numFmtId="0" fontId="27" fillId="0" borderId="0" xfId="3" applyFont="1" applyAlignment="1">
      <alignment horizontal="center"/>
    </xf>
    <xf numFmtId="14" fontId="1" fillId="0" borderId="0" xfId="3" applyNumberFormat="1"/>
    <xf numFmtId="0" fontId="28" fillId="0" borderId="0" xfId="3" applyFont="1"/>
    <xf numFmtId="0" fontId="29" fillId="0" borderId="0" xfId="4"/>
    <xf numFmtId="0" fontId="24" fillId="0" borderId="0" xfId="3" applyFont="1" applyAlignment="1">
      <alignment horizontal="center" wrapText="1"/>
    </xf>
    <xf numFmtId="0" fontId="25" fillId="0" borderId="0" xfId="3" applyFont="1" applyAlignment="1">
      <alignment horizontal="center"/>
    </xf>
    <xf numFmtId="0" fontId="26" fillId="0" borderId="0" xfId="3" applyFont="1" applyAlignment="1">
      <alignment horizontal="center" wrapText="1"/>
    </xf>
    <xf numFmtId="0" fontId="30" fillId="0" borderId="0" xfId="4" applyFont="1" applyAlignment="1">
      <alignment horizontal="center" wrapText="1"/>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0" fontId="19" fillId="0" borderId="0" xfId="0" applyFont="1" applyAlignment="1">
      <alignment horizontal="left" vertical="center" wrapText="1"/>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21" xfId="0" quotePrefix="1" applyNumberFormat="1" applyFont="1" applyBorder="1" applyAlignment="1" applyProtection="1">
      <alignment horizontal="left" vertical="center" wrapText="1"/>
      <protection locked="0"/>
    </xf>
    <xf numFmtId="0" fontId="22" fillId="0" borderId="0" xfId="0" applyFont="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10" fontId="11" fillId="7" borderId="28" xfId="2" applyNumberFormat="1" applyFont="1" applyFill="1" applyBorder="1" applyAlignment="1" applyProtection="1">
      <alignment horizontal="center" vertical="center" wrapText="1" readingOrder="1"/>
    </xf>
    <xf numFmtId="10" fontId="11" fillId="7" borderId="29" xfId="2" applyNumberFormat="1" applyFont="1" applyFill="1" applyBorder="1" applyAlignment="1" applyProtection="1">
      <alignment horizontal="center" vertical="center" wrapText="1" readingOrder="1"/>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1" fillId="6" borderId="29"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8"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0" fontId="14" fillId="6" borderId="23"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14" fillId="6" borderId="2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0" fontId="14" fillId="6" borderId="38" xfId="0" applyFont="1" applyFill="1" applyBorder="1" applyAlignment="1">
      <alignment horizontal="center" vertical="center" wrapText="1" readingOrder="1"/>
    </xf>
    <xf numFmtId="0" fontId="12" fillId="6" borderId="22"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xf numFmtId="39" fontId="0" fillId="0" borderId="0" xfId="0" applyNumberFormat="1"/>
    <xf numFmtId="43" fontId="0" fillId="0" borderId="0" xfId="0" applyNumberFormat="1"/>
    <xf numFmtId="166" fontId="17" fillId="0" borderId="28" xfId="0" applyNumberFormat="1" applyFont="1" applyFill="1" applyBorder="1" applyAlignment="1" applyProtection="1">
      <alignment horizontal="center" vertical="center" wrapText="1" readingOrder="1"/>
      <protection locked="0"/>
    </xf>
    <xf numFmtId="166" fontId="17" fillId="0" borderId="34" xfId="0" applyNumberFormat="1" applyFont="1" applyFill="1" applyBorder="1" applyAlignment="1" applyProtection="1">
      <alignment horizontal="center" vertical="center" wrapText="1" readingOrder="1"/>
      <protection locked="0"/>
    </xf>
    <xf numFmtId="10" fontId="17" fillId="0" borderId="28" xfId="2" applyNumberFormat="1" applyFont="1" applyFill="1" applyBorder="1" applyAlignment="1" applyProtection="1">
      <alignment horizontal="center" vertical="center" wrapText="1" readingOrder="1"/>
      <protection locked="0"/>
    </xf>
    <xf numFmtId="167" fontId="17" fillId="0" borderId="25" xfId="0" applyNumberFormat="1" applyFont="1" applyFill="1" applyBorder="1" applyAlignment="1" applyProtection="1">
      <alignment horizontal="center" vertical="center" wrapText="1" readingOrder="1"/>
      <protection locked="0"/>
    </xf>
    <xf numFmtId="10" fontId="17" fillId="7" borderId="28" xfId="2" applyNumberFormat="1" applyFont="1" applyFill="1" applyBorder="1" applyAlignment="1" applyProtection="1">
      <alignment horizontal="center" vertical="center" wrapText="1" readingOrder="1"/>
      <protection locked="0"/>
    </xf>
    <xf numFmtId="167" fontId="17" fillId="7" borderId="25" xfId="0" applyNumberFormat="1" applyFont="1" applyFill="1" applyBorder="1" applyAlignment="1" applyProtection="1">
      <alignment horizontal="center" vertical="center" wrapText="1" readingOrder="1"/>
      <protection locked="0"/>
    </xf>
  </cellXfs>
  <cellStyles count="5">
    <cellStyle name="Millares" xfId="1" builtinId="3"/>
    <cellStyle name="Normal" xfId="0" builtinId="0"/>
    <cellStyle name="Normal 2" xfId="3" xr:uid="{3CFACB2D-76DD-4DA3-B1C3-8370ED5866E9}"/>
    <cellStyle name="Normal 3" xfId="4" xr:uid="{9C556220-85DE-4F08-B555-04D0671D0543}"/>
    <cellStyle name="Porcentaje" xfId="2" builtinId="5"/>
  </cellStyles>
  <dxfs count="45">
    <dxf>
      <font>
        <b val="0"/>
        <i val="0"/>
        <strike val="0"/>
        <condense val="0"/>
        <extend val="0"/>
        <outline val="0"/>
        <shadow val="0"/>
        <u val="none"/>
        <vertAlign val="baseline"/>
        <sz val="9"/>
        <color auto="1"/>
        <name val="Calibri"/>
        <family val="2"/>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628650</xdr:colOff>
      <xdr:row>12</xdr:row>
      <xdr:rowOff>19050</xdr:rowOff>
    </xdr:from>
    <xdr:to>
      <xdr:col>12</xdr:col>
      <xdr:colOff>728492</xdr:colOff>
      <xdr:row>28</xdr:row>
      <xdr:rowOff>9525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38650" y="41148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266700</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457200</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asdgovdo-my.sharepoint.com/Users/nespaillat/Downloads/DEG-FORE013-Formulario-Informe-de-Evaluacion-Trimestral-de-Metas-Fisicas_28-marzo-2019%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VISADO%20Formulario%20Fisico%20Financiero%20-%202do%20triemstre%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ergio.Polanco/AppData/Local/Microsoft/Windows/INetCache/Content.Outlook/EFLJGCP3/Copia%20de%20PROGRAMACION-2022-6102%20Rev%20KLG%2013.12.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ergio.Polanco/Documents/CAASD%202022/Fisico%20financiero%202022/1er%20trimestre/Formulario%20Fisico%20Financiero%20-%201er%20triemstre%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Sub-port 1"/>
      <sheetName val="Programa 11"/>
      <sheetName val="Sub-port 2"/>
      <sheetName val="Programa 12"/>
      <sheetName val="Sub-port 3"/>
      <sheetName val="Programa 13"/>
    </sheetNames>
    <sheetDataSet>
      <sheetData sheetId="0"/>
      <sheetData sheetId="1"/>
      <sheetData sheetId="2">
        <row r="25">
          <cell r="F25">
            <v>1143095980</v>
          </cell>
        </row>
      </sheetData>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02 Form. Prog. (Ingresos)"/>
      <sheetName val="6102 Form. Prog. (Gastos) "/>
    </sheetNames>
    <sheetDataSet>
      <sheetData sheetId="0"/>
      <sheetData sheetId="1">
        <row r="66">
          <cell r="F66">
            <v>986925057.66872764</v>
          </cell>
          <cell r="J66">
            <v>822725058.27440977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Sub-port 1"/>
      <sheetName val="Programa 11"/>
      <sheetName val="Sub-port 2"/>
      <sheetName val="Programa 12"/>
      <sheetName val="Sub-port 3"/>
      <sheetName val="Programa 13"/>
    </sheetNames>
    <sheetDataSet>
      <sheetData sheetId="0"/>
      <sheetData sheetId="1"/>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J29" totalsRowShown="0" headerRowDxfId="44" dataDxfId="42" headerRowBorderDxfId="43" tableBorderDxfId="41" totalsRowBorderDxfId="40">
  <tableColumns count="10">
    <tableColumn id="1" xr3:uid="{DC1B7B10-25DF-444B-B97E-464EC471DB5B}" name="Producto" dataDxfId="39"/>
    <tableColumn id="2" xr3:uid="{C61E64BC-B5A5-45F4-8F84-130CBA355D9D}" name="Indicador" dataDxfId="38"/>
    <tableColumn id="3" xr3:uid="{3AC7971E-A8AB-4C13-830D-AC13829EAC0E}" name="Física_x000a_(A)" dataDxfId="37"/>
    <tableColumn id="4" xr3:uid="{8DB7EDBB-DB79-4CBD-AD68-D153CE19B0A8}" name="Financiera_x000a_(B)" dataDxfId="36"/>
    <tableColumn id="9" xr3:uid="{AC3E8DE2-D537-4CBB-AD59-753602F58C3E}" name="Física_x000a_(C)" dataDxfId="14">
      <calculatedColumnFormula>+Tabla1[[#This Row],[Física
(A)]]/2</calculatedColumnFormula>
    </tableColumn>
    <tableColumn id="10" xr3:uid="{25C7EA1D-EAE0-4DC9-9FB1-C0E265B640E6}" name="Financiera_x000a_(D)" dataDxfId="12"/>
    <tableColumn id="5" xr3:uid="{C2FDA61C-9281-4FCB-A3FE-246521A85EA0}" name="Física _x000a_(E)" dataDxfId="13"/>
    <tableColumn id="6" xr3:uid="{B07D8104-8103-4848-A228-6FBAE528EF68}" name="Financiera _x000a_ (F)" dataDxfId="5"/>
    <tableColumn id="7" xr3:uid="{F97ACE16-1124-4543-AD0A-CBAA1878A36A}" name="Física _x000a_(%)_x000a_ G=E/C" dataDxfId="4" dataCellStyle="Porcentaje">
      <calculatedColumnFormula>IF(G29&gt;0,G29/C29,0)</calculatedColumnFormula>
    </tableColumn>
    <tableColumn id="8" xr3:uid="{CAB2F777-24BA-4EFC-82F9-153B93171D9B}" name="Financiero _x000a_(%) _x000a_H=F/D" dataDxfId="3">
      <calculatedColumnFormula>IF(H29&gt;0,H29/D29,0)</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35" dataDxfId="33" headerRowBorderDxfId="34" tableBorderDxfId="32" totalsRowBorderDxfId="31">
  <tableColumns count="10">
    <tableColumn id="1" xr3:uid="{FC6DB111-2F12-440B-93CC-262C064DA1B7}" name="Producto" dataDxfId="30"/>
    <tableColumn id="2" xr3:uid="{6B662EFC-2FBC-48EE-ADAE-F860FD6BC257}" name="Indicador" dataDxfId="29"/>
    <tableColumn id="3" xr3:uid="{BA97FF1B-1060-4614-AFE1-67BFC24D5802}" name="Física_x000a_(A)" dataDxfId="28"/>
    <tableColumn id="4" xr3:uid="{01DD5E01-3432-4797-A877-368DE9E3A228}" name="Financiera_x000a_(B)" dataDxfId="27"/>
    <tableColumn id="9" xr3:uid="{96EF8D5C-A1CC-4D3F-94B9-2D6047E0FD08}" name="Física_x000a_(C)" dataDxfId="11">
      <calculatedColumnFormula>+Tabla13[[#This Row],[Física
(A)]]/2</calculatedColumnFormula>
    </tableColumn>
    <tableColumn id="10" xr3:uid="{889C75D1-1248-4F97-A615-BE519BD5DC80}" name="Financiera_x000a_(D)" dataDxfId="9">
      <calculatedColumnFormula>+'[3]6102 Form. Prog. (Gastos) '!$F$212+'[3]6102 Form. Prog. (Gastos) '!$J$212</calculatedColumnFormula>
    </tableColumn>
    <tableColumn id="5" xr3:uid="{92B90EC3-83BA-45B2-9B80-28BBEB7EC9E0}" name="Física _x000a_(E)" dataDxfId="10"/>
    <tableColumn id="6" xr3:uid="{546E0053-40B8-4E51-860E-CBF2981B7D7A}" name="Financiera _x000a_ (F)" dataDxfId="8"/>
    <tableColumn id="7" xr3:uid="{F0BCFDA7-BE59-4E81-8958-E4237373605D}" name="Física _x000a_(%)_x000a_ G=E/C" dataDxfId="7" dataCellStyle="Porcentaje">
      <calculatedColumnFormula>IF(G29&gt;0,G29/C29,0)</calculatedColumnFormula>
    </tableColumn>
    <tableColumn id="8" xr3:uid="{634103A3-E1ED-43D4-B160-1BE8498411F0}" name="Financiero _x000a_(%) _x000a_H=F/D" dataDxfId="6">
      <calculatedColumnFormula>IF(H29&gt;0,H29/D29,0)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J29" totalsRowShown="0" headerRowDxfId="26" dataDxfId="24" headerRowBorderDxfId="25" tableBorderDxfId="23" totalsRowBorderDxfId="22">
  <tableColumns count="10">
    <tableColumn id="1" xr3:uid="{3DBF79D8-7820-48E8-A640-3FF95DE660CA}" name="Producto" dataDxfId="21"/>
    <tableColumn id="2" xr3:uid="{24656F2E-0208-438A-B655-0AF00AABEB48}" name="Indicador" dataDxfId="20"/>
    <tableColumn id="3" xr3:uid="{C749E1FB-73BE-4219-863C-4440752FABB6}" name="Física_x000a_(A)" dataDxfId="19"/>
    <tableColumn id="4" xr3:uid="{5A006633-A0BC-40E6-A0F1-10449993946D}" name="Financiera_x000a_(B)" dataDxfId="18"/>
    <tableColumn id="9" xr3:uid="{113C7BDC-C86C-4BF2-955E-30FC55791F3E}" name="Física_x000a_(C)" dataDxfId="17"/>
    <tableColumn id="10" xr3:uid="{C6C24817-50B9-4FBC-9CF2-C09963EAFB4E}" name="Financiera_x000a_(D)" dataDxfId="16">
      <calculatedColumnFormula>+Tabla134[[#This Row],[Financiera
(B)]]/2</calculatedColumnFormula>
    </tableColumn>
    <tableColumn id="5" xr3:uid="{786A5200-41D3-481B-9A19-3F77FB2229DF}" name="Física _x000a_(E)" dataDxfId="15"/>
    <tableColumn id="6" xr3:uid="{91D23E72-A360-428B-840C-BE0D90B779E3}" name="Financiera _x000a_ (F)" dataDxfId="2"/>
    <tableColumn id="7" xr3:uid="{07A140AF-526B-40E3-9D99-2CE7A4806885}" name="Física _x000a_(%)_x000a_ G=E/C" dataDxfId="1" dataCellStyle="Porcentaje">
      <calculatedColumnFormula>IF(G29&gt;0,G29/C29,0)</calculatedColumnFormula>
    </tableColumn>
    <tableColumn id="8" xr3:uid="{DF800A31-F9E2-4166-B432-22F2A910032E}" name="Financiero _x000a_(%) _x000a_H=F/D" dataDxfId="0">
      <calculatedColumnFormula>IF(H29&gt;0,H29/D29,0)</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2"/>
  <sheetViews>
    <sheetView view="pageBreakPreview" topLeftCell="A27" zoomScaleNormal="100" zoomScaleSheetLayoutView="100" workbookViewId="0">
      <selection activeCell="L9" sqref="L9"/>
    </sheetView>
  </sheetViews>
  <sheetFormatPr baseColWidth="10" defaultRowHeight="15" x14ac:dyDescent="0.25"/>
  <cols>
    <col min="1" max="14" width="11.42578125" style="34"/>
    <col min="15" max="16" width="11.42578125" style="34" customWidth="1"/>
    <col min="17" max="16384" width="11.42578125" style="34"/>
  </cols>
  <sheetData>
    <row r="2" spans="1:15" ht="82.5" customHeight="1" x14ac:dyDescent="0.85">
      <c r="A2" s="39"/>
      <c r="B2" s="39"/>
      <c r="C2" s="39"/>
      <c r="D2" s="39"/>
      <c r="E2" s="39"/>
      <c r="F2" s="39"/>
      <c r="G2" s="39"/>
      <c r="H2" s="39"/>
      <c r="I2" s="39"/>
      <c r="J2" s="39"/>
      <c r="K2" s="39"/>
      <c r="L2" s="39"/>
      <c r="M2" s="39"/>
    </row>
    <row r="10" spans="1:15" ht="33.75" x14ac:dyDescent="0.5">
      <c r="A10" s="40" t="s">
        <v>80</v>
      </c>
      <c r="B10" s="40"/>
      <c r="C10" s="40"/>
      <c r="D10" s="40"/>
      <c r="E10" s="40"/>
      <c r="F10" s="40"/>
      <c r="G10" s="40"/>
      <c r="H10" s="40"/>
      <c r="I10" s="40"/>
      <c r="J10" s="40"/>
      <c r="K10" s="40"/>
      <c r="L10" s="40"/>
      <c r="M10" s="40"/>
    </row>
    <row r="11" spans="1:15" ht="63.75" customHeight="1" x14ac:dyDescent="0.45">
      <c r="A11" s="41" t="s">
        <v>86</v>
      </c>
      <c r="B11" s="41"/>
      <c r="C11" s="41"/>
      <c r="D11" s="41"/>
      <c r="E11" s="41"/>
      <c r="F11" s="41"/>
      <c r="G11" s="41"/>
      <c r="H11" s="41"/>
      <c r="I11" s="41"/>
      <c r="J11" s="41"/>
      <c r="K11" s="41"/>
      <c r="L11" s="41"/>
      <c r="M11" s="41"/>
      <c r="O11" s="34" t="s">
        <v>81</v>
      </c>
    </row>
    <row r="12" spans="1:15" ht="22.5" x14ac:dyDescent="0.3">
      <c r="A12" s="35"/>
      <c r="B12" s="35"/>
      <c r="C12" s="35"/>
      <c r="D12" s="35"/>
      <c r="E12" s="35"/>
      <c r="F12" s="35"/>
      <c r="G12" s="35"/>
      <c r="H12" s="35"/>
      <c r="I12" s="35"/>
      <c r="J12" s="35"/>
      <c r="K12" s="35"/>
      <c r="L12" s="35"/>
      <c r="M12" s="35"/>
    </row>
    <row r="13" spans="1:15" x14ac:dyDescent="0.25">
      <c r="O13" s="36">
        <f ca="1">TODAY()-30</f>
        <v>44865</v>
      </c>
    </row>
    <row r="14" spans="1:15" x14ac:dyDescent="0.25">
      <c r="O14" s="34" t="str">
        <f ca="1">TEXT(O13,"Mmmm ")</f>
        <v xml:space="preserve">octubre </v>
      </c>
    </row>
    <row r="15" spans="1:15" ht="18.75" x14ac:dyDescent="0.3">
      <c r="O15" s="37">
        <f ca="1">YEAR(TODAY()-30)</f>
        <v>2022</v>
      </c>
    </row>
    <row r="23" spans="4:15" x14ac:dyDescent="0.25">
      <c r="D23" s="38"/>
      <c r="E23" s="38"/>
    </row>
    <row r="29" spans="4:15" x14ac:dyDescent="0.25">
      <c r="O29" s="38"/>
    </row>
    <row r="32" spans="4:15" x14ac:dyDescent="0.25">
      <c r="O32" s="38"/>
    </row>
  </sheetData>
  <mergeCells count="3">
    <mergeCell ref="A2:M2"/>
    <mergeCell ref="A10:M10"/>
    <mergeCell ref="A11:M11"/>
  </mergeCells>
  <pageMargins left="0.7" right="0.7" top="0.75" bottom="0.75" header="0.3" footer="0.3"/>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topLeftCell="A10" zoomScale="60" zoomScaleNormal="100" workbookViewId="0">
      <selection activeCell="I9" sqref="I9"/>
    </sheetView>
  </sheetViews>
  <sheetFormatPr baseColWidth="10" defaultRowHeight="15" x14ac:dyDescent="0.25"/>
  <cols>
    <col min="1" max="16384" width="11.42578125" style="38"/>
  </cols>
  <sheetData>
    <row r="18" spans="1:10" ht="278.25" customHeight="1" x14ac:dyDescent="1.95">
      <c r="A18" s="42" t="s">
        <v>82</v>
      </c>
      <c r="B18" s="42"/>
      <c r="C18" s="42"/>
      <c r="D18" s="42"/>
      <c r="E18" s="42"/>
      <c r="F18" s="42"/>
      <c r="G18" s="42"/>
      <c r="H18" s="42"/>
      <c r="I18" s="42"/>
      <c r="J18" s="42"/>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pageSetUpPr fitToPage="1"/>
  </sheetPr>
  <dimension ref="A1:N40"/>
  <sheetViews>
    <sheetView view="pageBreakPreview" topLeftCell="A19" zoomScale="110" zoomScaleNormal="100" zoomScaleSheetLayoutView="110" workbookViewId="0">
      <selection activeCell="D29" sqref="D29"/>
    </sheetView>
  </sheetViews>
  <sheetFormatPr baseColWidth="10" defaultRowHeight="15" x14ac:dyDescent="0.25"/>
  <cols>
    <col min="1" max="1" width="23" style="6" customWidth="1"/>
    <col min="2" max="3" width="12.7109375" style="6" customWidth="1"/>
    <col min="4" max="4" width="13.42578125" style="6" bestFit="1" customWidth="1"/>
    <col min="5" max="5" width="12.7109375" style="6" customWidth="1"/>
    <col min="6" max="6" width="13.42578125" style="6" bestFit="1" customWidth="1"/>
    <col min="7" max="7" width="12.7109375" style="6" customWidth="1"/>
    <col min="8" max="8" width="17.28515625" style="6" bestFit="1" customWidth="1"/>
    <col min="9" max="10" width="12.7109375" style="6" customWidth="1"/>
    <col min="11" max="11" width="11.42578125" style="6"/>
    <col min="12" max="12" width="17.5703125" bestFit="1" customWidth="1"/>
  </cols>
  <sheetData>
    <row r="1" spans="1:11" ht="21.75" thickBot="1" x14ac:dyDescent="0.3">
      <c r="A1" s="22"/>
      <c r="B1" s="81" t="s">
        <v>85</v>
      </c>
      <c r="C1" s="82"/>
      <c r="D1" s="82"/>
      <c r="E1" s="82"/>
      <c r="F1" s="82"/>
      <c r="G1" s="82"/>
      <c r="H1" s="82"/>
      <c r="I1" s="82"/>
      <c r="J1" s="83"/>
      <c r="K1" s="1"/>
    </row>
    <row r="2" spans="1:11" ht="21.75" thickBot="1" x14ac:dyDescent="0.3">
      <c r="A2" s="23"/>
      <c r="B2" s="84" t="s">
        <v>0</v>
      </c>
      <c r="C2" s="85"/>
      <c r="D2" s="84" t="s">
        <v>1</v>
      </c>
      <c r="E2" s="85"/>
      <c r="F2" s="85"/>
      <c r="G2" s="85"/>
      <c r="H2" s="86"/>
      <c r="I2" s="2" t="s">
        <v>2</v>
      </c>
      <c r="J2" s="3" t="s">
        <v>3</v>
      </c>
      <c r="K2" s="1"/>
    </row>
    <row r="3" spans="1:11" ht="21.75" thickBot="1" x14ac:dyDescent="0.3">
      <c r="A3" s="24"/>
      <c r="B3" s="87" t="s">
        <v>4</v>
      </c>
      <c r="C3" s="88"/>
      <c r="D3" s="87"/>
      <c r="E3" s="88"/>
      <c r="F3" s="88"/>
      <c r="G3" s="88"/>
      <c r="H3" s="89"/>
      <c r="I3" s="28"/>
      <c r="J3" s="29"/>
      <c r="K3" s="1"/>
    </row>
    <row r="4" spans="1:11" x14ac:dyDescent="0.25">
      <c r="A4" s="90"/>
      <c r="B4" s="91"/>
      <c r="C4" s="91"/>
      <c r="D4" s="92"/>
      <c r="E4" s="92"/>
      <c r="F4" s="92"/>
      <c r="G4" s="92"/>
      <c r="H4" s="92"/>
      <c r="I4" s="91"/>
      <c r="J4" s="93"/>
      <c r="K4" s="1"/>
    </row>
    <row r="5" spans="1:11" ht="3" customHeight="1" x14ac:dyDescent="0.25">
      <c r="A5" s="78"/>
      <c r="B5" s="79"/>
      <c r="C5" s="79"/>
      <c r="D5" s="79"/>
      <c r="E5" s="79"/>
      <c r="F5" s="79"/>
      <c r="G5" s="79"/>
      <c r="H5" s="79"/>
      <c r="I5" s="79"/>
      <c r="J5" s="80"/>
      <c r="K5" s="1"/>
    </row>
    <row r="6" spans="1:11" ht="15.75" x14ac:dyDescent="0.25">
      <c r="A6" s="43" t="s">
        <v>5</v>
      </c>
      <c r="B6" s="44"/>
      <c r="C6" s="44"/>
      <c r="D6" s="44"/>
      <c r="E6" s="44"/>
      <c r="F6" s="44"/>
      <c r="G6" s="44"/>
      <c r="H6" s="44"/>
      <c r="I6" s="44"/>
      <c r="J6" s="45"/>
      <c r="K6" s="1"/>
    </row>
    <row r="7" spans="1:11" ht="15.75" x14ac:dyDescent="0.25">
      <c r="A7" s="58" t="s">
        <v>6</v>
      </c>
      <c r="B7" s="59"/>
      <c r="C7" s="59"/>
      <c r="D7" s="59"/>
      <c r="E7" s="59"/>
      <c r="F7" s="59"/>
      <c r="G7" s="59"/>
      <c r="H7" s="59"/>
      <c r="I7" s="59"/>
      <c r="J7" s="60"/>
      <c r="K7" s="1"/>
    </row>
    <row r="8" spans="1:11" x14ac:dyDescent="0.25">
      <c r="A8" s="4" t="s">
        <v>7</v>
      </c>
      <c r="B8" s="53" t="s">
        <v>49</v>
      </c>
      <c r="C8" s="54"/>
      <c r="D8" s="54"/>
      <c r="E8" s="54"/>
      <c r="F8" s="54"/>
      <c r="G8" s="54"/>
      <c r="H8" s="54"/>
      <c r="I8" s="54"/>
      <c r="J8" s="55"/>
      <c r="K8" s="1"/>
    </row>
    <row r="9" spans="1:11" ht="15" customHeight="1" x14ac:dyDescent="0.25">
      <c r="A9" s="25" t="s">
        <v>36</v>
      </c>
      <c r="B9" s="53" t="s">
        <v>50</v>
      </c>
      <c r="C9" s="54"/>
      <c r="D9" s="54"/>
      <c r="E9" s="54"/>
      <c r="F9" s="54"/>
      <c r="G9" s="54"/>
      <c r="H9" s="54"/>
      <c r="I9" s="54"/>
      <c r="J9" s="55"/>
      <c r="K9" s="1"/>
    </row>
    <row r="10" spans="1:11" x14ac:dyDescent="0.25">
      <c r="A10" s="25" t="s">
        <v>37</v>
      </c>
      <c r="B10" s="53" t="s">
        <v>51</v>
      </c>
      <c r="C10" s="54"/>
      <c r="D10" s="54"/>
      <c r="E10" s="54"/>
      <c r="F10" s="54"/>
      <c r="G10" s="54"/>
      <c r="H10" s="54"/>
      <c r="I10" s="54"/>
      <c r="J10" s="55"/>
      <c r="K10" s="1"/>
    </row>
    <row r="11" spans="1:11" ht="56.25" customHeight="1" x14ac:dyDescent="0.25">
      <c r="A11" s="4" t="s">
        <v>8</v>
      </c>
      <c r="B11" s="56" t="s">
        <v>52</v>
      </c>
      <c r="C11" s="56"/>
      <c r="D11" s="56"/>
      <c r="E11" s="56"/>
      <c r="F11" s="56"/>
      <c r="G11" s="56"/>
      <c r="H11" s="56"/>
      <c r="I11" s="56"/>
      <c r="J11" s="57"/>
    </row>
    <row r="12" spans="1:11" ht="32.25" customHeight="1" x14ac:dyDescent="0.25">
      <c r="A12" s="4" t="s">
        <v>9</v>
      </c>
      <c r="B12" s="56" t="s">
        <v>53</v>
      </c>
      <c r="C12" s="56"/>
      <c r="D12" s="56"/>
      <c r="E12" s="56"/>
      <c r="F12" s="56"/>
      <c r="G12" s="56"/>
      <c r="H12" s="56"/>
      <c r="I12" s="56"/>
      <c r="J12" s="57"/>
    </row>
    <row r="13" spans="1:11" ht="15.75" x14ac:dyDescent="0.25">
      <c r="A13" s="43" t="s">
        <v>10</v>
      </c>
      <c r="B13" s="44"/>
      <c r="C13" s="44"/>
      <c r="D13" s="44"/>
      <c r="E13" s="44"/>
      <c r="F13" s="44"/>
      <c r="G13" s="44"/>
      <c r="H13" s="44"/>
      <c r="I13" s="44"/>
      <c r="J13" s="45"/>
    </row>
    <row r="14" spans="1:11" x14ac:dyDescent="0.25">
      <c r="A14" s="4" t="s">
        <v>11</v>
      </c>
      <c r="B14" s="26">
        <v>2</v>
      </c>
      <c r="C14" s="77" t="str">
        <f>IFERROR(VLOOKUP(B14,'[1]Validacion datos'!A2:B5,2,FALSE),"")</f>
        <v>DESARROLLO SOCIAL</v>
      </c>
      <c r="D14" s="77"/>
      <c r="E14" s="77"/>
      <c r="F14" s="77"/>
      <c r="G14" s="77"/>
      <c r="H14" s="77"/>
      <c r="I14" s="77"/>
      <c r="J14" s="77"/>
    </row>
    <row r="15" spans="1:11" x14ac:dyDescent="0.25">
      <c r="A15" s="4" t="s">
        <v>12</v>
      </c>
      <c r="B15" s="7">
        <v>2.5</v>
      </c>
      <c r="C15" s="77" t="str">
        <f>IFERROR(VLOOKUP(B15,'[1]Validacion datos'!A8:B26,2,FALSE),"")</f>
        <v>Vivienda digna en entornos saludables</v>
      </c>
      <c r="D15" s="77"/>
      <c r="E15" s="77"/>
      <c r="F15" s="77"/>
      <c r="G15" s="77"/>
      <c r="H15" s="77"/>
      <c r="I15" s="77"/>
      <c r="J15" s="77"/>
    </row>
    <row r="16" spans="1:11" x14ac:dyDescent="0.25">
      <c r="A16" s="4" t="s">
        <v>13</v>
      </c>
      <c r="B16" s="8" t="s">
        <v>54</v>
      </c>
      <c r="C16" s="76" t="str">
        <f>IFERROR(VLOOKUP(B16,'[1]Validacion datos'!D8:E64,2,FALSE),"")</f>
        <v>Garantizar el acceso universal a servicios de agua potable y saneamiento, provistos con calidad y eficiencia</v>
      </c>
      <c r="D16" s="76"/>
      <c r="E16" s="76"/>
      <c r="F16" s="76"/>
      <c r="G16" s="76"/>
      <c r="H16" s="76"/>
      <c r="I16" s="76"/>
      <c r="J16" s="76"/>
    </row>
    <row r="17" spans="1:14" ht="15.75" x14ac:dyDescent="0.25">
      <c r="A17" s="43" t="s">
        <v>14</v>
      </c>
      <c r="B17" s="44"/>
      <c r="C17" s="44"/>
      <c r="D17" s="44"/>
      <c r="E17" s="44"/>
      <c r="F17" s="44"/>
      <c r="G17" s="44"/>
      <c r="H17" s="44"/>
      <c r="I17" s="44"/>
      <c r="J17" s="45"/>
    </row>
    <row r="18" spans="1:14" x14ac:dyDescent="0.25">
      <c r="A18" s="4" t="s">
        <v>15</v>
      </c>
      <c r="B18" s="56" t="s">
        <v>55</v>
      </c>
      <c r="C18" s="56"/>
      <c r="D18" s="56"/>
      <c r="E18" s="56"/>
      <c r="F18" s="56"/>
      <c r="G18" s="56"/>
      <c r="H18" s="56"/>
      <c r="I18" s="56"/>
      <c r="J18" s="57"/>
    </row>
    <row r="19" spans="1:14" ht="199.5" customHeight="1" x14ac:dyDescent="0.25">
      <c r="A19" s="9" t="s">
        <v>16</v>
      </c>
      <c r="B19" s="56" t="s">
        <v>56</v>
      </c>
      <c r="C19" s="56"/>
      <c r="D19" s="56"/>
      <c r="E19" s="56"/>
      <c r="F19" s="56"/>
      <c r="G19" s="56"/>
      <c r="H19" s="56"/>
      <c r="I19" s="56"/>
      <c r="J19" s="57"/>
    </row>
    <row r="20" spans="1:14" x14ac:dyDescent="0.25">
      <c r="A20" s="9" t="s">
        <v>17</v>
      </c>
      <c r="B20" s="56" t="s">
        <v>59</v>
      </c>
      <c r="C20" s="56"/>
      <c r="D20" s="56"/>
      <c r="E20" s="56"/>
      <c r="F20" s="56"/>
      <c r="G20" s="56"/>
      <c r="H20" s="56"/>
      <c r="I20" s="56"/>
      <c r="J20" s="57"/>
    </row>
    <row r="21" spans="1:14" x14ac:dyDescent="0.25">
      <c r="A21" s="9" t="s">
        <v>38</v>
      </c>
      <c r="B21" s="56" t="s">
        <v>77</v>
      </c>
      <c r="C21" s="56"/>
      <c r="D21" s="56"/>
      <c r="E21" s="56"/>
      <c r="F21" s="56"/>
      <c r="G21" s="56"/>
      <c r="H21" s="56"/>
      <c r="I21" s="56"/>
      <c r="J21" s="57"/>
      <c r="K21" s="1"/>
    </row>
    <row r="22" spans="1:14" ht="15.75" x14ac:dyDescent="0.25">
      <c r="A22" s="43" t="s">
        <v>18</v>
      </c>
      <c r="B22" s="44"/>
      <c r="C22" s="44"/>
      <c r="D22" s="44"/>
      <c r="E22" s="44"/>
      <c r="F22" s="44"/>
      <c r="G22" s="44"/>
      <c r="H22" s="44"/>
      <c r="I22" s="44"/>
      <c r="J22" s="45"/>
    </row>
    <row r="23" spans="1:14" ht="15.75" x14ac:dyDescent="0.25">
      <c r="A23" s="58" t="s">
        <v>19</v>
      </c>
      <c r="B23" s="59"/>
      <c r="C23" s="59"/>
      <c r="D23" s="59"/>
      <c r="E23" s="59"/>
      <c r="F23" s="59"/>
      <c r="G23" s="59"/>
      <c r="H23" s="59"/>
      <c r="I23" s="59"/>
      <c r="J23" s="60"/>
      <c r="K23" s="1"/>
    </row>
    <row r="24" spans="1:14" ht="15" customHeight="1" x14ac:dyDescent="0.25">
      <c r="A24" s="71" t="s">
        <v>20</v>
      </c>
      <c r="B24" s="72"/>
      <c r="C24" s="73" t="s">
        <v>21</v>
      </c>
      <c r="D24" s="75"/>
      <c r="E24" s="75"/>
      <c r="F24" s="75" t="s">
        <v>22</v>
      </c>
      <c r="G24" s="75"/>
      <c r="H24" s="72"/>
      <c r="I24" s="73" t="s">
        <v>23</v>
      </c>
      <c r="J24" s="74"/>
    </row>
    <row r="25" spans="1:14" x14ac:dyDescent="0.25">
      <c r="A25" s="61">
        <v>3931914507</v>
      </c>
      <c r="B25" s="62"/>
      <c r="C25" s="68" cm="1">
        <f t="array" ref="C25">+Tabla1[Financiera
(B)]</f>
        <v>7500911363.71</v>
      </c>
      <c r="D25" s="69"/>
      <c r="E25" s="70"/>
      <c r="F25" s="68">
        <f>+H29</f>
        <v>1143095980</v>
      </c>
      <c r="G25" s="69"/>
      <c r="H25" s="70"/>
      <c r="I25" s="63">
        <f>IF(F25&gt;0,F25/C25,0)</f>
        <v>0.15239427911792003</v>
      </c>
      <c r="J25" s="64"/>
    </row>
    <row r="26" spans="1:14" ht="15.75" x14ac:dyDescent="0.25">
      <c r="A26" s="58" t="s">
        <v>24</v>
      </c>
      <c r="B26" s="59"/>
      <c r="C26" s="59"/>
      <c r="D26" s="59"/>
      <c r="E26" s="59"/>
      <c r="F26" s="59"/>
      <c r="G26" s="59"/>
      <c r="H26" s="59"/>
      <c r="I26" s="59"/>
      <c r="J26" s="60"/>
      <c r="K26" s="1"/>
    </row>
    <row r="27" spans="1:14" x14ac:dyDescent="0.25">
      <c r="A27" s="5"/>
      <c r="B27"/>
      <c r="C27" s="65" t="s">
        <v>48</v>
      </c>
      <c r="D27" s="66"/>
      <c r="E27" s="65" t="s">
        <v>88</v>
      </c>
      <c r="F27" s="66"/>
      <c r="G27" s="65" t="s">
        <v>87</v>
      </c>
      <c r="H27" s="65"/>
      <c r="I27" s="65" t="s">
        <v>25</v>
      </c>
      <c r="J27" s="67"/>
    </row>
    <row r="28" spans="1:14" ht="38.25" x14ac:dyDescent="0.25">
      <c r="A28" s="10" t="s">
        <v>26</v>
      </c>
      <c r="B28" s="11" t="s">
        <v>27</v>
      </c>
      <c r="C28" s="11" t="s">
        <v>39</v>
      </c>
      <c r="D28" s="11" t="s">
        <v>40</v>
      </c>
      <c r="E28" s="11" t="s">
        <v>42</v>
      </c>
      <c r="F28" s="11" t="s">
        <v>43</v>
      </c>
      <c r="G28" s="11" t="s">
        <v>44</v>
      </c>
      <c r="H28" s="11" t="s">
        <v>45</v>
      </c>
      <c r="I28" s="11" t="s">
        <v>46</v>
      </c>
      <c r="J28" s="12" t="s">
        <v>47</v>
      </c>
      <c r="L28" cm="1">
        <f t="array" ref="L28">+[2]!Tabla1[Física 
(E)]+[4]!Tabla1[Física 
(E)]</f>
        <v>289294112.52623487</v>
      </c>
    </row>
    <row r="29" spans="1:14" ht="60" x14ac:dyDescent="0.25">
      <c r="A29" s="30" t="s">
        <v>62</v>
      </c>
      <c r="B29" s="31" t="s">
        <v>63</v>
      </c>
      <c r="C29" s="14">
        <v>552608752.79274547</v>
      </c>
      <c r="D29" s="15">
        <v>7500911363.71</v>
      </c>
      <c r="E29" s="15">
        <f>+Tabla1[[#This Row],[Física
(A)]]/2</f>
        <v>276304376.39637274</v>
      </c>
      <c r="F29" s="96">
        <v>1809650115.9431374</v>
      </c>
      <c r="G29" s="16">
        <v>289294112.52623487</v>
      </c>
      <c r="H29" s="15">
        <v>1143095980</v>
      </c>
      <c r="I29" s="100">
        <f>IF(G29&gt;0,G29/C29,0)</f>
        <v>0.52350620771787504</v>
      </c>
      <c r="J29" s="101">
        <f>IF(H29&gt;0,H29/D29,0)</f>
        <v>0.15239427911792003</v>
      </c>
      <c r="L29" s="94" cm="1">
        <f t="array" ref="L29:N29">+'[2]Programa 11'!$F$25:$H$25</f>
        <v>1143095980</v>
      </c>
      <c r="M29">
        <v>0</v>
      </c>
      <c r="N29">
        <v>0</v>
      </c>
    </row>
    <row r="30" spans="1:14" ht="15.75" x14ac:dyDescent="0.25">
      <c r="A30" s="43" t="s">
        <v>28</v>
      </c>
      <c r="B30" s="44"/>
      <c r="C30" s="44"/>
      <c r="D30" s="44"/>
      <c r="E30" s="44"/>
      <c r="F30" s="44"/>
      <c r="G30" s="44"/>
      <c r="H30" s="44"/>
      <c r="I30" s="44"/>
      <c r="J30" s="45"/>
    </row>
    <row r="31" spans="1:14" ht="15.75" x14ac:dyDescent="0.25">
      <c r="A31" s="58" t="s">
        <v>29</v>
      </c>
      <c r="B31" s="59"/>
      <c r="C31" s="59"/>
      <c r="D31" s="59"/>
      <c r="E31" s="59"/>
      <c r="F31" s="59"/>
      <c r="G31" s="59"/>
      <c r="H31" s="59"/>
      <c r="I31" s="59"/>
      <c r="J31" s="60"/>
      <c r="K31" s="1"/>
    </row>
    <row r="32" spans="1:14" x14ac:dyDescent="0.25">
      <c r="A32" s="21" t="s">
        <v>30</v>
      </c>
      <c r="B32" s="56" t="s">
        <v>64</v>
      </c>
      <c r="C32" s="56"/>
      <c r="D32" s="56"/>
      <c r="E32" s="56"/>
      <c r="F32" s="56"/>
      <c r="G32" s="56"/>
      <c r="H32" s="56"/>
      <c r="I32" s="56"/>
      <c r="J32" s="57"/>
    </row>
    <row r="33" spans="1:12" ht="30" x14ac:dyDescent="0.25">
      <c r="A33" s="21" t="s">
        <v>31</v>
      </c>
      <c r="B33" s="56" t="s">
        <v>65</v>
      </c>
      <c r="C33" s="56"/>
      <c r="D33" s="56"/>
      <c r="E33" s="56"/>
      <c r="F33" s="56"/>
      <c r="G33" s="56"/>
      <c r="H33" s="56"/>
      <c r="I33" s="56"/>
      <c r="J33" s="57"/>
      <c r="L33" s="95">
        <f>+'[3]6102 Form. Prog. (Gastos) '!$F$66+'[3]6102 Form. Prog. (Gastos) '!$J$66</f>
        <v>1809650115.9431374</v>
      </c>
    </row>
    <row r="34" spans="1:12" ht="64.5" customHeight="1" x14ac:dyDescent="0.25">
      <c r="A34" s="21" t="s">
        <v>32</v>
      </c>
      <c r="B34" s="56" t="s">
        <v>91</v>
      </c>
      <c r="C34" s="56"/>
      <c r="D34" s="56"/>
      <c r="E34" s="56"/>
      <c r="F34" s="56"/>
      <c r="G34" s="56"/>
      <c r="H34" s="56"/>
      <c r="I34" s="56"/>
      <c r="J34" s="57"/>
    </row>
    <row r="35" spans="1:12" ht="30" x14ac:dyDescent="0.25">
      <c r="A35" s="21" t="s">
        <v>33</v>
      </c>
      <c r="B35" s="56" t="s">
        <v>66</v>
      </c>
      <c r="C35" s="56"/>
      <c r="D35" s="56"/>
      <c r="E35" s="56"/>
      <c r="F35" s="56"/>
      <c r="G35" s="56"/>
      <c r="H35" s="56"/>
      <c r="I35" s="56"/>
      <c r="J35" s="57"/>
    </row>
    <row r="36" spans="1:12" ht="15.75" x14ac:dyDescent="0.25">
      <c r="A36" s="43" t="s">
        <v>34</v>
      </c>
      <c r="B36" s="44"/>
      <c r="C36" s="44"/>
      <c r="D36" s="44"/>
      <c r="E36" s="44"/>
      <c r="F36" s="44"/>
      <c r="G36" s="44"/>
      <c r="H36" s="44"/>
      <c r="I36" s="44"/>
      <c r="J36" s="45"/>
    </row>
    <row r="37" spans="1:12" ht="15.75" x14ac:dyDescent="0.25">
      <c r="A37" s="46" t="s">
        <v>35</v>
      </c>
      <c r="B37" s="47"/>
      <c r="C37" s="47"/>
      <c r="D37" s="47"/>
      <c r="E37" s="47"/>
      <c r="F37" s="47"/>
      <c r="G37" s="47"/>
      <c r="H37" s="47"/>
      <c r="I37" s="47"/>
      <c r="J37" s="48"/>
      <c r="K37" s="1"/>
    </row>
    <row r="38" spans="1:12" x14ac:dyDescent="0.25">
      <c r="A38" s="49"/>
      <c r="B38" s="50"/>
      <c r="C38" s="50"/>
      <c r="D38" s="50"/>
      <c r="E38" s="50"/>
      <c r="F38" s="50"/>
      <c r="G38" s="50"/>
      <c r="H38" s="50"/>
      <c r="I38" s="50"/>
      <c r="J38" s="51"/>
    </row>
    <row r="39" spans="1:12" ht="12.75" customHeight="1" x14ac:dyDescent="0.25">
      <c r="A39" s="27"/>
      <c r="B39" s="27"/>
      <c r="C39" s="27"/>
      <c r="D39" s="27"/>
      <c r="E39" s="27"/>
      <c r="F39" s="27"/>
      <c r="G39" s="27"/>
      <c r="H39" s="27"/>
      <c r="I39" s="27"/>
      <c r="J39" s="27"/>
    </row>
    <row r="40" spans="1:12" ht="30.75" hidden="1" customHeight="1" x14ac:dyDescent="0.25">
      <c r="A40" s="52" t="s">
        <v>41</v>
      </c>
      <c r="B40" s="52"/>
      <c r="C40" s="52"/>
      <c r="D40" s="52"/>
      <c r="E40" s="52"/>
      <c r="F40" s="52"/>
      <c r="G40" s="52"/>
      <c r="H40" s="52"/>
      <c r="I40" s="52"/>
      <c r="J40" s="52"/>
    </row>
  </sheetData>
  <mergeCells count="48">
    <mergeCell ref="C15:J15"/>
    <mergeCell ref="A5:J5"/>
    <mergeCell ref="A6:J6"/>
    <mergeCell ref="A7:J7"/>
    <mergeCell ref="B1:J1"/>
    <mergeCell ref="B2:C2"/>
    <mergeCell ref="D2:H2"/>
    <mergeCell ref="B3:C3"/>
    <mergeCell ref="D3:H3"/>
    <mergeCell ref="A4:J4"/>
    <mergeCell ref="B8:J8"/>
    <mergeCell ref="B11:J11"/>
    <mergeCell ref="B12:J12"/>
    <mergeCell ref="A13:J13"/>
    <mergeCell ref="C14:J14"/>
    <mergeCell ref="C16:J16"/>
    <mergeCell ref="A17:J17"/>
    <mergeCell ref="B18:J18"/>
    <mergeCell ref="B19:J19"/>
    <mergeCell ref="B20:J20"/>
    <mergeCell ref="A22:J22"/>
    <mergeCell ref="A23:J23"/>
    <mergeCell ref="A24:B24"/>
    <mergeCell ref="I24:J24"/>
    <mergeCell ref="C24:E24"/>
    <mergeCell ref="F24:H24"/>
    <mergeCell ref="C27:D27"/>
    <mergeCell ref="G27:H27"/>
    <mergeCell ref="I27:J27"/>
    <mergeCell ref="C25:E25"/>
    <mergeCell ref="F25:H25"/>
    <mergeCell ref="E27:F27"/>
    <mergeCell ref="A36:J36"/>
    <mergeCell ref="A37:J37"/>
    <mergeCell ref="A38:J38"/>
    <mergeCell ref="A40:J40"/>
    <mergeCell ref="B9:J9"/>
    <mergeCell ref="B10:J10"/>
    <mergeCell ref="B21:J21"/>
    <mergeCell ref="A30:J30"/>
    <mergeCell ref="A31:J31"/>
    <mergeCell ref="B32:J32"/>
    <mergeCell ref="B33:J33"/>
    <mergeCell ref="B34:J34"/>
    <mergeCell ref="B35:J35"/>
    <mergeCell ref="A25:B25"/>
    <mergeCell ref="I25:J25"/>
    <mergeCell ref="A26:J26"/>
  </mergeCells>
  <phoneticPr fontId="23" type="noConversion"/>
  <dataValidations count="16">
    <dataValidation allowBlank="1" showInputMessage="1" showErrorMessage="1" prompt="Monto ejecutado en el trimestre" sqref="H28:H29" xr:uid="{90E46E24-8E3F-4224-9F5D-F387CD76556E}"/>
    <dataValidation allowBlank="1" showInputMessage="1" showErrorMessage="1" prompt="Meta alcanzada en el trimestre" sqref="G28:G29" xr:uid="{078E0B3D-C3D5-4323-9A6F-7DD5AA0A91C9}"/>
    <dataValidation allowBlank="1" showInputMessage="1" showErrorMessage="1" prompt="Monto presupuestado para el producto" sqref="D28:D29 E29:F29 F28" xr:uid="{247AEBBA-5BB4-404D-982B-514E41C68A75}"/>
    <dataValidation allowBlank="1" showInputMessage="1" showErrorMessage="1" prompt="Meta anual del indicador" sqref="C28:C29 E28" xr:uid="{F1CB8B99-164D-4F51-9E69-AECE57493A93}"/>
    <dataValidation allowBlank="1" showInputMessage="1" showErrorMessage="1" prompt="Nombre del indicador" sqref="B28:B29" xr:uid="{3FF3C7F1-052B-4689-97E1-0EEC782A6AE3}"/>
    <dataValidation allowBlank="1" showInputMessage="1" showErrorMessage="1" prompt="Nombre de cada producto" sqref="A28:A29" xr:uid="{2947E0C5-61A1-48DD-8DCD-04F9232477FC}"/>
    <dataValidation allowBlank="1" showInputMessage="1" showErrorMessage="1" prompt="¿En qué consiste el programa?" sqref="B19:J19" xr:uid="{A2362AFB-DC9D-43E3-823E-BC3F38EE514F}"/>
    <dataValidation allowBlank="1" showInputMessage="1" showErrorMessage="1" prompt="Presupuesto del programa" sqref="A25:C25 F25" xr:uid="{2C90DB71-EB15-47FB-969B-D3C6779E55E0}"/>
    <dataValidation allowBlank="1" showInputMessage="1" showErrorMessage="1" prompt="Oportunidades de mejora identificadas" sqref="A38:J39" xr:uid="{DA848EFB-3FC8-4206-B557-B09F4E34DBE3}"/>
    <dataValidation allowBlank="1" showInputMessage="1" showErrorMessage="1" prompt="De existir desvío, explicar razones." sqref="B35:J35" xr:uid="{15752D16-318A-466B-84D2-F16C378EE918}"/>
    <dataValidation allowBlank="1" showInputMessage="1" showErrorMessage="1" prompt="1. Describir lo plasmado en el presupuesto_x000a_2. Describir lo alcanzado en términos financieros y de producción " sqref="B34:J34" xr:uid="{A72D67B3-A10B-4E8F-9A22-A756D2816C9A}"/>
    <dataValidation allowBlank="1" showInputMessage="1" showErrorMessage="1" prompt="¿En qué consiste el producto? su objetivo" sqref="B33:J33" xr:uid="{C5CE3DEC-0EC8-49F9-8F89-90A444E4EB2F}"/>
    <dataValidation allowBlank="1" showInputMessage="1" showErrorMessage="1" prompt="Nombre del producto" sqref="B32:J32" xr:uid="{57A174E9-6613-4681-B27E-70CFF7E4AC6E}"/>
    <dataValidation allowBlank="1" showInputMessage="1" showErrorMessage="1" prompt="¿A quién va dirigido el programa?, ¿qué característica tiene esta población que requiere ser beneficiada?" sqref="B20:J20" xr:uid="{11F3E972-AD96-42CB-BEF8-91EA11A88336}"/>
    <dataValidation allowBlank="1" showInputMessage="1" prompt="Nombre del capítulo" sqref="B8:J10" xr:uid="{7B510400-5492-4460-9A17-6F9C9401B683}"/>
    <dataValidation allowBlank="1" sqref="A8" xr:uid="{4E4D531B-D39C-42CD-8509-9C2E6575184D}"/>
  </dataValidations>
  <pageMargins left="0.25" right="0.25" top="0.75" bottom="0.75" header="0.3" footer="0.3"/>
  <pageSetup scale="71" fitToHeight="0" orientation="portrait" r:id="rId1"/>
  <ignoredErrors>
    <ignoredError sqref="I29:J29" unlockedFormula="1"/>
  </ignoredErrors>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E11" sqref="E11"/>
    </sheetView>
  </sheetViews>
  <sheetFormatPr baseColWidth="10" defaultRowHeight="15" x14ac:dyDescent="0.25"/>
  <cols>
    <col min="1" max="16384" width="11.42578125" style="38"/>
  </cols>
  <sheetData>
    <row r="18" spans="1:10" ht="278.25" customHeight="1" x14ac:dyDescent="1.95">
      <c r="A18" s="42" t="s">
        <v>83</v>
      </c>
      <c r="B18" s="42"/>
      <c r="C18" s="42"/>
      <c r="D18" s="42"/>
      <c r="E18" s="42"/>
      <c r="F18" s="42"/>
      <c r="G18" s="42"/>
      <c r="H18" s="42"/>
      <c r="I18" s="42"/>
      <c r="J18" s="42"/>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pageSetUpPr fitToPage="1"/>
  </sheetPr>
  <dimension ref="A1:K44"/>
  <sheetViews>
    <sheetView view="pageBreakPreview" topLeftCell="A19" zoomScale="120" zoomScaleNormal="100" zoomScaleSheetLayoutView="120" workbookViewId="0">
      <selection activeCell="A25" sqref="A25:B25"/>
    </sheetView>
  </sheetViews>
  <sheetFormatPr baseColWidth="10" defaultRowHeight="15" x14ac:dyDescent="0.25"/>
  <cols>
    <col min="1" max="1" width="23" style="6" customWidth="1"/>
    <col min="2" max="10" width="12.7109375" style="6" customWidth="1"/>
    <col min="11" max="11" width="11.42578125" style="6"/>
  </cols>
  <sheetData>
    <row r="1" spans="1:11" ht="21.75" thickBot="1" x14ac:dyDescent="0.3">
      <c r="A1" s="22"/>
      <c r="B1" s="81" t="s">
        <v>85</v>
      </c>
      <c r="C1" s="82"/>
      <c r="D1" s="82"/>
      <c r="E1" s="82"/>
      <c r="F1" s="82"/>
      <c r="G1" s="82"/>
      <c r="H1" s="82"/>
      <c r="I1" s="82"/>
      <c r="J1" s="83"/>
      <c r="K1" s="1"/>
    </row>
    <row r="2" spans="1:11" ht="21.75" thickBot="1" x14ac:dyDescent="0.3">
      <c r="A2" s="23"/>
      <c r="B2" s="84" t="s">
        <v>0</v>
      </c>
      <c r="C2" s="85"/>
      <c r="D2" s="84" t="s">
        <v>1</v>
      </c>
      <c r="E2" s="85"/>
      <c r="F2" s="85"/>
      <c r="G2" s="85"/>
      <c r="H2" s="86"/>
      <c r="I2" s="2" t="s">
        <v>2</v>
      </c>
      <c r="J2" s="3" t="s">
        <v>3</v>
      </c>
      <c r="K2" s="1"/>
    </row>
    <row r="3" spans="1:11" ht="21.75" thickBot="1" x14ac:dyDescent="0.3">
      <c r="A3" s="24"/>
      <c r="B3" s="87" t="s">
        <v>4</v>
      </c>
      <c r="C3" s="88"/>
      <c r="D3" s="87"/>
      <c r="E3" s="88"/>
      <c r="F3" s="88"/>
      <c r="G3" s="88"/>
      <c r="H3" s="89"/>
      <c r="I3" s="28"/>
      <c r="J3" s="29"/>
      <c r="K3" s="1"/>
    </row>
    <row r="4" spans="1:11" ht="7.5" customHeight="1" x14ac:dyDescent="0.25">
      <c r="A4" s="90"/>
      <c r="B4" s="91"/>
      <c r="C4" s="91"/>
      <c r="D4" s="92"/>
      <c r="E4" s="92"/>
      <c r="F4" s="92"/>
      <c r="G4" s="92"/>
      <c r="H4" s="92"/>
      <c r="I4" s="91"/>
      <c r="J4" s="93"/>
      <c r="K4" s="1"/>
    </row>
    <row r="5" spans="1:11" ht="3" customHeight="1" x14ac:dyDescent="0.25">
      <c r="A5" s="78"/>
      <c r="B5" s="79"/>
      <c r="C5" s="79"/>
      <c r="D5" s="79"/>
      <c r="E5" s="79"/>
      <c r="F5" s="79"/>
      <c r="G5" s="79"/>
      <c r="H5" s="79"/>
      <c r="I5" s="79"/>
      <c r="J5" s="80"/>
      <c r="K5" s="1"/>
    </row>
    <row r="6" spans="1:11" ht="15.75" x14ac:dyDescent="0.25">
      <c r="A6" s="43" t="s">
        <v>5</v>
      </c>
      <c r="B6" s="44"/>
      <c r="C6" s="44"/>
      <c r="D6" s="44"/>
      <c r="E6" s="44"/>
      <c r="F6" s="44"/>
      <c r="G6" s="44"/>
      <c r="H6" s="44"/>
      <c r="I6" s="44"/>
      <c r="J6" s="45"/>
      <c r="K6" s="1"/>
    </row>
    <row r="7" spans="1:11" ht="15.75" x14ac:dyDescent="0.25">
      <c r="A7" s="58" t="s">
        <v>6</v>
      </c>
      <c r="B7" s="59"/>
      <c r="C7" s="59"/>
      <c r="D7" s="59"/>
      <c r="E7" s="59"/>
      <c r="F7" s="59"/>
      <c r="G7" s="59"/>
      <c r="H7" s="59"/>
      <c r="I7" s="59"/>
      <c r="J7" s="60"/>
      <c r="K7" s="1"/>
    </row>
    <row r="8" spans="1:11" x14ac:dyDescent="0.25">
      <c r="A8" s="4" t="s">
        <v>7</v>
      </c>
      <c r="B8" s="53" t="s">
        <v>49</v>
      </c>
      <c r="C8" s="54"/>
      <c r="D8" s="54"/>
      <c r="E8" s="54"/>
      <c r="F8" s="54"/>
      <c r="G8" s="54"/>
      <c r="H8" s="54"/>
      <c r="I8" s="54"/>
      <c r="J8" s="55"/>
      <c r="K8" s="1"/>
    </row>
    <row r="9" spans="1:11" ht="15" customHeight="1" x14ac:dyDescent="0.25">
      <c r="A9" s="25" t="s">
        <v>36</v>
      </c>
      <c r="B9" s="53" t="s">
        <v>50</v>
      </c>
      <c r="C9" s="54"/>
      <c r="D9" s="54"/>
      <c r="E9" s="54"/>
      <c r="F9" s="54"/>
      <c r="G9" s="54"/>
      <c r="H9" s="54"/>
      <c r="I9" s="54"/>
      <c r="J9" s="55"/>
      <c r="K9" s="1"/>
    </row>
    <row r="10" spans="1:11" x14ac:dyDescent="0.25">
      <c r="A10" s="25" t="s">
        <v>37</v>
      </c>
      <c r="B10" s="53" t="s">
        <v>51</v>
      </c>
      <c r="C10" s="54"/>
      <c r="D10" s="54"/>
      <c r="E10" s="54"/>
      <c r="F10" s="54"/>
      <c r="G10" s="54"/>
      <c r="H10" s="54"/>
      <c r="I10" s="54"/>
      <c r="J10" s="55"/>
      <c r="K10" s="1"/>
    </row>
    <row r="11" spans="1:11" ht="43.5" customHeight="1" x14ac:dyDescent="0.25">
      <c r="A11" s="4" t="s">
        <v>8</v>
      </c>
      <c r="B11" s="56" t="s">
        <v>52</v>
      </c>
      <c r="C11" s="56"/>
      <c r="D11" s="56"/>
      <c r="E11" s="56"/>
      <c r="F11" s="56"/>
      <c r="G11" s="56"/>
      <c r="H11" s="56"/>
      <c r="I11" s="56"/>
      <c r="J11" s="57"/>
    </row>
    <row r="12" spans="1:11" ht="32.25" customHeight="1" x14ac:dyDescent="0.25">
      <c r="A12" s="4" t="s">
        <v>9</v>
      </c>
      <c r="B12" s="56" t="s">
        <v>53</v>
      </c>
      <c r="C12" s="56"/>
      <c r="D12" s="56"/>
      <c r="E12" s="56"/>
      <c r="F12" s="56"/>
      <c r="G12" s="56"/>
      <c r="H12" s="56"/>
      <c r="I12" s="56"/>
      <c r="J12" s="57"/>
    </row>
    <row r="13" spans="1:11" ht="15.75" x14ac:dyDescent="0.25">
      <c r="A13" s="43" t="s">
        <v>10</v>
      </c>
      <c r="B13" s="44"/>
      <c r="C13" s="44"/>
      <c r="D13" s="44"/>
      <c r="E13" s="44"/>
      <c r="F13" s="44"/>
      <c r="G13" s="44"/>
      <c r="H13" s="44"/>
      <c r="I13" s="44"/>
      <c r="J13" s="45"/>
    </row>
    <row r="14" spans="1:11" x14ac:dyDescent="0.25">
      <c r="A14" s="4" t="s">
        <v>11</v>
      </c>
      <c r="B14" s="26">
        <v>2</v>
      </c>
      <c r="C14" s="77" t="str">
        <f>IFERROR(VLOOKUP(B14,'[1]Validacion datos'!A2:B5,2,FALSE),"")</f>
        <v>DESARROLLO SOCIAL</v>
      </c>
      <c r="D14" s="77"/>
      <c r="E14" s="77"/>
      <c r="F14" s="77"/>
      <c r="G14" s="77"/>
      <c r="H14" s="77"/>
      <c r="I14" s="77"/>
      <c r="J14" s="77"/>
    </row>
    <row r="15" spans="1:11" x14ac:dyDescent="0.25">
      <c r="A15" s="4" t="s">
        <v>12</v>
      </c>
      <c r="B15" s="7">
        <v>2.5</v>
      </c>
      <c r="C15" s="77" t="str">
        <f>IFERROR(VLOOKUP(B15,'[1]Validacion datos'!A8:B26,2,FALSE),"")</f>
        <v>Vivienda digna en entornos saludables</v>
      </c>
      <c r="D15" s="77"/>
      <c r="E15" s="77"/>
      <c r="F15" s="77"/>
      <c r="G15" s="77"/>
      <c r="H15" s="77"/>
      <c r="I15" s="77"/>
      <c r="J15" s="77"/>
    </row>
    <row r="16" spans="1:11" x14ac:dyDescent="0.25">
      <c r="A16" s="4" t="s">
        <v>13</v>
      </c>
      <c r="B16" s="8" t="s">
        <v>54</v>
      </c>
      <c r="C16" s="76" t="str">
        <f>IFERROR(VLOOKUP(B16,'[1]Validacion datos'!D8:E64,2,FALSE),"")</f>
        <v>Garantizar el acceso universal a servicios de agua potable y saneamiento, provistos con calidad y eficiencia</v>
      </c>
      <c r="D16" s="76"/>
      <c r="E16" s="76"/>
      <c r="F16" s="76"/>
      <c r="G16" s="76"/>
      <c r="H16" s="76"/>
      <c r="I16" s="76"/>
      <c r="J16" s="76"/>
    </row>
    <row r="17" spans="1:11" ht="15.75" x14ac:dyDescent="0.25">
      <c r="A17" s="43" t="s">
        <v>14</v>
      </c>
      <c r="B17" s="44"/>
      <c r="C17" s="44"/>
      <c r="D17" s="44"/>
      <c r="E17" s="44"/>
      <c r="F17" s="44"/>
      <c r="G17" s="44"/>
      <c r="H17" s="44"/>
      <c r="I17" s="44"/>
      <c r="J17" s="45"/>
    </row>
    <row r="18" spans="1:11" x14ac:dyDescent="0.25">
      <c r="A18" s="4" t="s">
        <v>15</v>
      </c>
      <c r="B18" s="56" t="s">
        <v>57</v>
      </c>
      <c r="C18" s="56"/>
      <c r="D18" s="56"/>
      <c r="E18" s="56"/>
      <c r="F18" s="56"/>
      <c r="G18" s="56"/>
      <c r="H18" s="56"/>
      <c r="I18" s="56"/>
      <c r="J18" s="57"/>
    </row>
    <row r="19" spans="1:11" ht="59.25" customHeight="1" x14ac:dyDescent="0.25">
      <c r="A19" s="9" t="s">
        <v>16</v>
      </c>
      <c r="B19" s="56" t="s">
        <v>58</v>
      </c>
      <c r="C19" s="56"/>
      <c r="D19" s="56"/>
      <c r="E19" s="56"/>
      <c r="F19" s="56"/>
      <c r="G19" s="56"/>
      <c r="H19" s="56"/>
      <c r="I19" s="56"/>
      <c r="J19" s="57"/>
    </row>
    <row r="20" spans="1:11" x14ac:dyDescent="0.25">
      <c r="A20" s="9" t="s">
        <v>17</v>
      </c>
      <c r="B20" s="56" t="s">
        <v>59</v>
      </c>
      <c r="C20" s="56"/>
      <c r="D20" s="56"/>
      <c r="E20" s="56"/>
      <c r="F20" s="56"/>
      <c r="G20" s="56"/>
      <c r="H20" s="56"/>
      <c r="I20" s="56"/>
      <c r="J20" s="57"/>
    </row>
    <row r="21" spans="1:11" x14ac:dyDescent="0.25">
      <c r="A21" s="9" t="s">
        <v>38</v>
      </c>
      <c r="B21" s="56" t="s">
        <v>78</v>
      </c>
      <c r="C21" s="56"/>
      <c r="D21" s="56"/>
      <c r="E21" s="56"/>
      <c r="F21" s="56"/>
      <c r="G21" s="56"/>
      <c r="H21" s="56"/>
      <c r="I21" s="56"/>
      <c r="J21" s="57"/>
      <c r="K21" s="1"/>
    </row>
    <row r="22" spans="1:11" ht="15.75" x14ac:dyDescent="0.25">
      <c r="A22" s="43" t="s">
        <v>18</v>
      </c>
      <c r="B22" s="44"/>
      <c r="C22" s="44"/>
      <c r="D22" s="44"/>
      <c r="E22" s="44"/>
      <c r="F22" s="44"/>
      <c r="G22" s="44"/>
      <c r="H22" s="44"/>
      <c r="I22" s="44"/>
      <c r="J22" s="45"/>
    </row>
    <row r="23" spans="1:11" ht="15.75" x14ac:dyDescent="0.25">
      <c r="A23" s="58" t="s">
        <v>19</v>
      </c>
      <c r="B23" s="59"/>
      <c r="C23" s="59"/>
      <c r="D23" s="59"/>
      <c r="E23" s="59"/>
      <c r="F23" s="59"/>
      <c r="G23" s="59"/>
      <c r="H23" s="59"/>
      <c r="I23" s="59"/>
      <c r="J23" s="60"/>
      <c r="K23" s="1"/>
    </row>
    <row r="24" spans="1:11" ht="15" customHeight="1" x14ac:dyDescent="0.25">
      <c r="A24" s="71" t="s">
        <v>20</v>
      </c>
      <c r="B24" s="72"/>
      <c r="C24" s="73" t="s">
        <v>21</v>
      </c>
      <c r="D24" s="75"/>
      <c r="E24" s="75"/>
      <c r="F24" s="75" t="s">
        <v>22</v>
      </c>
      <c r="G24" s="75"/>
      <c r="H24" s="72"/>
      <c r="I24" s="73" t="s">
        <v>23</v>
      </c>
      <c r="J24" s="74"/>
    </row>
    <row r="25" spans="1:11" x14ac:dyDescent="0.25">
      <c r="A25" s="61">
        <v>2512892323</v>
      </c>
      <c r="B25" s="62"/>
      <c r="C25" s="68">
        <f>+D29+D30</f>
        <v>4096267044.2999997</v>
      </c>
      <c r="D25" s="69"/>
      <c r="E25" s="70"/>
      <c r="F25" s="68">
        <f>+H29+H30</f>
        <v>1358266492</v>
      </c>
      <c r="G25" s="69"/>
      <c r="H25" s="70"/>
      <c r="I25" s="63">
        <f>+F25/C25</f>
        <v>0.33158641204558248</v>
      </c>
      <c r="J25" s="64"/>
    </row>
    <row r="26" spans="1:11" ht="15.75" x14ac:dyDescent="0.25">
      <c r="A26" s="58" t="s">
        <v>24</v>
      </c>
      <c r="B26" s="59"/>
      <c r="C26" s="59"/>
      <c r="D26" s="59"/>
      <c r="E26" s="59"/>
      <c r="F26" s="59"/>
      <c r="G26" s="59"/>
      <c r="H26" s="59"/>
      <c r="I26" s="59"/>
      <c r="J26" s="60"/>
      <c r="K26" s="1"/>
    </row>
    <row r="27" spans="1:11" ht="15" customHeight="1" x14ac:dyDescent="0.25">
      <c r="A27" s="5"/>
      <c r="B27"/>
      <c r="C27" s="65" t="s">
        <v>48</v>
      </c>
      <c r="D27" s="66"/>
      <c r="E27" s="65" t="s">
        <v>88</v>
      </c>
      <c r="F27" s="66"/>
      <c r="G27" s="65" t="s">
        <v>87</v>
      </c>
      <c r="H27" s="65"/>
      <c r="I27" s="65" t="s">
        <v>25</v>
      </c>
      <c r="J27" s="67"/>
    </row>
    <row r="28" spans="1:11" ht="38.25" x14ac:dyDescent="0.25">
      <c r="A28" s="10" t="s">
        <v>26</v>
      </c>
      <c r="B28" s="11" t="s">
        <v>27</v>
      </c>
      <c r="C28" s="11" t="s">
        <v>39</v>
      </c>
      <c r="D28" s="11" t="s">
        <v>40</v>
      </c>
      <c r="E28" s="11" t="s">
        <v>42</v>
      </c>
      <c r="F28" s="11" t="s">
        <v>43</v>
      </c>
      <c r="G28" s="11" t="s">
        <v>44</v>
      </c>
      <c r="H28" s="11" t="s">
        <v>45</v>
      </c>
      <c r="I28" s="11" t="s">
        <v>46</v>
      </c>
      <c r="J28" s="12" t="s">
        <v>47</v>
      </c>
    </row>
    <row r="29" spans="1:11" ht="72" x14ac:dyDescent="0.25">
      <c r="A29" s="13" t="s">
        <v>67</v>
      </c>
      <c r="B29" s="31" t="s">
        <v>68</v>
      </c>
      <c r="C29" s="14">
        <v>118981771.44</v>
      </c>
      <c r="D29" s="15">
        <v>1677823828.5799999</v>
      </c>
      <c r="E29" s="15">
        <f>+Tabla13[[#This Row],[Física
(A)]]/2</f>
        <v>59490885.719999999</v>
      </c>
      <c r="F29" s="96">
        <v>799965244.96399999</v>
      </c>
      <c r="G29" s="16">
        <v>64790243.327999994</v>
      </c>
      <c r="H29" s="15">
        <f>+[4]!Tabla13[[#This Row],[Financiera 
 (F)]]+[2]!Tabla13[[#This Row],[Financiera 
 (F)]]</f>
        <v>1353432241</v>
      </c>
      <c r="I29" s="98">
        <f>IF(G29&gt;0,G29/C29,0)</f>
        <v>0.54453923944704719</v>
      </c>
      <c r="J29" s="99">
        <f>IF(H29&gt;0,H29/D29,0)</f>
        <v>0.80665932736541013</v>
      </c>
    </row>
    <row r="30" spans="1:11" ht="96" x14ac:dyDescent="0.25">
      <c r="A30" s="17" t="s">
        <v>69</v>
      </c>
      <c r="B30" s="32" t="s">
        <v>70</v>
      </c>
      <c r="C30" s="18">
        <v>29252819</v>
      </c>
      <c r="D30" s="19">
        <v>2418443215.7199998</v>
      </c>
      <c r="E30" s="19">
        <f>+Tabla13[[#This Row],[Física
(A)]]/2</f>
        <v>14626409.5</v>
      </c>
      <c r="F30" s="97">
        <v>626097082.6336</v>
      </c>
      <c r="G30" s="20">
        <f>80145*180</f>
        <v>14426100</v>
      </c>
      <c r="H30" s="19">
        <v>4834251</v>
      </c>
      <c r="I30" s="98">
        <f>IF(G30&gt;0,G30/C30,0)</f>
        <v>0.49315247190364797</v>
      </c>
      <c r="J30" s="99">
        <f>IF(H30&gt;0,H30/D30,0)</f>
        <v>1.9989102777262374E-3</v>
      </c>
    </row>
    <row r="31" spans="1:11" ht="15.75" x14ac:dyDescent="0.25">
      <c r="A31" s="43" t="s">
        <v>28</v>
      </c>
      <c r="B31" s="44"/>
      <c r="C31" s="44"/>
      <c r="D31" s="44"/>
      <c r="E31" s="44"/>
      <c r="F31" s="44"/>
      <c r="G31" s="44"/>
      <c r="H31" s="44"/>
      <c r="I31" s="44"/>
      <c r="J31" s="45"/>
    </row>
    <row r="32" spans="1:11" ht="15.75" x14ac:dyDescent="0.25">
      <c r="A32" s="58" t="s">
        <v>29</v>
      </c>
      <c r="B32" s="59"/>
      <c r="C32" s="59"/>
      <c r="D32" s="59"/>
      <c r="E32" s="59"/>
      <c r="F32" s="59"/>
      <c r="G32" s="59"/>
      <c r="H32" s="59"/>
      <c r="I32" s="59"/>
      <c r="J32" s="60"/>
      <c r="K32" s="1"/>
    </row>
    <row r="33" spans="1:11" x14ac:dyDescent="0.25">
      <c r="A33" s="21" t="s">
        <v>30</v>
      </c>
      <c r="B33" s="56" t="s">
        <v>67</v>
      </c>
      <c r="C33" s="56"/>
      <c r="D33" s="56"/>
      <c r="E33" s="56"/>
      <c r="F33" s="56"/>
      <c r="G33" s="56"/>
      <c r="H33" s="56"/>
      <c r="I33" s="56"/>
      <c r="J33" s="57"/>
    </row>
    <row r="34" spans="1:11" ht="30" x14ac:dyDescent="0.25">
      <c r="A34" s="21" t="s">
        <v>31</v>
      </c>
      <c r="B34" s="56" t="s">
        <v>71</v>
      </c>
      <c r="C34" s="56"/>
      <c r="D34" s="56"/>
      <c r="E34" s="56"/>
      <c r="F34" s="56"/>
      <c r="G34" s="56"/>
      <c r="H34" s="56"/>
      <c r="I34" s="56"/>
      <c r="J34" s="57"/>
    </row>
    <row r="35" spans="1:11" ht="63" customHeight="1" x14ac:dyDescent="0.25">
      <c r="A35" s="21" t="s">
        <v>32</v>
      </c>
      <c r="B35" s="56" t="s">
        <v>92</v>
      </c>
      <c r="C35" s="56"/>
      <c r="D35" s="56"/>
      <c r="E35" s="56"/>
      <c r="F35" s="56"/>
      <c r="G35" s="56"/>
      <c r="H35" s="56"/>
      <c r="I35" s="56"/>
      <c r="J35" s="57"/>
    </row>
    <row r="36" spans="1:11" ht="30" x14ac:dyDescent="0.25">
      <c r="A36" s="21" t="s">
        <v>33</v>
      </c>
      <c r="B36" s="56"/>
      <c r="C36" s="56"/>
      <c r="D36" s="56"/>
      <c r="E36" s="56"/>
      <c r="F36" s="56"/>
      <c r="G36" s="56"/>
      <c r="H36" s="56"/>
      <c r="I36" s="56"/>
      <c r="J36" s="57"/>
    </row>
    <row r="37" spans="1:11" x14ac:dyDescent="0.25">
      <c r="A37" s="21" t="s">
        <v>30</v>
      </c>
      <c r="B37" s="56" t="s">
        <v>69</v>
      </c>
      <c r="C37" s="56"/>
      <c r="D37" s="56"/>
      <c r="E37" s="56"/>
      <c r="F37" s="56"/>
      <c r="G37" s="56"/>
      <c r="H37" s="56"/>
      <c r="I37" s="56"/>
      <c r="J37" s="57"/>
    </row>
    <row r="38" spans="1:11" ht="30" x14ac:dyDescent="0.25">
      <c r="A38" s="21" t="s">
        <v>31</v>
      </c>
      <c r="B38" s="56" t="s">
        <v>72</v>
      </c>
      <c r="C38" s="56"/>
      <c r="D38" s="56"/>
      <c r="E38" s="56"/>
      <c r="F38" s="56"/>
      <c r="G38" s="56"/>
      <c r="H38" s="56"/>
      <c r="I38" s="56"/>
      <c r="J38" s="57"/>
    </row>
    <row r="39" spans="1:11" ht="75" customHeight="1" x14ac:dyDescent="0.25">
      <c r="A39" s="21" t="s">
        <v>32</v>
      </c>
      <c r="B39" s="56" t="s">
        <v>90</v>
      </c>
      <c r="C39" s="56"/>
      <c r="D39" s="56"/>
      <c r="E39" s="56"/>
      <c r="F39" s="56"/>
      <c r="G39" s="56"/>
      <c r="H39" s="56"/>
      <c r="I39" s="56"/>
      <c r="J39" s="57"/>
    </row>
    <row r="40" spans="1:11" ht="30" x14ac:dyDescent="0.25">
      <c r="A40" s="21" t="s">
        <v>33</v>
      </c>
      <c r="B40" s="56" t="s">
        <v>93</v>
      </c>
      <c r="C40" s="56"/>
      <c r="D40" s="56"/>
      <c r="E40" s="56"/>
      <c r="F40" s="56"/>
      <c r="G40" s="56"/>
      <c r="H40" s="56"/>
      <c r="I40" s="56"/>
      <c r="J40" s="57"/>
    </row>
    <row r="41" spans="1:11" ht="15.75" x14ac:dyDescent="0.25">
      <c r="A41" s="43" t="s">
        <v>34</v>
      </c>
      <c r="B41" s="44"/>
      <c r="C41" s="44"/>
      <c r="D41" s="44"/>
      <c r="E41" s="44"/>
      <c r="F41" s="44"/>
      <c r="G41" s="44"/>
      <c r="H41" s="44"/>
      <c r="I41" s="44"/>
      <c r="J41" s="45"/>
    </row>
    <row r="42" spans="1:11" ht="15.75" x14ac:dyDescent="0.25">
      <c r="A42" s="46" t="s">
        <v>35</v>
      </c>
      <c r="B42" s="47"/>
      <c r="C42" s="47"/>
      <c r="D42" s="47"/>
      <c r="E42" s="47"/>
      <c r="F42" s="47"/>
      <c r="G42" s="47"/>
      <c r="H42" s="47"/>
      <c r="I42" s="47"/>
      <c r="J42" s="48"/>
      <c r="K42" s="1"/>
    </row>
    <row r="43" spans="1:11" ht="15.75" customHeight="1" x14ac:dyDescent="0.25">
      <c r="A43" s="49"/>
      <c r="B43" s="50"/>
      <c r="C43" s="50"/>
      <c r="D43" s="50"/>
      <c r="E43" s="50"/>
      <c r="F43" s="50"/>
      <c r="G43" s="50"/>
      <c r="H43" s="50"/>
      <c r="I43" s="50"/>
      <c r="J43" s="51"/>
    </row>
    <row r="44" spans="1:11" hidden="1" x14ac:dyDescent="0.25">
      <c r="A44" s="52" t="s">
        <v>41</v>
      </c>
      <c r="B44" s="52"/>
      <c r="C44" s="52"/>
      <c r="D44" s="52"/>
      <c r="E44" s="52"/>
      <c r="F44" s="52"/>
      <c r="G44" s="52"/>
      <c r="H44" s="52"/>
      <c r="I44" s="52"/>
      <c r="J44" s="52"/>
    </row>
  </sheetData>
  <mergeCells count="52">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1:J31"/>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A32:J32"/>
    <mergeCell ref="B33:J33"/>
    <mergeCell ref="B34:J34"/>
    <mergeCell ref="B35:J35"/>
    <mergeCell ref="B36:J36"/>
    <mergeCell ref="A42:J42"/>
    <mergeCell ref="A43:J43"/>
    <mergeCell ref="A44:J44"/>
    <mergeCell ref="B37:J37"/>
    <mergeCell ref="B38:J38"/>
    <mergeCell ref="B39:J39"/>
    <mergeCell ref="B40:J40"/>
    <mergeCell ref="A41:J41"/>
  </mergeCells>
  <phoneticPr fontId="23" type="noConversion"/>
  <dataValidations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E64269A3-E417-405E-8554-67F858C2C385}"/>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36:J36 B40:J40" xr:uid="{538F6066-84F9-415E-BCBC-3052DA7729AE}"/>
    <dataValidation allowBlank="1" showInputMessage="1" showErrorMessage="1" prompt="Oportunidades de mejora identificadas" sqref="A43:J43" xr:uid="{C4552F09-4D89-4CB8-9185-08F8CE516306}"/>
    <dataValidation allowBlank="1" showInputMessage="1" showErrorMessage="1" prompt="Presupuesto del programa" sqref="A25:C25 F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C28:C30 E28" xr:uid="{3DADC0A4-2376-4BBE-B9A4-BA20148AD393}"/>
    <dataValidation allowBlank="1" showInputMessage="1" showErrorMessage="1" prompt="Monto presupuestado para el producto" sqref="D28:D30 E29:F30 F28" xr:uid="{BD3C1C39-7130-4D8A-9234-AF1AFEF82E3A}"/>
    <dataValidation allowBlank="1" showInputMessage="1" showErrorMessage="1" prompt="Meta alcanzada en el trimestre" sqref="G28:G30" xr:uid="{5747FD48-C4DE-41B5-9DE3-F85789AA6B82}"/>
    <dataValidation allowBlank="1" showInputMessage="1" showErrorMessage="1" prompt="Monto ejecutado en el trimestre" sqref="H28:H30" xr:uid="{0F003F5C-63D6-4AE4-9F4C-9EE76F1E14D3}"/>
  </dataValidations>
  <pageMargins left="0.25" right="0.25" top="0.75" bottom="0.75" header="0.3" footer="0.3"/>
  <pageSetup scale="74" fitToHeight="0"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topLeftCell="A7" zoomScale="60" zoomScaleNormal="100" workbookViewId="0">
      <selection activeCell="I14" sqref="I14"/>
    </sheetView>
  </sheetViews>
  <sheetFormatPr baseColWidth="10" defaultRowHeight="15" x14ac:dyDescent="0.25"/>
  <cols>
    <col min="1" max="16384" width="11.42578125" style="38"/>
  </cols>
  <sheetData>
    <row r="18" spans="1:10" ht="278.25" customHeight="1" x14ac:dyDescent="1.95">
      <c r="A18" s="42" t="s">
        <v>84</v>
      </c>
      <c r="B18" s="42"/>
      <c r="C18" s="42"/>
      <c r="D18" s="42"/>
      <c r="E18" s="42"/>
      <c r="F18" s="42"/>
      <c r="G18" s="42"/>
      <c r="H18" s="42"/>
      <c r="I18" s="42"/>
      <c r="J18" s="42"/>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pageSetUpPr fitToPage="1"/>
  </sheetPr>
  <dimension ref="A1:K40"/>
  <sheetViews>
    <sheetView tabSelected="1" view="pageBreakPreview" topLeftCell="A15" zoomScale="120" zoomScaleNormal="100" zoomScaleSheetLayoutView="120" workbookViewId="0">
      <selection activeCell="D29" sqref="D29"/>
    </sheetView>
  </sheetViews>
  <sheetFormatPr baseColWidth="10" defaultRowHeight="15" x14ac:dyDescent="0.25"/>
  <cols>
    <col min="1" max="1" width="23" style="6" customWidth="1"/>
    <col min="2" max="10" width="12.7109375" style="6" customWidth="1"/>
    <col min="11" max="11" width="11.42578125" style="6"/>
  </cols>
  <sheetData>
    <row r="1" spans="1:11" ht="21.75" thickBot="1" x14ac:dyDescent="0.3">
      <c r="A1" s="22"/>
      <c r="B1" s="81" t="s">
        <v>85</v>
      </c>
      <c r="C1" s="82"/>
      <c r="D1" s="82"/>
      <c r="E1" s="82"/>
      <c r="F1" s="82"/>
      <c r="G1" s="82"/>
      <c r="H1" s="82"/>
      <c r="I1" s="82"/>
      <c r="J1" s="83"/>
      <c r="K1" s="1"/>
    </row>
    <row r="2" spans="1:11" ht="21.75" thickBot="1" x14ac:dyDescent="0.3">
      <c r="A2" s="23"/>
      <c r="B2" s="84" t="s">
        <v>0</v>
      </c>
      <c r="C2" s="85"/>
      <c r="D2" s="84" t="s">
        <v>1</v>
      </c>
      <c r="E2" s="85"/>
      <c r="F2" s="85"/>
      <c r="G2" s="85"/>
      <c r="H2" s="86"/>
      <c r="I2" s="2" t="s">
        <v>2</v>
      </c>
      <c r="J2" s="3" t="s">
        <v>3</v>
      </c>
      <c r="K2" s="1"/>
    </row>
    <row r="3" spans="1:11" ht="21.75" thickBot="1" x14ac:dyDescent="0.3">
      <c r="A3" s="24"/>
      <c r="B3" s="87" t="s">
        <v>4</v>
      </c>
      <c r="C3" s="88"/>
      <c r="D3" s="87"/>
      <c r="E3" s="88"/>
      <c r="F3" s="88"/>
      <c r="G3" s="88"/>
      <c r="H3" s="89"/>
      <c r="I3" s="28"/>
      <c r="J3" s="29"/>
      <c r="K3" s="1"/>
    </row>
    <row r="4" spans="1:11" x14ac:dyDescent="0.25">
      <c r="A4" s="90"/>
      <c r="B4" s="91"/>
      <c r="C4" s="91"/>
      <c r="D4" s="92"/>
      <c r="E4" s="92"/>
      <c r="F4" s="92"/>
      <c r="G4" s="92"/>
      <c r="H4" s="92"/>
      <c r="I4" s="91"/>
      <c r="J4" s="93"/>
      <c r="K4" s="1"/>
    </row>
    <row r="5" spans="1:11" ht="3" customHeight="1" x14ac:dyDescent="0.25">
      <c r="A5" s="78"/>
      <c r="B5" s="79"/>
      <c r="C5" s="79"/>
      <c r="D5" s="79"/>
      <c r="E5" s="79"/>
      <c r="F5" s="79"/>
      <c r="G5" s="79"/>
      <c r="H5" s="79"/>
      <c r="I5" s="79"/>
      <c r="J5" s="80"/>
      <c r="K5" s="1"/>
    </row>
    <row r="6" spans="1:11" ht="15.75" x14ac:dyDescent="0.25">
      <c r="A6" s="43" t="s">
        <v>5</v>
      </c>
      <c r="B6" s="44"/>
      <c r="C6" s="44"/>
      <c r="D6" s="44"/>
      <c r="E6" s="44"/>
      <c r="F6" s="44"/>
      <c r="G6" s="44"/>
      <c r="H6" s="44"/>
      <c r="I6" s="44"/>
      <c r="J6" s="45"/>
      <c r="K6" s="1"/>
    </row>
    <row r="7" spans="1:11" ht="15.75" x14ac:dyDescent="0.25">
      <c r="A7" s="58" t="s">
        <v>6</v>
      </c>
      <c r="B7" s="59"/>
      <c r="C7" s="59"/>
      <c r="D7" s="59"/>
      <c r="E7" s="59"/>
      <c r="F7" s="59"/>
      <c r="G7" s="59"/>
      <c r="H7" s="59"/>
      <c r="I7" s="59"/>
      <c r="J7" s="60"/>
      <c r="K7" s="1"/>
    </row>
    <row r="8" spans="1:11" x14ac:dyDescent="0.25">
      <c r="A8" s="4" t="s">
        <v>7</v>
      </c>
      <c r="B8" s="53" t="s">
        <v>49</v>
      </c>
      <c r="C8" s="54"/>
      <c r="D8" s="54"/>
      <c r="E8" s="54"/>
      <c r="F8" s="54"/>
      <c r="G8" s="54"/>
      <c r="H8" s="54"/>
      <c r="I8" s="54"/>
      <c r="J8" s="55"/>
      <c r="K8" s="1"/>
    </row>
    <row r="9" spans="1:11" ht="15" customHeight="1" x14ac:dyDescent="0.25">
      <c r="A9" s="25" t="s">
        <v>36</v>
      </c>
      <c r="B9" s="53" t="s">
        <v>50</v>
      </c>
      <c r="C9" s="54"/>
      <c r="D9" s="54"/>
      <c r="E9" s="54"/>
      <c r="F9" s="54"/>
      <c r="G9" s="54"/>
      <c r="H9" s="54"/>
      <c r="I9" s="54"/>
      <c r="J9" s="55"/>
      <c r="K9" s="1"/>
    </row>
    <row r="10" spans="1:11" x14ac:dyDescent="0.25">
      <c r="A10" s="25" t="s">
        <v>37</v>
      </c>
      <c r="B10" s="53" t="s">
        <v>51</v>
      </c>
      <c r="C10" s="54"/>
      <c r="D10" s="54"/>
      <c r="E10" s="54"/>
      <c r="F10" s="54"/>
      <c r="G10" s="54"/>
      <c r="H10" s="54"/>
      <c r="I10" s="54"/>
      <c r="J10" s="55"/>
      <c r="K10" s="1"/>
    </row>
    <row r="11" spans="1:11" ht="56.25" customHeight="1" x14ac:dyDescent="0.25">
      <c r="A11" s="4" t="s">
        <v>8</v>
      </c>
      <c r="B11" s="56" t="s">
        <v>52</v>
      </c>
      <c r="C11" s="56"/>
      <c r="D11" s="56"/>
      <c r="E11" s="56"/>
      <c r="F11" s="56"/>
      <c r="G11" s="56"/>
      <c r="H11" s="56"/>
      <c r="I11" s="56"/>
      <c r="J11" s="57"/>
    </row>
    <row r="12" spans="1:11" ht="32.25" customHeight="1" x14ac:dyDescent="0.25">
      <c r="A12" s="4" t="s">
        <v>9</v>
      </c>
      <c r="B12" s="56" t="s">
        <v>53</v>
      </c>
      <c r="C12" s="56"/>
      <c r="D12" s="56"/>
      <c r="E12" s="56"/>
      <c r="F12" s="56"/>
      <c r="G12" s="56"/>
      <c r="H12" s="56"/>
      <c r="I12" s="56"/>
      <c r="J12" s="57"/>
    </row>
    <row r="13" spans="1:11" ht="15.75" x14ac:dyDescent="0.25">
      <c r="A13" s="43" t="s">
        <v>10</v>
      </c>
      <c r="B13" s="44"/>
      <c r="C13" s="44"/>
      <c r="D13" s="44"/>
      <c r="E13" s="44"/>
      <c r="F13" s="44"/>
      <c r="G13" s="44"/>
      <c r="H13" s="44"/>
      <c r="I13" s="44"/>
      <c r="J13" s="45"/>
    </row>
    <row r="14" spans="1:11" ht="27.75" customHeight="1" x14ac:dyDescent="0.25">
      <c r="A14" s="4" t="s">
        <v>11</v>
      </c>
      <c r="B14" s="26">
        <v>2</v>
      </c>
      <c r="C14" s="77" t="str">
        <f>IFERROR(VLOOKUP(B14,'[1]Validacion datos'!A2:B5,2,FALSE),"")</f>
        <v>DESARROLLO SOCIAL</v>
      </c>
      <c r="D14" s="77"/>
      <c r="E14" s="77"/>
      <c r="F14" s="77"/>
      <c r="G14" s="77"/>
      <c r="H14" s="77"/>
      <c r="I14" s="77"/>
      <c r="J14" s="77"/>
    </row>
    <row r="15" spans="1:11" ht="26.25" customHeight="1" x14ac:dyDescent="0.25">
      <c r="A15" s="4" t="s">
        <v>12</v>
      </c>
      <c r="B15" s="7">
        <v>2.5</v>
      </c>
      <c r="C15" s="77" t="str">
        <f>IFERROR(VLOOKUP(B15,'[1]Validacion datos'!A8:B26,2,FALSE),"")</f>
        <v>Vivienda digna en entornos saludables</v>
      </c>
      <c r="D15" s="77"/>
      <c r="E15" s="77"/>
      <c r="F15" s="77"/>
      <c r="G15" s="77"/>
      <c r="H15" s="77"/>
      <c r="I15" s="77"/>
      <c r="J15" s="77"/>
    </row>
    <row r="16" spans="1:11" x14ac:dyDescent="0.25">
      <c r="A16" s="4" t="s">
        <v>13</v>
      </c>
      <c r="B16" s="8" t="s">
        <v>54</v>
      </c>
      <c r="C16" s="76" t="str">
        <f>IFERROR(VLOOKUP(B16,'[1]Validacion datos'!D8:E64,2,FALSE),"")</f>
        <v>Garantizar el acceso universal a servicios de agua potable y saneamiento, provistos con calidad y eficiencia</v>
      </c>
      <c r="D16" s="76"/>
      <c r="E16" s="76"/>
      <c r="F16" s="76"/>
      <c r="G16" s="76"/>
      <c r="H16" s="76"/>
      <c r="I16" s="76"/>
      <c r="J16" s="76"/>
    </row>
    <row r="17" spans="1:11" ht="15.75" x14ac:dyDescent="0.25">
      <c r="A17" s="43" t="s">
        <v>14</v>
      </c>
      <c r="B17" s="44"/>
      <c r="C17" s="44"/>
      <c r="D17" s="44"/>
      <c r="E17" s="44"/>
      <c r="F17" s="44"/>
      <c r="G17" s="44"/>
      <c r="H17" s="44"/>
      <c r="I17" s="44"/>
      <c r="J17" s="45"/>
    </row>
    <row r="18" spans="1:11" ht="29.25" customHeight="1" x14ac:dyDescent="0.25">
      <c r="A18" s="4" t="s">
        <v>15</v>
      </c>
      <c r="B18" s="56" t="s">
        <v>60</v>
      </c>
      <c r="C18" s="56"/>
      <c r="D18" s="56"/>
      <c r="E18" s="56"/>
      <c r="F18" s="56"/>
      <c r="G18" s="56"/>
      <c r="H18" s="56"/>
      <c r="I18" s="56"/>
      <c r="J18" s="57"/>
    </row>
    <row r="19" spans="1:11" ht="33" customHeight="1" x14ac:dyDescent="0.25">
      <c r="A19" s="9" t="s">
        <v>16</v>
      </c>
      <c r="B19" s="56" t="s">
        <v>61</v>
      </c>
      <c r="C19" s="56"/>
      <c r="D19" s="56"/>
      <c r="E19" s="56"/>
      <c r="F19" s="56"/>
      <c r="G19" s="56"/>
      <c r="H19" s="56"/>
      <c r="I19" s="56"/>
      <c r="J19" s="57"/>
    </row>
    <row r="20" spans="1:11" ht="34.5" customHeight="1" x14ac:dyDescent="0.25">
      <c r="A20" s="9" t="s">
        <v>17</v>
      </c>
      <c r="B20" s="56" t="s">
        <v>59</v>
      </c>
      <c r="C20" s="56"/>
      <c r="D20" s="56"/>
      <c r="E20" s="56"/>
      <c r="F20" s="56"/>
      <c r="G20" s="56"/>
      <c r="H20" s="56"/>
      <c r="I20" s="56"/>
      <c r="J20" s="57"/>
    </row>
    <row r="21" spans="1:11" x14ac:dyDescent="0.25">
      <c r="A21" s="9" t="s">
        <v>38</v>
      </c>
      <c r="B21" s="56" t="s">
        <v>79</v>
      </c>
      <c r="C21" s="56"/>
      <c r="D21" s="56"/>
      <c r="E21" s="56"/>
      <c r="F21" s="56"/>
      <c r="G21" s="56"/>
      <c r="H21" s="56"/>
      <c r="I21" s="56"/>
      <c r="J21" s="57"/>
      <c r="K21" s="1"/>
    </row>
    <row r="22" spans="1:11" ht="15.75" x14ac:dyDescent="0.25">
      <c r="A22" s="43" t="s">
        <v>18</v>
      </c>
      <c r="B22" s="44"/>
      <c r="C22" s="44"/>
      <c r="D22" s="44"/>
      <c r="E22" s="44"/>
      <c r="F22" s="44"/>
      <c r="G22" s="44"/>
      <c r="H22" s="44"/>
      <c r="I22" s="44"/>
      <c r="J22" s="45"/>
    </row>
    <row r="23" spans="1:11" ht="15.75" x14ac:dyDescent="0.25">
      <c r="A23" s="58" t="s">
        <v>19</v>
      </c>
      <c r="B23" s="59"/>
      <c r="C23" s="59"/>
      <c r="D23" s="59"/>
      <c r="E23" s="59"/>
      <c r="F23" s="59"/>
      <c r="G23" s="59"/>
      <c r="H23" s="59"/>
      <c r="I23" s="59"/>
      <c r="J23" s="60"/>
      <c r="K23" s="1"/>
    </row>
    <row r="24" spans="1:11" ht="15" customHeight="1" x14ac:dyDescent="0.25">
      <c r="A24" s="71" t="s">
        <v>20</v>
      </c>
      <c r="B24" s="72"/>
      <c r="C24" s="73" t="s">
        <v>21</v>
      </c>
      <c r="D24" s="75"/>
      <c r="E24" s="75"/>
      <c r="F24" s="75" t="s">
        <v>22</v>
      </c>
      <c r="G24" s="75"/>
      <c r="H24" s="72"/>
      <c r="I24" s="73" t="s">
        <v>23</v>
      </c>
      <c r="J24" s="74"/>
    </row>
    <row r="25" spans="1:11" x14ac:dyDescent="0.25">
      <c r="A25" s="61">
        <v>437314321</v>
      </c>
      <c r="B25" s="62"/>
      <c r="C25" s="68" cm="1">
        <f t="array" ref="C25">+Tabla134[Financiera
(B)]</f>
        <v>446915530.86000001</v>
      </c>
      <c r="D25" s="69"/>
      <c r="E25" s="70"/>
      <c r="F25" s="68">
        <f>+H29</f>
        <v>213897553</v>
      </c>
      <c r="G25" s="69"/>
      <c r="H25" s="70"/>
      <c r="I25" s="63">
        <f>IF(F25&gt;0,F25/C25,0)</f>
        <v>0.47860845781840861</v>
      </c>
      <c r="J25" s="64"/>
    </row>
    <row r="26" spans="1:11" ht="15.75" x14ac:dyDescent="0.25">
      <c r="A26" s="58" t="s">
        <v>24</v>
      </c>
      <c r="B26" s="59"/>
      <c r="C26" s="59"/>
      <c r="D26" s="59"/>
      <c r="E26" s="59"/>
      <c r="F26" s="59"/>
      <c r="G26" s="59"/>
      <c r="H26" s="59"/>
      <c r="I26" s="59"/>
      <c r="J26" s="60"/>
      <c r="K26" s="1"/>
    </row>
    <row r="27" spans="1:11" ht="15" customHeight="1" x14ac:dyDescent="0.25">
      <c r="A27" s="5"/>
      <c r="B27"/>
      <c r="C27" s="65" t="s">
        <v>48</v>
      </c>
      <c r="D27" s="66"/>
      <c r="E27" s="65" t="s">
        <v>88</v>
      </c>
      <c r="F27" s="66"/>
      <c r="G27" s="65" t="s">
        <v>87</v>
      </c>
      <c r="H27" s="65"/>
      <c r="I27" s="65" t="s">
        <v>25</v>
      </c>
      <c r="J27" s="67"/>
    </row>
    <row r="28" spans="1:11" ht="38.25" x14ac:dyDescent="0.25">
      <c r="A28" s="10" t="s">
        <v>26</v>
      </c>
      <c r="B28" s="11" t="s">
        <v>27</v>
      </c>
      <c r="C28" s="11" t="s">
        <v>39</v>
      </c>
      <c r="D28" s="11" t="s">
        <v>40</v>
      </c>
      <c r="E28" s="11" t="s">
        <v>42</v>
      </c>
      <c r="F28" s="11" t="s">
        <v>43</v>
      </c>
      <c r="G28" s="11" t="s">
        <v>44</v>
      </c>
      <c r="H28" s="11" t="s">
        <v>45</v>
      </c>
      <c r="I28" s="11" t="s">
        <v>46</v>
      </c>
      <c r="J28" s="12" t="s">
        <v>47</v>
      </c>
    </row>
    <row r="29" spans="1:11" ht="72" x14ac:dyDescent="0.25">
      <c r="A29" s="13" t="s">
        <v>73</v>
      </c>
      <c r="B29" s="33" t="s">
        <v>74</v>
      </c>
      <c r="C29" s="14">
        <v>435000</v>
      </c>
      <c r="D29" s="15">
        <v>446915530.86000001</v>
      </c>
      <c r="E29" s="15">
        <v>415000</v>
      </c>
      <c r="F29" s="15">
        <f>+Tabla134[[#This Row],[Financiera
(B)]]/2</f>
        <v>223457765.43000001</v>
      </c>
      <c r="G29" s="16">
        <v>408998</v>
      </c>
      <c r="H29" s="15">
        <v>213897553</v>
      </c>
      <c r="I29" s="100">
        <f>IF(G29&gt;0,G29/C29,0)</f>
        <v>0.94022528735632183</v>
      </c>
      <c r="J29" s="101">
        <f>IF(H29&gt;0,H29/D29,0)</f>
        <v>0.47860845781840861</v>
      </c>
    </row>
    <row r="30" spans="1:11" ht="15.75" x14ac:dyDescent="0.25">
      <c r="A30" s="43" t="s">
        <v>28</v>
      </c>
      <c r="B30" s="44"/>
      <c r="C30" s="44"/>
      <c r="D30" s="44"/>
      <c r="E30" s="44"/>
      <c r="F30" s="44"/>
      <c r="G30" s="44"/>
      <c r="H30" s="44"/>
      <c r="I30" s="44"/>
      <c r="J30" s="45"/>
    </row>
    <row r="31" spans="1:11" ht="15.75" x14ac:dyDescent="0.25">
      <c r="A31" s="58" t="s">
        <v>29</v>
      </c>
      <c r="B31" s="59"/>
      <c r="C31" s="59"/>
      <c r="D31" s="59"/>
      <c r="E31" s="59"/>
      <c r="F31" s="59"/>
      <c r="G31" s="59"/>
      <c r="H31" s="59"/>
      <c r="I31" s="59"/>
      <c r="J31" s="60"/>
      <c r="K31" s="1"/>
    </row>
    <row r="32" spans="1:11" x14ac:dyDescent="0.25">
      <c r="A32" s="21" t="s">
        <v>30</v>
      </c>
      <c r="B32" s="56" t="s">
        <v>75</v>
      </c>
      <c r="C32" s="56"/>
      <c r="D32" s="56"/>
      <c r="E32" s="56"/>
      <c r="F32" s="56"/>
      <c r="G32" s="56"/>
      <c r="H32" s="56"/>
      <c r="I32" s="56"/>
      <c r="J32" s="57"/>
    </row>
    <row r="33" spans="1:11" ht="30" x14ac:dyDescent="0.25">
      <c r="A33" s="21" t="s">
        <v>31</v>
      </c>
      <c r="B33" s="56" t="s">
        <v>76</v>
      </c>
      <c r="C33" s="56"/>
      <c r="D33" s="56"/>
      <c r="E33" s="56"/>
      <c r="F33" s="56"/>
      <c r="G33" s="56"/>
      <c r="H33" s="56"/>
      <c r="I33" s="56"/>
      <c r="J33" s="57"/>
    </row>
    <row r="34" spans="1:11" ht="85.5" customHeight="1" x14ac:dyDescent="0.25">
      <c r="A34" s="21" t="s">
        <v>32</v>
      </c>
      <c r="B34" s="56" t="s">
        <v>89</v>
      </c>
      <c r="C34" s="56"/>
      <c r="D34" s="56"/>
      <c r="E34" s="56"/>
      <c r="F34" s="56"/>
      <c r="G34" s="56"/>
      <c r="H34" s="56"/>
      <c r="I34" s="56"/>
      <c r="J34" s="57"/>
    </row>
    <row r="35" spans="1:11" ht="30" x14ac:dyDescent="0.25">
      <c r="A35" s="21" t="s">
        <v>33</v>
      </c>
      <c r="B35" s="56"/>
      <c r="C35" s="56"/>
      <c r="D35" s="56"/>
      <c r="E35" s="56"/>
      <c r="F35" s="56"/>
      <c r="G35" s="56"/>
      <c r="H35" s="56"/>
      <c r="I35" s="56"/>
      <c r="J35" s="57"/>
    </row>
    <row r="36" spans="1:11" ht="15.75" x14ac:dyDescent="0.25">
      <c r="A36" s="43" t="s">
        <v>34</v>
      </c>
      <c r="B36" s="44"/>
      <c r="C36" s="44"/>
      <c r="D36" s="44"/>
      <c r="E36" s="44"/>
      <c r="F36" s="44"/>
      <c r="G36" s="44"/>
      <c r="H36" s="44"/>
      <c r="I36" s="44"/>
      <c r="J36" s="45"/>
    </row>
    <row r="37" spans="1:11" ht="15.75" x14ac:dyDescent="0.25">
      <c r="A37" s="46" t="s">
        <v>35</v>
      </c>
      <c r="B37" s="47"/>
      <c r="C37" s="47"/>
      <c r="D37" s="47"/>
      <c r="E37" s="47"/>
      <c r="F37" s="47"/>
      <c r="G37" s="47"/>
      <c r="H37" s="47"/>
      <c r="I37" s="47"/>
      <c r="J37" s="48"/>
      <c r="K37" s="1"/>
    </row>
    <row r="38" spans="1:11" x14ac:dyDescent="0.25">
      <c r="A38" s="49"/>
      <c r="B38" s="50"/>
      <c r="C38" s="50"/>
      <c r="D38" s="50"/>
      <c r="E38" s="50"/>
      <c r="F38" s="50"/>
      <c r="G38" s="50"/>
      <c r="H38" s="50"/>
      <c r="I38" s="50"/>
      <c r="J38" s="51"/>
    </row>
    <row r="39" spans="1:11" x14ac:dyDescent="0.25">
      <c r="A39" s="27"/>
      <c r="B39" s="27"/>
      <c r="C39" s="27"/>
      <c r="D39" s="27"/>
      <c r="E39" s="27"/>
      <c r="F39" s="27"/>
      <c r="G39" s="27"/>
      <c r="H39" s="27"/>
      <c r="I39" s="27"/>
      <c r="J39" s="27"/>
    </row>
    <row r="40" spans="1:11" ht="30.75" customHeight="1" x14ac:dyDescent="0.25">
      <c r="A40" s="52" t="s">
        <v>41</v>
      </c>
      <c r="B40" s="52"/>
      <c r="C40" s="52"/>
      <c r="D40" s="52"/>
      <c r="E40" s="52"/>
      <c r="F40" s="52"/>
      <c r="G40" s="52"/>
      <c r="H40" s="52"/>
      <c r="I40" s="52"/>
      <c r="J40" s="52"/>
    </row>
  </sheetData>
  <mergeCells count="48">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0:J30"/>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A37:J37"/>
    <mergeCell ref="A38:J38"/>
    <mergeCell ref="A40:J40"/>
    <mergeCell ref="A31:J31"/>
    <mergeCell ref="B32:J32"/>
    <mergeCell ref="B33:J33"/>
    <mergeCell ref="B34:J34"/>
    <mergeCell ref="B35:J35"/>
    <mergeCell ref="A36:J36"/>
  </mergeCells>
  <dataValidations count="16">
    <dataValidation allowBlank="1" showInputMessage="1" showErrorMessage="1" prompt="Monto ejecutado en el trimestre" sqref="H28:H29" xr:uid="{7F22632E-6BB1-4388-80CF-18C681D43A06}"/>
    <dataValidation allowBlank="1" showInputMessage="1" showErrorMessage="1" prompt="Meta alcanzada en el trimestre" sqref="G28:G29" xr:uid="{FBE0F0A0-C9F1-46D1-B77E-CE73B5DB741C}"/>
    <dataValidation allowBlank="1" showInputMessage="1" showErrorMessage="1" prompt="Monto presupuestado para el producto" sqref="D28:D29 E29:F29 F28" xr:uid="{661DBA64-9914-4ACC-88F3-B3FC2BE0F23B}"/>
    <dataValidation allowBlank="1" showInputMessage="1" showErrorMessage="1" prompt="Meta anual del indicador" sqref="C28:C29 E28" xr:uid="{CC6A7AAA-2A34-47A3-AD79-7818FC8D26D8}"/>
    <dataValidation allowBlank="1" showInputMessage="1" showErrorMessage="1" prompt="Nombre del indicador" sqref="B28:B29" xr:uid="{A12FEF93-6026-4B9C-BE42-F22D899D68A5}"/>
    <dataValidation allowBlank="1" showInputMessage="1" showErrorMessage="1" prompt="Nombre de cada producto" sqref="A28:A29"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A25:C25 F25" xr:uid="{83A39D53-FA1B-455E-BDF4-D92F949FC351}"/>
    <dataValidation allowBlank="1" showInputMessage="1" showErrorMessage="1" prompt="Oportunidades de mejora identificadas" sqref="A38:J39" xr:uid="{0C19BC4D-BB4B-4792-92B9-9F9FF135D419}"/>
    <dataValidation allowBlank="1" showInputMessage="1" showErrorMessage="1" prompt="De existir desvío, explicar razones." sqref="B35:J35" xr:uid="{FC15AF16-0355-42D2-859E-6AF9303AA700}"/>
    <dataValidation allowBlank="1" showInputMessage="1" showErrorMessage="1" prompt="1. Describir lo plasmado en el presupuesto_x000a_2. Describir lo alcanzado en términos financieros y de producción " sqref="B34:J34" xr:uid="{4DC935DB-01B5-4D8A-853F-3E6B29732AD0}"/>
    <dataValidation allowBlank="1" showInputMessage="1" showErrorMessage="1" prompt="¿En qué consiste el producto? su objetivo" sqref="B33:J33" xr:uid="{9FB1BE52-D627-4057-99EA-1CAC03BAA8D6}"/>
    <dataValidation allowBlank="1" showInputMessage="1" showErrorMessage="1" prompt="Nombre del producto" sqref="B32:J32" xr:uid="{9BACFE82-D546-4647-8D14-339AD0B3E001}"/>
    <dataValidation allowBlank="1" showInputMessage="1" showErrorMessage="1" prompt="¿A quién va dirigido el programa?, ¿qué característica tiene esta población que requiere ser beneficiada?" sqref="B20:J20" xr:uid="{58CA6216-D155-41E2-89A5-CA9C5786A262}"/>
    <dataValidation allowBlank="1" showInputMessage="1" prompt="Nombre del capítulo" sqref="B8:J10" xr:uid="{80D6CCA4-2213-4074-B6C4-A24F74ECDDE1}"/>
    <dataValidation allowBlank="1" sqref="A8" xr:uid="{17A7D1C9-7A78-44C4-AA43-6F2AA4B493E8}"/>
  </dataValidations>
  <pageMargins left="0.25" right="0.25" top="0.75" bottom="0.75" header="0.3" footer="0.3"/>
  <pageSetup scale="74" fitToHeight="0" orientation="portrait" horizontalDpi="360" verticalDpi="360"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Sub-port 1</vt:lpstr>
      <vt:lpstr>Programa 11</vt:lpstr>
      <vt:lpstr>Sub-port 2</vt:lpstr>
      <vt:lpstr>Programa 12</vt:lpstr>
      <vt:lpstr>Sub-port 3</vt:lpstr>
      <vt:lpstr>Programa 13</vt:lpstr>
      <vt:lpstr>Portada!Área_de_impresión</vt:lpstr>
      <vt:lpstr>'Programa 11'!Área_de_impresión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Sergio M. Polanco Albuerme</cp:lastModifiedBy>
  <cp:lastPrinted>2022-07-29T12:09:48Z</cp:lastPrinted>
  <dcterms:created xsi:type="dcterms:W3CDTF">2021-03-22T15:50:10Z</dcterms:created>
  <dcterms:modified xsi:type="dcterms:W3CDTF">2022-11-30T19:48:34Z</dcterms:modified>
</cp:coreProperties>
</file>