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caasdgovdo-my.sharepoint.com/personal/katihusca_ledesma_caasd_gob_do/Documents/Datos adjuntos/Documentos/2023/Ejecucion 2023/productos presupuestarios 2023/"/>
    </mc:Choice>
  </mc:AlternateContent>
  <xr:revisionPtr revIDLastSave="92" documentId="8_{EF851353-B038-4564-A616-5A1378E9B83B}" xr6:coauthVersionLast="47" xr6:coauthVersionMax="47" xr10:uidLastSave="{0CEBE084-D0DC-4E41-939F-898DDB5899BE}"/>
  <bookViews>
    <workbookView xWindow="-120" yWindow="-120" windowWidth="29040" windowHeight="17520" activeTab="4"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s>
  <definedNames>
    <definedName name="_xlnm.Print_Area" localSheetId="0">Portada!$A$1:$M$45</definedName>
    <definedName name="_xlnm.Print_Area" localSheetId="2">'Programa 11'!$A$1:$J$50</definedName>
    <definedName name="_xlnm.Print_Area" localSheetId="4">'Programa 12'!$A$1:$J$50</definedName>
    <definedName name="_xlnm.Print_Area" localSheetId="6">'Programa 13'!$A$1:$J$46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3" l="1"/>
  <c r="B42" i="3"/>
  <c r="B47" i="2"/>
  <c r="B46" i="2"/>
  <c r="B45" i="2"/>
  <c r="B45" i="1"/>
  <c r="B44" i="1"/>
  <c r="B43" i="1"/>
  <c r="I30" i="1" l="1"/>
  <c r="L30" i="2"/>
  <c r="F25" i="1" l="1"/>
  <c r="J29" i="2"/>
  <c r="D3" i="2"/>
  <c r="I31" i="1"/>
  <c r="J31" i="1"/>
  <c r="J30" i="1"/>
  <c r="J29" i="1" l="1"/>
  <c r="F25" i="3" l="1" a="1"/>
  <c r="F25" i="3" s="1"/>
  <c r="I25" i="1"/>
  <c r="F25" i="2"/>
  <c r="E30" i="2"/>
  <c r="E29" i="2"/>
  <c r="C25" i="2"/>
  <c r="A25" i="2"/>
  <c r="E29" i="1"/>
  <c r="I29" i="1" s="1"/>
  <c r="I29" i="3"/>
  <c r="J30" i="2"/>
  <c r="B44" i="3" l="1"/>
  <c r="I25" i="3"/>
  <c r="I25" i="2"/>
  <c r="I30" i="2" l="1"/>
  <c r="I29" i="2"/>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tc={7B2E6482-14F7-4B00-A15D-AD7FB45DC9DE}</author>
    <author>tc={90DA69DC-1B0C-4A54-8F1C-A2B62A37D172}</author>
  </authors>
  <commentList>
    <comment ref="B20" authorId="0" shapeId="0" xr:uid="{7B2E6482-14F7-4B00-A15D-AD7FB45DC9DE}">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 ref="B34" authorId="1" shapeId="0" xr:uid="{90DA69DC-1B0C-4A54-8F1C-A2B62A37D172}">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redacción del producto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tc={E8DE6736-11BE-4928-BCD2-33E7D5C5583F}</author>
  </authors>
  <commentList>
    <comment ref="B20" authorId="0" shapeId="0" xr:uid="{E8DE6736-11BE-4928-BCD2-33E7D5C5583F}">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tc={6AC54BAE-6599-4B08-A6C1-CFAB3032C9F0}</author>
  </authors>
  <commentList>
    <comment ref="B20" authorId="0" shapeId="0" xr:uid="{6AC54BAE-6599-4B08-A6C1-CFAB3032C9F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<sst xmlns="http://schemas.openxmlformats.org/spreadsheetml/2006/main" count="246" uniqueCount="111">
  <si>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</si>
  <si>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</si>
  <si>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</si>
  <si>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</si>
  <si>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</si>
  <si>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</si>
  <si>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</si>
  <si>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</si>
  <si>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</si>
  <si>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</si>
  <si>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</si>
  <si>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</si>
  <si>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</si>
  <si>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</si>
  <si>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</si>
  <si>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</si>
  <si>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</si>
  <si>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</si>
  <si>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</si>
  <si>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</si>
  <si>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</si>
  <si>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</si>
  <si>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</si>
  <si>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</si>
  <si>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</si>
  <si>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</si>
  <si>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</si>
  <si>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</si>
  <si>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</si>
  <si>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</si>
  <si>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</si>
  <si>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</si>
  <si>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</si>
  <si>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</si>
  <si>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</si>
  <si>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</si>
  <si>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</si>
  <si>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</si>
  <si>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</si>
  <si>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</si>
  <si>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</si>
  <si>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</si>
  <si>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</si>
  <si>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</si>
  <si>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</si>
  <si>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</si>
  <si>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</si>
  <si>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Programación Trimestral</t>
  </si>
  <si>
    <t>Ejecución Trimestral</t>
  </si>
  <si>
    <t xml:space="preserve"> Presupuesto Anual</t>
  </si>
  <si>
    <t>Informe de Evaluación Trimestral de las Metas Físicas-Financieras</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</si>
  <si>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</si>
  <si>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</si>
  <si>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</si>
  <si>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</si>
  <si>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</si>
  <si>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</si>
  <si>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</si>
  <si>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</si>
  <si>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</si>
  <si>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</si>
  <si>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</si>
  <si>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</si>
  <si>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</si>
  <si>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</si>
  <si>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</si>
  <si>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</si>
  <si>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</si>
  <si>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</si>
  <si>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</si>
  <si>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</si>
  <si>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</si>
  <si>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</si>
  <si>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</si>
  <si>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</si>
  <si>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</si>
  <si>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</si>
  <si>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</si>
  <si>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</si>
  <si>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</si>
  <si>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t>Informe seguimiento del presupuesto físico 2023 correspondiente al 1er Trimestre</t>
  </si>
  <si>
    <r>
      <t>12-05:</t>
    </r>
    <r>
      <rPr>
        <sz val="11"/>
        <color theme="1"/>
        <rFont val="Calibri"/>
        <family val="2"/>
        <scheme val="minor"/>
      </rPr>
      <t xml:space="preserve"> 7,213,023.90 </t>
    </r>
  </si>
  <si>
    <r>
      <t>12-04</t>
    </r>
    <r>
      <rPr>
        <sz val="11"/>
        <color theme="1"/>
        <rFont val="Calibri"/>
        <family val="2"/>
        <scheme val="minor"/>
      </rPr>
      <t>: 32,421,779.71</t>
    </r>
  </si>
  <si>
    <r>
      <t>13-04</t>
    </r>
    <r>
      <rPr>
        <sz val="11"/>
        <color theme="1"/>
        <rFont val="Calibri"/>
        <family val="2"/>
        <scheme val="minor"/>
      </rPr>
      <t>: 415,177</t>
    </r>
  </si>
  <si>
    <t>En este producto se propuso llegar a tener incorporados 448,000 a los servicios institucionales
Al termino del 1er trimestre, se ha logrado llegar a incorporar 415,177 clientes a los servicios institucionales representando un incremento de 1,453 nuevos clientes durante el año</t>
  </si>
  <si>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</si>
  <si>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</si>
  <si>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</si>
  <si>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</si>
  <si>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</si>
  <si>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</si>
  <si>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En este trimestre no se ha podido cumplir con las meta financiera con relación a la programación por inconvenientes en los procesos de la adquisición de los insumos.</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</si>
  <si>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</si>
  <si>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</si>
  <si>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</si>
  <si>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</si>
  <si>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</si>
  <si>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La ejecución financiera fue baja con relación a la programación debido a se adicionaron recursos provenientes del balance y este registro impacto el indicador del trimestre, además se registraron dificultades para ejecutar el presupuesto de inversión como estuvo previsto.</t>
  </si>
  <si>
    <t xml:space="preserve">Definir de forma previa con las instituciones como estarán recibiendo sus recursos, esto así porque en ocasiones se hace una programación indicativa que difiere mucho del ingreso percibido de los recursos afectando el desempeño financiero. </t>
  </si>
  <si>
    <t>La ejecución financiera fue baja con relación a la programación debido a que se adicionaron recursos provenientes de balance del año anterior  y  los mismos no fueron ejecutados en su totalidad  dentro del trimestre.</t>
  </si>
  <si>
    <t>Dentro de este producto se ha dispuesto producir en el año un total de 587,200,320 metros cúbicos de agua potable en todo el año.
Durante el 1er trimestre, la producción diaria promedio se ha mantenido en 393.40 Millones de galones, lo cual equivale a 133,893,610.96 metros cúbicos de agua producida durante el trimestre.</t>
  </si>
  <si>
    <t xml:space="preserve">Presupuesto aprobado:  </t>
  </si>
  <si>
    <t xml:space="preserve">Presupuesto modificado: </t>
  </si>
  <si>
    <t>Total devengado:</t>
  </si>
  <si>
    <t>Lic. Katihusca Ledesma</t>
  </si>
  <si>
    <t>Directora de Planificación y Desarrollo</t>
  </si>
  <si>
    <t>Logros Alcanzados:
En este producto se propuso lograr el tratamiento de 23,283,287.95 metros cúbicos de agua residual durante todo el año              
Durante el 1er trimestre, se ha logrado tratar un volumen de 7,213,023.90 gracias a la disponibilidad de 17 Plantas de tratamiento de aguas residuales las cuales en conjunto depuran diariamente 80,145 metros cúbicos de agua</t>
  </si>
  <si>
    <t>En este producto se propuso recolectar 121,946,211.37 metros cúbicos de agua residual en todo el año
Durante el 1er trimestre, se ha logrado recolectar 32,421,779.71  metros cúbicos de agua residual producto de haber alcanzado las  516,298    viviendas facturadas al servicio de alcantarillado sanitario</t>
  </si>
  <si>
    <t>Residentes de los sectores bajo jurisdicción de la CAASD.</t>
  </si>
  <si>
    <t>** Documento en revision.</t>
  </si>
  <si>
    <t>*Presupuesto modificado con la adición del balance del disponible del año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</si>
</sst>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0.00_);_(* \(#,##0.00\);_(* &quot;-&quot;??_);_(@_)"/>
    <numFmt numFmtId="165" formatCode="dd/mm/yyyy;@"/>
    <numFmt numFmtId="166" formatCode="[$-10409]#,##0;\-#,##0"/>
    <numFmt numFmtId="167" formatCode="[$-10409]#,##0.00;\-#,##0.00"/>
    <numFmt numFmtId="168" formatCode="[$-10409]0.00%"/>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indexed="81"/>
      <name val="Tahoma"/>
      <family val="2"/>
    </font>
    <font>
      <sz val="11"/>
      <name val="Calibri"/>
      <family val="2"/>
      <scheme val="minor"/>
    </font>
    <font>
      <sz val="8"/>
      <name val="Calibri"/>
      <family val="2"/>
    </font>
    <font>
      <sz val="22"/>
      <color theme="1"/>
      <name val="Arial Nova Cond"/>
      <family val="2"/>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40">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30" fillId="0" borderId="0"/>
    <xf numFmtId="43" fontId="30" fillId="0" borderId="0" applyFont="0" applyFill="0" applyBorder="0" applyAlignment="0" applyProtection="0"/>
    <xf numFmtId="0" fontId="30" fillId="0" borderId="0"/>
  </cellStyleXfs>
  <cellXfs count="121">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6" fillId="0" borderId="0" xfId="3" applyFont="1" applyAlignment="1">
      <alignment horizontal="center"/>
    </xf>
    <xf numFmtId="14" fontId="1" fillId="0" borderId="0" xfId="3" applyNumberFormat="1"/>
    <xf numFmtId="0" fontId="27" fillId="0" borderId="0" xfId="3" applyFont="1"/>
    <xf numFmtId="0" fontId="28"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1"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4" fontId="17" fillId="0" borderId="34" xfId="1" applyFont="1" applyFill="1" applyBorder="1" applyAlignment="1" applyProtection="1">
      <alignment horizontal="center" vertical="center" wrapText="1"/>
      <protection locked="0"/>
    </xf>
    <xf numFmtId="167" fontId="0" fillId="0" borderId="0" xfId="0" applyNumberFormat="1"/>
    <xf numFmtId="164" fontId="17" fillId="0" borderId="34" xfId="1" applyFont="1" applyBorder="1" applyAlignment="1" applyProtection="1">
      <alignment horizontal="center" vertical="center" wrapText="1" readingOrder="1"/>
      <protection locked="0"/>
    </xf>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164" fontId="10" fillId="0" borderId="0" xfId="1" applyFont="1"/>
    <xf numFmtId="164" fontId="17" fillId="0" borderId="28" xfId="1" applyFont="1" applyBorder="1" applyAlignment="1" applyProtection="1">
      <alignment horizontal="center" vertical="center" wrapText="1"/>
      <protection locked="0"/>
    </xf>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43" fontId="34" fillId="0" borderId="0" xfId="0" applyNumberFormat="1" applyFont="1" applyAlignment="1">
      <alignment vertical="center"/>
    </xf>
    <xf numFmtId="166" fontId="17" fillId="0" borderId="28" xfId="0" applyNumberFormat="1" applyFont="1" applyBorder="1" applyAlignment="1" applyProtection="1">
      <alignment horizontal="center" vertical="center" wrapText="1"/>
      <protection locked="0"/>
    </xf>
    <xf numFmtId="0" fontId="24" fillId="0" borderId="0" xfId="3" applyFont="1" applyAlignment="1">
      <alignment horizontal="center" wrapText="1"/>
    </xf>
    <xf numFmtId="0" fontId="25" fillId="0" borderId="0" xfId="3" applyFont="1" applyAlignment="1">
      <alignment horizontal="center"/>
    </xf>
    <xf numFmtId="0" fontId="29" fillId="0" borderId="0" xfId="4"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2" fillId="0" borderId="35" xfId="0" applyFont="1" applyBorder="1" applyAlignment="1" applyProtection="1">
      <alignment horizontal="left" vertical="center" wrapText="1"/>
      <protection locked="0"/>
    </xf>
    <xf numFmtId="0" fontId="32" fillId="0" borderId="36" xfId="0" applyFont="1" applyBorder="1" applyAlignment="1" applyProtection="1">
      <alignment horizontal="left" vertical="center" wrapText="1"/>
      <protection locked="0"/>
    </xf>
    <xf numFmtId="0" fontId="32"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32" fillId="0" borderId="0" xfId="0" applyFont="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2" fillId="6" borderId="22"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164" fontId="17" fillId="0" borderId="28" xfId="1" applyFont="1" applyFill="1" applyBorder="1" applyAlignment="1" applyProtection="1">
      <alignment horizontal="center" vertical="center" wrapText="1"/>
      <protection locked="0"/>
    </xf>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34" fillId="0" borderId="0" xfId="0" applyFont="1" applyAlignment="1" applyProtection="1">
      <alignment horizontal="left" vertical="center" wrapText="1"/>
      <protection locked="0"/>
    </xf>
    <xf numFmtId="0" fontId="34" fillId="0" borderId="18" xfId="0" applyFont="1" applyBorder="1" applyAlignment="1" applyProtection="1">
      <alignment horizontal="left" vertical="center" wrapText="1"/>
      <protection locked="0"/>
    </xf>
    <xf numFmtId="0" fontId="35" fillId="0" borderId="0" xfId="0" applyFont="1" applyProtection="1">
      <protection locked="0"/>
    </xf>
    <xf numFmtId="0" fontId="36" fillId="0" borderId="0" xfId="3" applyFont="1" applyAlignment="1">
      <alignment horizontal="center" wrapText="1"/>
    </xf>
  </cellXfs>
  <cellStyles count="8">
    <cellStyle name="Millares" xfId="1" builtinId="3"/>
    <cellStyle name="Millares 2" xfId="6" xr:uid="{C5EF704A-056A-404C-B356-CC557C5561BC}"/>
    <cellStyle name="Normal" xfId="0" builtinId="0"/>
    <cellStyle name="Normal 2" xfId="3" xr:uid="{3CFACB2D-76DD-4DA3-B1C3-8370ED5866E9}"/>
    <cellStyle name="Normal 2 2" xfId="7" xr:uid="{5122459C-0ACC-4BF9-888D-E979A40DC5B2}"/>
    <cellStyle name="Normal 3" xfId="4" xr:uid="{9C556220-85DE-4F08-B555-04D0671D0543}"/>
    <cellStyle name="Normal 4" xfId="5" xr:uid="{DB7218CF-61CF-48FF-B6F2-D03761DAA487}"/>
    <cellStyle name="Porcentaje" xfId="2" builtinId="5"/>
  </cellStyles>
  <dxfs count="45">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rgio.Polanco/AppData/Local/Microsoft/Windows/INetCache/Content.Outlook/EFLJGCP3/Copia%20de%20PROGRAMACION-2022-6102%20Rev%20KLG%2013.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02 Form. Prog. (Ingresos)"/>
      <sheetName val="6102 Form. Prog. (Gastos) "/>
    </sheetNames>
    <sheetDataSet>
      <sheetData sheetId="0"/>
      <sheetData sheetId="1">
        <row r="66">
          <cell r="F66">
            <v>986925057.66872764</v>
          </cell>
        </row>
      </sheetData>
    </sheetDataSet>
  </externalBook>
</externalLink>
</file>

<file path=xl/persons/person.xml><?xml version="1.0" encoding="utf-8"?>
<personList xmlns="http://schemas.microsoft.com/office/spreadsheetml/2018/threadedcomments" xmlns:x="http://schemas.openxmlformats.org/spreadsheetml/2006/main">
  <person displayName="Katihusca O. Ledesma G." id="{27089EB1-E9FD-4722-9F0D-D45404B20DF3}"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dataCellStyle="Millares"/>
    <tableColumn id="4" xr3:uid="{8DB7EDBB-DB79-4CBD-AD68-D153CE19B0A8}" name="Financiera_x000a_(B)" dataDxfId="36"/>
    <tableColumn id="9" xr3:uid="{AC3E8DE2-D537-4CBB-AD59-753602F58C3E}" name="Física_x000a_(C)" dataDxfId="35">
      <calculatedColumnFormula>+Tabla1[[#This Row],[Física
(A)]]/4</calculatedColumnFormula>
    </tableColumn>
    <tableColumn id="10" xr3:uid="{25C7EA1D-EAE0-4DC9-9FB1-C0E265B640E6}" name="Financiera_x000a_(D)" dataDxfId="34"/>
    <tableColumn id="5" xr3:uid="{C2FDA61C-9281-4FCB-A3FE-246521A85EA0}" name="Física _x000a_(E)" dataDxfId="33" dataCellStyle="Millares"/>
    <tableColumn id="6" xr3:uid="{B07D8104-8103-4848-A228-6FBAE528EF68}" name="Financiera _x000a_ (F)" dataDxfId="32"/>
    <tableColumn id="7" xr3:uid="{F97ACE16-1124-4543-AD0A-CBAA1878A36A}" name="Física _x000a_(%)_x000a_ G=E/C" dataDxfId="31" dataCellStyle="Porcentaje">
      <calculatedColumnFormula>IF(G29&gt;0,G29/E29,0)</calculatedColumnFormula>
    </tableColumn>
    <tableColumn id="8" xr3:uid="{CAB2F777-24BA-4EFC-82F9-153B93171D9B}" name="Financiero _x000a_(%) _x000a_H=F/D" dataDxfId="30">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dataCellStyle="Millares"/>
    <tableColumn id="4" xr3:uid="{01DD5E01-3432-4797-A877-368DE9E3A228}" name="Financiera_x000a_(B)" dataDxfId="21" dataCellStyle="Millares"/>
    <tableColumn id="9" xr3:uid="{96EF8D5C-A1CC-4D3F-94B9-2D6047E0FD08}" name="Física_x000a_(C)" dataDxfId="20" dataCellStyle="Millares">
      <calculatedColumnFormula>+Tabla13[[#This Row],[Física
(A)]]/4</calculatedColumnFormula>
    </tableColumn>
    <tableColumn id="10" xr3:uid="{889C75D1-1248-4F97-A615-BE519BD5DC80}" name="Financiera_x000a_(D)" dataDxfId="19" dataCellStyle="Millares">
      <calculatedColumnFormula>+'[2]6102 Form. Prog. (Gastos) '!$N$212</calculatedColumnFormula>
    </tableColumn>
    <tableColumn id="5" xr3:uid="{92B90EC3-83BA-45B2-9B80-28BBEB7EC9E0}" name="Física _x000a_(E)" dataDxfId="18" dataCellStyle="Millares"/>
    <tableColumn id="6" xr3:uid="{546E0053-40B8-4E51-860E-CBF2981B7D7A}" name="Financiera _x000a_ (F)" dataDxfId="17"/>
    <tableColumn id="7" xr3:uid="{F0BCFDA7-BE59-4E81-8958-E4237373605D}" name="Física _x000a_(%)_x000a_ G=E/C" dataDxfId="16" dataCellStyle="Porcentaje">
      <calculatedColumnFormula>IF(G29&gt;0,G29/E29,0)</calculatedColumnFormula>
    </tableColumn>
    <tableColumn id="8" xr3:uid="{634103A3-E1ED-43D4-B160-1BE8498411F0}" name="Financiero _x000a_(%) _x000a_H=F/D" dataDxfId="15">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dataCellStyle="Millares"/>
    <tableColumn id="4" xr3:uid="{5A006633-A0BC-40E6-A0F1-10449993946D}" name="Financiera_x000a_(B)" dataDxfId="6"/>
    <tableColumn id="9" xr3:uid="{113C7BDC-C86C-4BF2-955E-30FC55791F3E}" name="Física_x000a_(C)" dataDxfId="5"/>
    <tableColumn id="10" xr3:uid="{C6C24817-50B9-4FBC-9CF2-C09963EAFB4E}" name="Financiera_x000a_(D)" dataDxfId="4"/>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IF(G29&gt;0,G29/E29,0)</calculatedColumnFormula>
    </tableColumn>
    <tableColumn id="8" xr3:uid="{DF800A31-F9E2-4166-B432-22F2A910032E}" name="Financiero _x000a_(%) _x000a_H=F/D" dataDxfId="0">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0" dT="2023-04-14T03:30:28.46" personId="{27089EB1-E9FD-4722-9F0D-D45404B20DF3}" id="{7B2E6482-14F7-4B00-A15D-AD7FB45DC9DE}">
    <text>Corregir la redacción de los beneficiarios</text>
  </threadedComment>
  <threadedComment ref="B34" dT="2023-04-14T03:30:57.30" personId="{27089EB1-E9FD-4722-9F0D-D45404B20DF3}" id="{90DA69DC-1B0C-4A54-8F1C-A2B62A37D172}">
    <text>Corregir redacción del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B20" dT="2023-04-14T03:30:28.46" personId="{27089EB1-E9FD-4722-9F0D-D45404B20DF3}" id="{E8DE6736-11BE-4928-BCD2-33E7D5C5583F}">
    <text>Corregir la redacción de los beneficiarios</text>
  </threadedComment>
</ThreadedComments>
</file>

<file path=xl/threadedComments/threadedComment3.xml><?xml version="1.0" encoding="utf-8"?>
<ThreadedComments xmlns="http://schemas.microsoft.com/office/spreadsheetml/2018/threadedcomments" xmlns:x="http://schemas.openxmlformats.org/spreadsheetml/2006/main">
  <threadedComment ref="B20" dT="2023-04-14T03:30:28.46" personId="{27089EB1-E9FD-4722-9F0D-D45404B20DF3}" id="{6AC54BAE-6599-4B08-A6C1-CFAB3032C9F0}">
    <text>Corregir la redacción de los beneficiarios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47" zoomScaleNormal="100" zoomScaleSheetLayoutView="100" workbookViewId="0">
      <selection activeCell="O17" sqref="O17"/>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53"/>
      <c r="B2" s="53"/>
      <c r="C2" s="53"/>
      <c r="D2" s="53"/>
      <c r="E2" s="53"/>
      <c r="F2" s="53"/>
      <c r="G2" s="53"/>
      <c r="H2" s="53"/>
      <c r="I2" s="53"/>
      <c r="J2" s="53"/>
      <c r="K2" s="53"/>
      <c r="L2" s="53"/>
      <c r="M2" s="53"/>
    </row>
    <row r="10" spans="1:15" ht="33.75" x14ac:dyDescent="0.5">
      <c r="A10" s="54" t="s">
        <v>73</v>
      </c>
      <c r="B10" s="54"/>
      <c r="C10" s="54"/>
      <c r="D10" s="54"/>
      <c r="E10" s="54"/>
      <c r="F10" s="54"/>
      <c r="G10" s="54"/>
      <c r="H10" s="54"/>
      <c r="I10" s="54"/>
      <c r="J10" s="54"/>
      <c r="K10" s="54"/>
      <c r="L10" s="54"/>
      <c r="M10" s="54"/>
    </row>
    <row r="11" spans="1:15" ht="30.75" customHeight="1" x14ac:dyDescent="0.4">
      <c r="A11" s="120" t="s">
        <v>80</v>
      </c>
      <c r="B11" s="120"/>
      <c r="C11" s="120"/>
      <c r="D11" s="120"/>
      <c r="E11" s="120"/>
      <c r="F11" s="120"/>
      <c r="G11" s="120"/>
      <c r="H11" s="120"/>
      <c r="I11" s="120"/>
      <c r="J11" s="120"/>
      <c r="K11" s="120"/>
      <c r="L11" s="120"/>
      <c r="M11" s="120"/>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J33" sqref="J33"/>
    </sheetView>
  </sheetViews>
  <sheetFormatPr baseColWidth="10" defaultRowHeight="15" x14ac:dyDescent="0.25"/>
  <cols>
    <col min="1" max="16384" width="11.42578125" style="32"/>
  </cols>
  <sheetData>
    <row r="18" spans="1:10" ht="278.25" customHeight="1" x14ac:dyDescent="1.95">
      <c r="A18" s="55" t="s">
        <v>74</v>
      </c>
      <c r="B18" s="55"/>
      <c r="C18" s="55"/>
      <c r="D18" s="55"/>
      <c r="E18" s="55"/>
      <c r="F18" s="55"/>
      <c r="G18" s="55"/>
      <c r="H18" s="55"/>
      <c r="I18" s="55"/>
      <c r="J18" s="55"/>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pageSetUpPr fitToPage="1"/>
  </sheetPr>
  <dimension ref="A1:J49"/>
  <sheetViews>
    <sheetView view="pageBreakPreview" zoomScaleNormal="100" zoomScaleSheetLayoutView="100" workbookViewId="0">
      <selection activeCell="K16" sqref="K16"/>
    </sheetView>
  </sheetViews>
  <sheetFormatPr baseColWidth="10" defaultRowHeight="15" x14ac:dyDescent="0.25"/>
  <cols>
    <col min="1" max="1" width="25.7109375" style="5" customWidth="1"/>
    <col min="2" max="2" width="22.140625" style="5" customWidth="1"/>
    <col min="3" max="7" width="12.7109375" style="5" customWidth="1"/>
    <col min="8" max="8" width="17.28515625" style="5" bestFit="1" customWidth="1"/>
    <col min="9" max="9" width="12.7109375" style="5" customWidth="1"/>
    <col min="10" max="10" width="14.42578125" style="5" customWidth="1"/>
  </cols>
  <sheetData>
    <row r="1" spans="1:10" ht="21.75" thickBot="1" x14ac:dyDescent="0.3">
      <c r="A1" s="17"/>
      <c r="B1" s="96" t="s">
        <v>50</v>
      </c>
      <c r="C1" s="97"/>
      <c r="D1" s="97"/>
      <c r="E1" s="97"/>
      <c r="F1" s="97"/>
      <c r="G1" s="97"/>
      <c r="H1" s="97"/>
      <c r="I1" s="97"/>
      <c r="J1" s="98"/>
    </row>
    <row r="2" spans="1:10" ht="21.75" customHeight="1" thickBot="1" x14ac:dyDescent="0.3">
      <c r="A2" s="18"/>
      <c r="B2" s="99" t="s">
        <v>0</v>
      </c>
      <c r="C2" s="100"/>
      <c r="D2" s="99" t="s">
        <v>1</v>
      </c>
      <c r="E2" s="100"/>
      <c r="F2" s="100"/>
      <c r="G2" s="100"/>
      <c r="H2" s="101"/>
      <c r="I2" s="1" t="s">
        <v>2</v>
      </c>
      <c r="J2" s="2" t="s">
        <v>3</v>
      </c>
    </row>
    <row r="3" spans="1:10" ht="21.75" thickBot="1" x14ac:dyDescent="0.3">
      <c r="A3" s="19"/>
      <c r="B3" s="102" t="s">
        <v>4</v>
      </c>
      <c r="C3" s="103"/>
      <c r="D3" s="102" t="s">
        <v>87</v>
      </c>
      <c r="E3" s="103"/>
      <c r="F3" s="103"/>
      <c r="G3" s="103"/>
      <c r="H3" s="104"/>
      <c r="I3" s="23" t="s">
        <v>85</v>
      </c>
      <c r="J3" s="24">
        <v>0</v>
      </c>
    </row>
    <row r="4" spans="1:10" x14ac:dyDescent="0.25">
      <c r="A4" s="105"/>
      <c r="B4" s="106"/>
      <c r="C4" s="106"/>
      <c r="D4" s="107"/>
      <c r="E4" s="107"/>
      <c r="F4" s="107"/>
      <c r="G4" s="107"/>
      <c r="H4" s="107"/>
      <c r="I4" s="106"/>
      <c r="J4" s="108"/>
    </row>
    <row r="5" spans="1:10" ht="3" customHeight="1" x14ac:dyDescent="0.25">
      <c r="A5" s="93"/>
      <c r="B5" s="94"/>
      <c r="C5" s="94"/>
      <c r="D5" s="94"/>
      <c r="E5" s="94"/>
      <c r="F5" s="94"/>
      <c r="G5" s="94"/>
      <c r="H5" s="94"/>
      <c r="I5" s="94"/>
      <c r="J5" s="95"/>
    </row>
    <row r="6" spans="1:10" ht="15.75" x14ac:dyDescent="0.25">
      <c r="A6" s="56" t="s">
        <v>92</v>
      </c>
      <c r="B6" s="57"/>
      <c r="C6" s="57"/>
      <c r="D6" s="57"/>
      <c r="E6" s="57"/>
      <c r="F6" s="57"/>
      <c r="G6" s="57"/>
      <c r="H6" s="57"/>
      <c r="I6" s="57"/>
      <c r="J6" s="58"/>
    </row>
    <row r="7" spans="1:10" ht="15.75" x14ac:dyDescent="0.25">
      <c r="A7" s="71" t="s">
        <v>5</v>
      </c>
      <c r="B7" s="72"/>
      <c r="C7" s="72"/>
      <c r="D7" s="72"/>
      <c r="E7" s="72"/>
      <c r="F7" s="72"/>
      <c r="G7" s="72"/>
      <c r="H7" s="72"/>
      <c r="I7" s="72"/>
      <c r="J7" s="73"/>
    </row>
    <row r="8" spans="1:10" x14ac:dyDescent="0.25">
      <c r="A8" s="3" t="s">
        <v>6</v>
      </c>
      <c r="B8" s="66" t="s">
        <v>51</v>
      </c>
      <c r="C8" s="67"/>
      <c r="D8" s="67"/>
      <c r="E8" s="67"/>
      <c r="F8" s="67"/>
      <c r="G8" s="67"/>
      <c r="H8" s="67"/>
      <c r="I8" s="67"/>
      <c r="J8" s="68"/>
    </row>
    <row r="9" spans="1:10" ht="15" customHeight="1" x14ac:dyDescent="0.25">
      <c r="A9" s="20" t="s">
        <v>35</v>
      </c>
      <c r="B9" s="66" t="s">
        <v>52</v>
      </c>
      <c r="C9" s="67"/>
      <c r="D9" s="67"/>
      <c r="E9" s="67"/>
      <c r="F9" s="67"/>
      <c r="G9" s="67"/>
      <c r="H9" s="67"/>
      <c r="I9" s="67"/>
      <c r="J9" s="68"/>
    </row>
    <row r="10" spans="1:10" x14ac:dyDescent="0.25">
      <c r="A10" s="20" t="s">
        <v>36</v>
      </c>
      <c r="B10" s="66" t="s">
        <v>53</v>
      </c>
      <c r="C10" s="67"/>
      <c r="D10" s="67"/>
      <c r="E10" s="67"/>
      <c r="F10" s="67"/>
      <c r="G10" s="67"/>
      <c r="H10" s="67"/>
      <c r="I10" s="67"/>
      <c r="J10" s="68"/>
    </row>
    <row r="11" spans="1:10" ht="56.25" customHeight="1" x14ac:dyDescent="0.25">
      <c r="A11" s="3" t="s">
        <v>7</v>
      </c>
      <c r="B11" s="69" t="s">
        <v>54</v>
      </c>
      <c r="C11" s="69"/>
      <c r="D11" s="69"/>
      <c r="E11" s="69"/>
      <c r="F11" s="69"/>
      <c r="G11" s="69"/>
      <c r="H11" s="69"/>
      <c r="I11" s="69"/>
      <c r="J11" s="70"/>
    </row>
    <row r="12" spans="1:10" ht="32.25" customHeight="1" x14ac:dyDescent="0.25">
      <c r="A12" s="3" t="s">
        <v>8</v>
      </c>
      <c r="B12" s="69" t="s">
        <v>55</v>
      </c>
      <c r="C12" s="69"/>
      <c r="D12" s="69"/>
      <c r="E12" s="69"/>
      <c r="F12" s="69"/>
      <c r="G12" s="69"/>
      <c r="H12" s="69"/>
      <c r="I12" s="69"/>
      <c r="J12" s="70"/>
    </row>
    <row r="13" spans="1:10" ht="15.75" x14ac:dyDescent="0.25">
      <c r="A13" s="56" t="s">
        <v>9</v>
      </c>
      <c r="B13" s="57"/>
      <c r="C13" s="57"/>
      <c r="D13" s="57"/>
      <c r="E13" s="57"/>
      <c r="F13" s="57"/>
      <c r="G13" s="57"/>
      <c r="H13" s="57"/>
      <c r="I13" s="57"/>
      <c r="J13" s="58"/>
    </row>
    <row r="14" spans="1:10" x14ac:dyDescent="0.25">
      <c r="A14" s="3" t="s">
        <v>10</v>
      </c>
      <c r="B14" s="21">
        <v>2</v>
      </c>
      <c r="C14" s="92" t="str">
        <f>IFERROR(VLOOKUP(B14,'[1]Validacion datos'!A2:B5,2,FALSE),"")</f>
        <v>DESARROLLO SOCIAL</v>
      </c>
      <c r="D14" s="92"/>
      <c r="E14" s="92"/>
      <c r="F14" s="92"/>
      <c r="G14" s="92"/>
      <c r="H14" s="92"/>
      <c r="I14" s="92"/>
      <c r="J14" s="92"/>
    </row>
    <row r="15" spans="1:10" x14ac:dyDescent="0.25">
      <c r="A15" s="3" t="s">
        <v>11</v>
      </c>
      <c r="B15" s="6">
        <v>2.5</v>
      </c>
      <c r="C15" s="92" t="str">
        <f>IFERROR(VLOOKUP(B15,'[1]Validacion datos'!A8:B26,2,FALSE),"")</f>
        <v>Vivienda digna en entornos saludables</v>
      </c>
      <c r="D15" s="92"/>
      <c r="E15" s="92"/>
      <c r="F15" s="92"/>
      <c r="G15" s="92"/>
      <c r="H15" s="92"/>
      <c r="I15" s="92"/>
      <c r="J15" s="92"/>
    </row>
    <row r="16" spans="1:10" x14ac:dyDescent="0.25">
      <c r="A16" s="3" t="s">
        <v>12</v>
      </c>
      <c r="B16" s="7" t="s">
        <v>56</v>
      </c>
      <c r="C16" s="91" t="str">
        <f>IFERROR(VLOOKUP(B16,'[1]Validacion datos'!D8:E64,2,FALSE),"")</f>
        <v>Garantizar el acceso universal a servicios de agua potable y saneamiento, provistos con calidad y eficiencia</v>
      </c>
      <c r="D16" s="91"/>
      <c r="E16" s="91"/>
      <c r="F16" s="91"/>
      <c r="G16" s="91"/>
      <c r="H16" s="91"/>
      <c r="I16" s="91"/>
      <c r="J16" s="91"/>
    </row>
    <row r="17" spans="1:10" ht="15.75" x14ac:dyDescent="0.25">
      <c r="A17" s="56" t="s">
        <v>13</v>
      </c>
      <c r="B17" s="57"/>
      <c r="C17" s="57"/>
      <c r="D17" s="57"/>
      <c r="E17" s="57"/>
      <c r="F17" s="57"/>
      <c r="G17" s="57"/>
      <c r="H17" s="57"/>
      <c r="I17" s="57"/>
      <c r="J17" s="58"/>
    </row>
    <row r="18" spans="1:10" x14ac:dyDescent="0.25">
      <c r="A18" s="3" t="s">
        <v>14</v>
      </c>
      <c r="B18" s="69" t="s">
        <v>57</v>
      </c>
      <c r="C18" s="69"/>
      <c r="D18" s="69"/>
      <c r="E18" s="69"/>
      <c r="F18" s="69"/>
      <c r="G18" s="69"/>
      <c r="H18" s="69"/>
      <c r="I18" s="69"/>
      <c r="J18" s="70"/>
    </row>
    <row r="19" spans="1:10" ht="199.5" customHeight="1" x14ac:dyDescent="0.25">
      <c r="A19" s="8" t="s">
        <v>15</v>
      </c>
      <c r="B19" s="69" t="s">
        <v>58</v>
      </c>
      <c r="C19" s="69"/>
      <c r="D19" s="69"/>
      <c r="E19" s="69"/>
      <c r="F19" s="69"/>
      <c r="G19" s="69"/>
      <c r="H19" s="69"/>
      <c r="I19" s="69"/>
      <c r="J19" s="70"/>
    </row>
    <row r="20" spans="1:10" x14ac:dyDescent="0.25">
      <c r="A20" s="8" t="s">
        <v>16</v>
      </c>
      <c r="B20" s="117" t="s">
        <v>108</v>
      </c>
      <c r="C20" s="117"/>
      <c r="D20" s="117"/>
      <c r="E20" s="117"/>
      <c r="F20" s="117"/>
      <c r="G20" s="117"/>
      <c r="H20" s="117"/>
      <c r="I20" s="117"/>
      <c r="J20" s="118"/>
    </row>
    <row r="21" spans="1:10" x14ac:dyDescent="0.25">
      <c r="A21" s="8" t="s">
        <v>37</v>
      </c>
      <c r="B21" s="69" t="s">
        <v>71</v>
      </c>
      <c r="C21" s="69"/>
      <c r="D21" s="69"/>
      <c r="E21" s="69"/>
      <c r="F21" s="69"/>
      <c r="G21" s="69"/>
      <c r="H21" s="69"/>
      <c r="I21" s="69"/>
      <c r="J21" s="70"/>
    </row>
    <row r="22" spans="1:10" ht="15.75" x14ac:dyDescent="0.25">
      <c r="A22" s="56" t="s">
        <v>17</v>
      </c>
      <c r="B22" s="57"/>
      <c r="C22" s="57"/>
      <c r="D22" s="57"/>
      <c r="E22" s="57"/>
      <c r="F22" s="57"/>
      <c r="G22" s="57"/>
      <c r="H22" s="57"/>
      <c r="I22" s="57"/>
      <c r="J22" s="58"/>
    </row>
    <row r="23" spans="1:10" ht="15.75" x14ac:dyDescent="0.25">
      <c r="A23" s="71" t="s">
        <v>18</v>
      </c>
      <c r="B23" s="72"/>
      <c r="C23" s="72"/>
      <c r="D23" s="72"/>
      <c r="E23" s="72"/>
      <c r="F23" s="72"/>
      <c r="G23" s="72"/>
      <c r="H23" s="72"/>
      <c r="I23" s="72"/>
      <c r="J23" s="73"/>
    </row>
    <row r="24" spans="1:10" ht="15" customHeight="1" x14ac:dyDescent="0.25">
      <c r="A24" s="86" t="s">
        <v>19</v>
      </c>
      <c r="B24" s="87"/>
      <c r="C24" s="88" t="s">
        <v>20</v>
      </c>
      <c r="D24" s="90"/>
      <c r="E24" s="90"/>
      <c r="F24" s="90" t="s">
        <v>21</v>
      </c>
      <c r="G24" s="90"/>
      <c r="H24" s="87"/>
      <c r="I24" s="88" t="s">
        <v>22</v>
      </c>
      <c r="J24" s="89"/>
    </row>
    <row r="25" spans="1:10" x14ac:dyDescent="0.25">
      <c r="A25" s="76">
        <v>5097580187</v>
      </c>
      <c r="B25" s="77"/>
      <c r="C25" s="83">
        <v>5961213084.3500004</v>
      </c>
      <c r="D25" s="84"/>
      <c r="E25" s="85"/>
      <c r="F25" s="83">
        <f>+H29</f>
        <v>675041499.44000006</v>
      </c>
      <c r="G25" s="84"/>
      <c r="H25" s="85"/>
      <c r="I25" s="78">
        <f>IF(F25&gt;0,F25/C25,0)</f>
        <v>0.11323894816177424</v>
      </c>
      <c r="J25" s="79"/>
    </row>
    <row r="26" spans="1:10" ht="15.75" x14ac:dyDescent="0.25">
      <c r="A26" s="71" t="s">
        <v>23</v>
      </c>
      <c r="B26" s="72"/>
      <c r="C26" s="72"/>
      <c r="D26" s="72"/>
      <c r="E26" s="72"/>
      <c r="F26" s="72"/>
      <c r="G26" s="72"/>
      <c r="H26" s="72"/>
      <c r="I26" s="72"/>
      <c r="J26" s="73"/>
    </row>
    <row r="27" spans="1:10" x14ac:dyDescent="0.25">
      <c r="A27" s="4"/>
      <c r="B27"/>
      <c r="C27" s="80" t="s">
        <v>49</v>
      </c>
      <c r="D27" s="81"/>
      <c r="E27" s="80" t="s">
        <v>47</v>
      </c>
      <c r="F27" s="81"/>
      <c r="G27" s="80" t="s">
        <v>48</v>
      </c>
      <c r="H27" s="80"/>
      <c r="I27" s="80" t="s">
        <v>24</v>
      </c>
      <c r="J27" s="82"/>
    </row>
    <row r="28" spans="1:10" ht="38.25" x14ac:dyDescent="0.25">
      <c r="A28" s="9" t="s">
        <v>25</v>
      </c>
      <c r="B28" s="10" t="s">
        <v>26</v>
      </c>
      <c r="C28" s="10" t="s">
        <v>38</v>
      </c>
      <c r="D28" s="10" t="s">
        <v>39</v>
      </c>
      <c r="E28" s="10" t="s">
        <v>41</v>
      </c>
      <c r="F28" s="10" t="s">
        <v>42</v>
      </c>
      <c r="G28" s="10" t="s">
        <v>43</v>
      </c>
      <c r="H28" s="10" t="s">
        <v>44</v>
      </c>
      <c r="I28" s="10" t="s">
        <v>45</v>
      </c>
      <c r="J28" s="11" t="s">
        <v>46</v>
      </c>
    </row>
    <row r="29" spans="1:10" ht="60" x14ac:dyDescent="0.25">
      <c r="A29" s="25" t="s">
        <v>90</v>
      </c>
      <c r="B29" s="26" t="s">
        <v>89</v>
      </c>
      <c r="C29" s="41">
        <v>587200320</v>
      </c>
      <c r="D29" s="13">
        <v>5961213084.3500004</v>
      </c>
      <c r="E29" s="13">
        <f>+Tabla1[[#This Row],[Física
(A)]]/4</f>
        <v>146800080</v>
      </c>
      <c r="F29" s="13">
        <v>3252684026.98</v>
      </c>
      <c r="G29" s="112">
        <v>133893610.95999999</v>
      </c>
      <c r="H29" s="13">
        <v>675041499.44000006</v>
      </c>
      <c r="I29" s="14">
        <f>IF(G29&gt;0,G29/E29,0)</f>
        <v>0.91208132148156862</v>
      </c>
      <c r="J29" s="36">
        <f t="shared" ref="I29:J31" si="0">IF(H29&gt;0,H29/F29,0)</f>
        <v>0.20753368413308557</v>
      </c>
    </row>
    <row r="30" spans="1:10" ht="24" x14ac:dyDescent="0.25">
      <c r="A30" s="47"/>
      <c r="B30" s="27" t="s">
        <v>88</v>
      </c>
      <c r="C30" s="48"/>
      <c r="D30" s="44"/>
      <c r="E30" s="40">
        <v>81000000</v>
      </c>
      <c r="F30" s="44"/>
      <c r="G30" s="38">
        <v>81108237.618000001</v>
      </c>
      <c r="H30" s="44"/>
      <c r="I30" s="49">
        <f>IF(G30&gt;0,G30/E30,0)</f>
        <v>1.001336266888889</v>
      </c>
      <c r="J30" s="50">
        <f t="shared" si="0"/>
        <v>0</v>
      </c>
    </row>
    <row r="31" spans="1:10" ht="48" x14ac:dyDescent="0.25">
      <c r="A31" s="47"/>
      <c r="B31" s="27" t="s">
        <v>86</v>
      </c>
      <c r="C31" s="48"/>
      <c r="D31" s="44"/>
      <c r="E31" s="44">
        <v>813000</v>
      </c>
      <c r="F31" s="44"/>
      <c r="G31" s="51">
        <v>812686</v>
      </c>
      <c r="H31" s="44"/>
      <c r="I31" s="49">
        <f t="shared" si="0"/>
        <v>0.99961377613776137</v>
      </c>
      <c r="J31" s="50">
        <f t="shared" si="0"/>
        <v>0</v>
      </c>
    </row>
    <row r="32" spans="1:10" ht="15.75" x14ac:dyDescent="0.25">
      <c r="A32" s="56" t="s">
        <v>27</v>
      </c>
      <c r="B32" s="57"/>
      <c r="C32" s="57"/>
      <c r="D32" s="57"/>
      <c r="E32" s="57"/>
      <c r="F32" s="57"/>
      <c r="G32" s="57"/>
      <c r="H32" s="57"/>
      <c r="I32" s="57"/>
      <c r="J32" s="58"/>
    </row>
    <row r="33" spans="1:10" ht="15.75" x14ac:dyDescent="0.25">
      <c r="A33" s="71" t="s">
        <v>28</v>
      </c>
      <c r="B33" s="72"/>
      <c r="C33" s="72"/>
      <c r="D33" s="72"/>
      <c r="E33" s="72"/>
      <c r="F33" s="72"/>
      <c r="G33" s="72"/>
      <c r="H33" s="72"/>
      <c r="I33" s="72"/>
      <c r="J33" s="73"/>
    </row>
    <row r="34" spans="1:10" ht="27" customHeight="1" x14ac:dyDescent="0.25">
      <c r="A34" s="16" t="s">
        <v>29</v>
      </c>
      <c r="B34" s="74" t="s">
        <v>96</v>
      </c>
      <c r="C34" s="74"/>
      <c r="D34" s="74"/>
      <c r="E34" s="74"/>
      <c r="F34" s="74"/>
      <c r="G34" s="74"/>
      <c r="H34" s="74"/>
      <c r="I34" s="74"/>
      <c r="J34" s="75"/>
    </row>
    <row r="35" spans="1:10" ht="30" x14ac:dyDescent="0.25">
      <c r="A35" s="16" t="s">
        <v>30</v>
      </c>
      <c r="B35" s="69" t="s">
        <v>62</v>
      </c>
      <c r="C35" s="69"/>
      <c r="D35" s="69"/>
      <c r="E35" s="69"/>
      <c r="F35" s="69"/>
      <c r="G35" s="69"/>
      <c r="H35" s="69"/>
      <c r="I35" s="69"/>
      <c r="J35" s="70"/>
    </row>
    <row r="36" spans="1:10" ht="54.75" customHeight="1" x14ac:dyDescent="0.25">
      <c r="A36" s="16" t="s">
        <v>31</v>
      </c>
      <c r="B36" s="74" t="s">
        <v>100</v>
      </c>
      <c r="C36" s="74"/>
      <c r="D36" s="74"/>
      <c r="E36" s="74"/>
      <c r="F36" s="74"/>
      <c r="G36" s="74"/>
      <c r="H36" s="74"/>
      <c r="I36" s="74"/>
      <c r="J36" s="75"/>
    </row>
    <row r="37" spans="1:10" ht="43.5" customHeight="1" x14ac:dyDescent="0.25">
      <c r="A37" s="16" t="s">
        <v>32</v>
      </c>
      <c r="B37" s="74" t="s">
        <v>97</v>
      </c>
      <c r="C37" s="74"/>
      <c r="D37" s="74"/>
      <c r="E37" s="74"/>
      <c r="F37" s="74"/>
      <c r="G37" s="74"/>
      <c r="H37" s="74"/>
      <c r="I37" s="74"/>
      <c r="J37" s="75"/>
    </row>
    <row r="38" spans="1:10" ht="15.75" x14ac:dyDescent="0.25">
      <c r="A38" s="56" t="s">
        <v>33</v>
      </c>
      <c r="B38" s="57"/>
      <c r="C38" s="57"/>
      <c r="D38" s="57"/>
      <c r="E38" s="57"/>
      <c r="F38" s="57"/>
      <c r="G38" s="57"/>
      <c r="H38" s="57"/>
      <c r="I38" s="57"/>
      <c r="J38" s="58"/>
    </row>
    <row r="39" spans="1:10" ht="15.75" x14ac:dyDescent="0.25">
      <c r="A39" s="59" t="s">
        <v>34</v>
      </c>
      <c r="B39" s="60"/>
      <c r="C39" s="60"/>
      <c r="D39" s="60"/>
      <c r="E39" s="60"/>
      <c r="F39" s="60"/>
      <c r="G39" s="60"/>
      <c r="H39" s="60"/>
      <c r="I39" s="60"/>
      <c r="J39" s="61"/>
    </row>
    <row r="40" spans="1:10" ht="39.75" customHeight="1" x14ac:dyDescent="0.25">
      <c r="A40" s="62" t="s">
        <v>98</v>
      </c>
      <c r="B40" s="63"/>
      <c r="C40" s="63"/>
      <c r="D40" s="63"/>
      <c r="E40" s="63"/>
      <c r="F40" s="63"/>
      <c r="G40" s="63"/>
      <c r="H40" s="63"/>
      <c r="I40" s="63"/>
      <c r="J40" s="64"/>
    </row>
    <row r="41" spans="1:10" ht="11.25" customHeight="1" x14ac:dyDescent="0.25">
      <c r="A41" s="22"/>
      <c r="B41" s="22"/>
      <c r="C41" s="22"/>
      <c r="D41" s="22"/>
      <c r="E41" s="22"/>
      <c r="F41" s="22"/>
      <c r="G41" s="22"/>
      <c r="H41" s="22"/>
      <c r="I41" s="22"/>
      <c r="J41" s="22"/>
    </row>
    <row r="42" spans="1:10" ht="15" customHeight="1" x14ac:dyDescent="0.25">
      <c r="A42" s="65" t="s">
        <v>40</v>
      </c>
      <c r="B42" s="65"/>
      <c r="C42" s="65"/>
      <c r="D42" s="65"/>
      <c r="E42" s="65"/>
      <c r="F42" s="65"/>
      <c r="G42" s="65"/>
      <c r="H42" s="65"/>
      <c r="I42" s="65"/>
      <c r="J42" s="65"/>
    </row>
    <row r="43" spans="1:10" x14ac:dyDescent="0.25">
      <c r="A43" s="113" t="s">
        <v>101</v>
      </c>
      <c r="B43" s="114">
        <f>+A25</f>
        <v>5097580187</v>
      </c>
    </row>
    <row r="44" spans="1:10" ht="15.75" thickBot="1" x14ac:dyDescent="0.3">
      <c r="A44" s="113" t="s">
        <v>102</v>
      </c>
      <c r="B44" s="114">
        <f>+C25</f>
        <v>5961213084.3500004</v>
      </c>
      <c r="G44" s="115"/>
      <c r="H44" s="115"/>
      <c r="I44" s="115"/>
      <c r="J44" s="115"/>
    </row>
    <row r="45" spans="1:10" x14ac:dyDescent="0.25">
      <c r="A45" s="113" t="s">
        <v>103</v>
      </c>
      <c r="B45" s="114">
        <f>+F25</f>
        <v>675041499.44000006</v>
      </c>
      <c r="G45" s="116" t="s">
        <v>104</v>
      </c>
      <c r="H45" s="116"/>
      <c r="I45" s="116"/>
      <c r="J45" s="116"/>
    </row>
    <row r="46" spans="1:10" x14ac:dyDescent="0.25">
      <c r="G46" s="116" t="s">
        <v>105</v>
      </c>
      <c r="H46" s="116"/>
      <c r="I46" s="116"/>
      <c r="J46" s="116"/>
    </row>
    <row r="48" spans="1:10" x14ac:dyDescent="0.25">
      <c r="A48" s="119" t="s">
        <v>110</v>
      </c>
    </row>
    <row r="49" spans="1:1" x14ac:dyDescent="0.25">
      <c r="A49" s="119" t="s">
        <v>109</v>
      </c>
    </row>
  </sheetData>
  <mergeCells count="51">
    <mergeCell ref="G44:J44"/>
    <mergeCell ref="G45:J45"/>
    <mergeCell ref="G46:J46"/>
    <mergeCell ref="C15:J15"/>
    <mergeCell ref="A5:J5"/>
    <mergeCell ref="A6:J6"/>
    <mergeCell ref="A7:J7"/>
    <mergeCell ref="B1:J1"/>
    <mergeCell ref="B2:C2"/>
    <mergeCell ref="D2:H2"/>
    <mergeCell ref="B3:C3"/>
    <mergeCell ref="D3:H3"/>
    <mergeCell ref="A4:J4"/>
    <mergeCell ref="B8:J8"/>
    <mergeCell ref="B11:J11"/>
    <mergeCell ref="B12:J12"/>
    <mergeCell ref="A13:J13"/>
    <mergeCell ref="C14:J14"/>
    <mergeCell ref="C16:J16"/>
    <mergeCell ref="A17:J17"/>
    <mergeCell ref="B18:J18"/>
    <mergeCell ref="B19:J19"/>
    <mergeCell ref="B20:J20"/>
    <mergeCell ref="A22:J22"/>
    <mergeCell ref="A23:J23"/>
    <mergeCell ref="A24:B24"/>
    <mergeCell ref="I24:J24"/>
    <mergeCell ref="C24:E24"/>
    <mergeCell ref="F24:H24"/>
    <mergeCell ref="C27:D27"/>
    <mergeCell ref="G27:H27"/>
    <mergeCell ref="I27:J27"/>
    <mergeCell ref="C25:E25"/>
    <mergeCell ref="F25:H25"/>
    <mergeCell ref="E27:F27"/>
    <mergeCell ref="A38:J38"/>
    <mergeCell ref="A39:J39"/>
    <mergeCell ref="A40:J40"/>
    <mergeCell ref="A42:J42"/>
    <mergeCell ref="B9:J9"/>
    <mergeCell ref="B10:J10"/>
    <mergeCell ref="B21:J21"/>
    <mergeCell ref="A32:J32"/>
    <mergeCell ref="A33:J33"/>
    <mergeCell ref="B34:J34"/>
    <mergeCell ref="B35:J35"/>
    <mergeCell ref="B36:J36"/>
    <mergeCell ref="B37:J37"/>
    <mergeCell ref="A25:B25"/>
    <mergeCell ref="I25:J25"/>
    <mergeCell ref="A26:J26"/>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D28:D31 E29:F31 F28 B43:B44"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5752D16-318A-466B-84D2-F16C378EE918}"/>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57"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E11" sqref="E11"/>
    </sheetView>
  </sheetViews>
  <sheetFormatPr baseColWidth="10" defaultRowHeight="15" x14ac:dyDescent="0.25"/>
  <cols>
    <col min="1" max="16384" width="11.42578125" style="32"/>
  </cols>
  <sheetData>
    <row r="18" spans="1:10" ht="278.25" customHeight="1" x14ac:dyDescent="1.95">
      <c r="A18" s="55" t="s">
        <v>75</v>
      </c>
      <c r="B18" s="55"/>
      <c r="C18" s="55"/>
      <c r="D18" s="55"/>
      <c r="E18" s="55"/>
      <c r="F18" s="55"/>
      <c r="G18" s="55"/>
      <c r="H18" s="55"/>
      <c r="I18" s="55"/>
      <c r="J18" s="55"/>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pageSetUpPr fitToPage="1"/>
  </sheetPr>
  <dimension ref="A1:R50"/>
  <sheetViews>
    <sheetView tabSelected="1" view="pageBreakPreview" topLeftCell="A30" zoomScaleNormal="100" zoomScaleSheetLayoutView="100" workbookViewId="0">
      <selection activeCell="A49" sqref="A49:A50"/>
    </sheetView>
  </sheetViews>
  <sheetFormatPr baseColWidth="10" defaultRowHeight="15" x14ac:dyDescent="0.25"/>
  <cols>
    <col min="1" max="1" width="34.42578125" style="5" customWidth="1"/>
    <col min="2" max="2" width="14.85546875" style="5" customWidth="1"/>
    <col min="3" max="3" width="15" style="5" customWidth="1"/>
    <col min="4" max="4" width="13.85546875" style="5" bestFit="1" customWidth="1"/>
    <col min="5" max="5" width="12.7109375" style="5" customWidth="1"/>
    <col min="6" max="6" width="13.85546875" style="5" bestFit="1" customWidth="1"/>
    <col min="7" max="9" width="12.7109375" style="5" customWidth="1"/>
    <col min="10" max="10" width="14.7109375" style="5" customWidth="1"/>
    <col min="11" max="11" width="27.5703125" hidden="1" customWidth="1"/>
    <col min="12" max="12" width="15.140625" bestFit="1" customWidth="1"/>
    <col min="13" max="13" width="14.28515625" bestFit="1" customWidth="1"/>
    <col min="14" max="14" width="16.85546875" bestFit="1" customWidth="1"/>
    <col min="18" max="18" width="19.140625" bestFit="1" customWidth="1"/>
  </cols>
  <sheetData>
    <row r="1" spans="1:10" ht="21.75" thickBot="1" x14ac:dyDescent="0.3">
      <c r="A1" s="17"/>
      <c r="B1" s="96" t="s">
        <v>50</v>
      </c>
      <c r="C1" s="97"/>
      <c r="D1" s="97"/>
      <c r="E1" s="97"/>
      <c r="F1" s="97"/>
      <c r="G1" s="97"/>
      <c r="H1" s="97"/>
      <c r="I1" s="97"/>
      <c r="J1" s="98"/>
    </row>
    <row r="2" spans="1:10" ht="21.75" thickBot="1" x14ac:dyDescent="0.3">
      <c r="A2" s="18"/>
      <c r="B2" s="99" t="s">
        <v>0</v>
      </c>
      <c r="C2" s="100"/>
      <c r="D2" s="99" t="s">
        <v>1</v>
      </c>
      <c r="E2" s="100"/>
      <c r="F2" s="100"/>
      <c r="G2" s="100"/>
      <c r="H2" s="101"/>
      <c r="I2" s="1" t="s">
        <v>2</v>
      </c>
      <c r="J2" s="2" t="s">
        <v>3</v>
      </c>
    </row>
    <row r="3" spans="1:10" ht="21.75" thickBot="1" x14ac:dyDescent="0.3">
      <c r="A3" s="19"/>
      <c r="B3" s="102" t="s">
        <v>4</v>
      </c>
      <c r="C3" s="103"/>
      <c r="D3" s="102" t="str">
        <f>+'Programa 11'!D3</f>
        <v>Lineamientos para la Ejecución Presupuestaria 2019 de Empresas Publicas no Financieras</v>
      </c>
      <c r="E3" s="103"/>
      <c r="F3" s="103"/>
      <c r="G3" s="103"/>
      <c r="H3" s="104"/>
      <c r="I3" s="23"/>
      <c r="J3" s="24"/>
    </row>
    <row r="4" spans="1:10" ht="7.5" customHeight="1" x14ac:dyDescent="0.25">
      <c r="A4" s="105"/>
      <c r="B4" s="106"/>
      <c r="C4" s="106"/>
      <c r="D4" s="107"/>
      <c r="E4" s="107"/>
      <c r="F4" s="107"/>
      <c r="G4" s="107"/>
      <c r="H4" s="107"/>
      <c r="I4" s="106"/>
      <c r="J4" s="108"/>
    </row>
    <row r="5" spans="1:10" ht="3" customHeight="1" x14ac:dyDescent="0.25">
      <c r="A5" s="93"/>
      <c r="B5" s="94"/>
      <c r="C5" s="94"/>
      <c r="D5" s="94"/>
      <c r="E5" s="94"/>
      <c r="F5" s="94"/>
      <c r="G5" s="94"/>
      <c r="H5" s="94"/>
      <c r="I5" s="94"/>
      <c r="J5" s="95"/>
    </row>
    <row r="6" spans="1:10" ht="15.75" x14ac:dyDescent="0.25">
      <c r="A6" s="56" t="s">
        <v>92</v>
      </c>
      <c r="B6" s="57"/>
      <c r="C6" s="57"/>
      <c r="D6" s="57"/>
      <c r="E6" s="57"/>
      <c r="F6" s="57"/>
      <c r="G6" s="57"/>
      <c r="H6" s="57"/>
      <c r="I6" s="57"/>
      <c r="J6" s="58"/>
    </row>
    <row r="7" spans="1:10" ht="15.75" x14ac:dyDescent="0.25">
      <c r="A7" s="71" t="s">
        <v>5</v>
      </c>
      <c r="B7" s="72"/>
      <c r="C7" s="72"/>
      <c r="D7" s="72"/>
      <c r="E7" s="72"/>
      <c r="F7" s="72"/>
      <c r="G7" s="72"/>
      <c r="H7" s="72"/>
      <c r="I7" s="72"/>
      <c r="J7" s="73"/>
    </row>
    <row r="8" spans="1:10" x14ac:dyDescent="0.25">
      <c r="A8" s="3" t="s">
        <v>6</v>
      </c>
      <c r="B8" s="66" t="s">
        <v>51</v>
      </c>
      <c r="C8" s="67"/>
      <c r="D8" s="67"/>
      <c r="E8" s="67"/>
      <c r="F8" s="67"/>
      <c r="G8" s="67"/>
      <c r="H8" s="67"/>
      <c r="I8" s="67"/>
      <c r="J8" s="68"/>
    </row>
    <row r="9" spans="1:10" ht="15" customHeight="1" x14ac:dyDescent="0.25">
      <c r="A9" s="20" t="s">
        <v>35</v>
      </c>
      <c r="B9" s="66" t="s">
        <v>52</v>
      </c>
      <c r="C9" s="67"/>
      <c r="D9" s="67"/>
      <c r="E9" s="67"/>
      <c r="F9" s="67"/>
      <c r="G9" s="67"/>
      <c r="H9" s="67"/>
      <c r="I9" s="67"/>
      <c r="J9" s="68"/>
    </row>
    <row r="10" spans="1:10" x14ac:dyDescent="0.25">
      <c r="A10" s="20" t="s">
        <v>36</v>
      </c>
      <c r="B10" s="66" t="s">
        <v>53</v>
      </c>
      <c r="C10" s="67"/>
      <c r="D10" s="67"/>
      <c r="E10" s="67"/>
      <c r="F10" s="67"/>
      <c r="G10" s="67"/>
      <c r="H10" s="67"/>
      <c r="I10" s="67"/>
      <c r="J10" s="68"/>
    </row>
    <row r="11" spans="1:10" ht="32.25" customHeight="1" x14ac:dyDescent="0.25">
      <c r="A11" s="3" t="s">
        <v>7</v>
      </c>
      <c r="B11" s="69" t="s">
        <v>54</v>
      </c>
      <c r="C11" s="69"/>
      <c r="D11" s="69"/>
      <c r="E11" s="69"/>
      <c r="F11" s="69"/>
      <c r="G11" s="69"/>
      <c r="H11" s="69"/>
      <c r="I11" s="69"/>
      <c r="J11" s="70"/>
    </row>
    <row r="12" spans="1:10" ht="32.25" customHeight="1" x14ac:dyDescent="0.25">
      <c r="A12" s="3" t="s">
        <v>8</v>
      </c>
      <c r="B12" s="69" t="s">
        <v>55</v>
      </c>
      <c r="C12" s="69"/>
      <c r="D12" s="69"/>
      <c r="E12" s="69"/>
      <c r="F12" s="69"/>
      <c r="G12" s="69"/>
      <c r="H12" s="69"/>
      <c r="I12" s="69"/>
      <c r="J12" s="70"/>
    </row>
    <row r="13" spans="1:10" ht="15.75" x14ac:dyDescent="0.25">
      <c r="A13" s="56" t="s">
        <v>9</v>
      </c>
      <c r="B13" s="57"/>
      <c r="C13" s="57"/>
      <c r="D13" s="57"/>
      <c r="E13" s="57"/>
      <c r="F13" s="57"/>
      <c r="G13" s="57"/>
      <c r="H13" s="57"/>
      <c r="I13" s="57"/>
      <c r="J13" s="58"/>
    </row>
    <row r="14" spans="1:10" x14ac:dyDescent="0.25">
      <c r="A14" s="3" t="s">
        <v>10</v>
      </c>
      <c r="B14" s="21">
        <v>2</v>
      </c>
      <c r="C14" s="92" t="str">
        <f>IFERROR(VLOOKUP(B14,'[1]Validacion datos'!A2:B5,2,FALSE),"")</f>
        <v>DESARROLLO SOCIAL</v>
      </c>
      <c r="D14" s="92"/>
      <c r="E14" s="92"/>
      <c r="F14" s="92"/>
      <c r="G14" s="92"/>
      <c r="H14" s="92"/>
      <c r="I14" s="92"/>
      <c r="J14" s="92"/>
    </row>
    <row r="15" spans="1:10" x14ac:dyDescent="0.25">
      <c r="A15" s="3" t="s">
        <v>11</v>
      </c>
      <c r="B15" s="6">
        <v>2.5</v>
      </c>
      <c r="C15" s="92" t="str">
        <f>IFERROR(VLOOKUP(B15,'[1]Validacion datos'!A8:B26,2,FALSE),"")</f>
        <v>Vivienda digna en entornos saludables</v>
      </c>
      <c r="D15" s="92"/>
      <c r="E15" s="92"/>
      <c r="F15" s="92"/>
      <c r="G15" s="92"/>
      <c r="H15" s="92"/>
      <c r="I15" s="92"/>
      <c r="J15" s="92"/>
    </row>
    <row r="16" spans="1:10" x14ac:dyDescent="0.25">
      <c r="A16" s="3" t="s">
        <v>12</v>
      </c>
      <c r="B16" s="7" t="s">
        <v>56</v>
      </c>
      <c r="C16" s="91" t="str">
        <f>IFERROR(VLOOKUP(B16,'[1]Validacion datos'!D8:E64,2,FALSE),"")</f>
        <v>Garantizar el acceso universal a servicios de agua potable y saneamiento, provistos con calidad y eficiencia</v>
      </c>
      <c r="D16" s="91"/>
      <c r="E16" s="91"/>
      <c r="F16" s="91"/>
      <c r="G16" s="91"/>
      <c r="H16" s="91"/>
      <c r="I16" s="91"/>
      <c r="J16" s="91"/>
    </row>
    <row r="17" spans="1:18" ht="15.75" x14ac:dyDescent="0.25">
      <c r="A17" s="56" t="s">
        <v>13</v>
      </c>
      <c r="B17" s="57"/>
      <c r="C17" s="57"/>
      <c r="D17" s="57"/>
      <c r="E17" s="57"/>
      <c r="F17" s="57"/>
      <c r="G17" s="57"/>
      <c r="H17" s="57"/>
      <c r="I17" s="57"/>
      <c r="J17" s="58"/>
    </row>
    <row r="18" spans="1:18" x14ac:dyDescent="0.25">
      <c r="A18" s="3" t="s">
        <v>14</v>
      </c>
      <c r="B18" s="69" t="s">
        <v>59</v>
      </c>
      <c r="C18" s="69"/>
      <c r="D18" s="69"/>
      <c r="E18" s="69"/>
      <c r="F18" s="69"/>
      <c r="G18" s="69"/>
      <c r="H18" s="69"/>
      <c r="I18" s="69"/>
      <c r="J18" s="70"/>
    </row>
    <row r="19" spans="1:18" ht="50.25" customHeight="1" x14ac:dyDescent="0.25">
      <c r="A19" s="8" t="s">
        <v>15</v>
      </c>
      <c r="B19" s="69" t="s">
        <v>60</v>
      </c>
      <c r="C19" s="69"/>
      <c r="D19" s="69"/>
      <c r="E19" s="69"/>
      <c r="F19" s="69"/>
      <c r="G19" s="69"/>
      <c r="H19" s="69"/>
      <c r="I19" s="69"/>
      <c r="J19" s="70"/>
    </row>
    <row r="20" spans="1:18" ht="15" customHeight="1" x14ac:dyDescent="0.25">
      <c r="A20" s="8" t="s">
        <v>16</v>
      </c>
      <c r="B20" s="117" t="s">
        <v>108</v>
      </c>
      <c r="C20" s="117"/>
      <c r="D20" s="117"/>
      <c r="E20" s="117"/>
      <c r="F20" s="117"/>
      <c r="G20" s="117"/>
      <c r="H20" s="117"/>
      <c r="I20" s="117"/>
      <c r="J20" s="118"/>
    </row>
    <row r="21" spans="1:18" x14ac:dyDescent="0.25">
      <c r="A21" s="8" t="s">
        <v>37</v>
      </c>
      <c r="B21" s="69" t="s">
        <v>72</v>
      </c>
      <c r="C21" s="69"/>
      <c r="D21" s="69"/>
      <c r="E21" s="69"/>
      <c r="F21" s="69"/>
      <c r="G21" s="69"/>
      <c r="H21" s="69"/>
      <c r="I21" s="69"/>
      <c r="J21" s="70"/>
    </row>
    <row r="22" spans="1:18" ht="15.75" x14ac:dyDescent="0.25">
      <c r="A22" s="56" t="s">
        <v>17</v>
      </c>
      <c r="B22" s="57"/>
      <c r="C22" s="57"/>
      <c r="D22" s="57"/>
      <c r="E22" s="57"/>
      <c r="F22" s="57"/>
      <c r="G22" s="57"/>
      <c r="H22" s="57"/>
      <c r="I22" s="57"/>
      <c r="J22" s="58"/>
      <c r="K22" s="34"/>
      <c r="L22" s="34"/>
      <c r="M22" s="34"/>
      <c r="N22" s="34"/>
    </row>
    <row r="23" spans="1:18" ht="15.75" x14ac:dyDescent="0.25">
      <c r="A23" s="71" t="s">
        <v>18</v>
      </c>
      <c r="B23" s="72"/>
      <c r="C23" s="72"/>
      <c r="D23" s="72"/>
      <c r="E23" s="72"/>
      <c r="F23" s="72"/>
      <c r="G23" s="72"/>
      <c r="H23" s="72"/>
      <c r="I23" s="72"/>
      <c r="J23" s="73"/>
      <c r="K23" s="34"/>
      <c r="L23" s="34"/>
      <c r="M23" s="34"/>
      <c r="N23" s="34"/>
    </row>
    <row r="24" spans="1:18" ht="15" customHeight="1" x14ac:dyDescent="0.25">
      <c r="A24" s="86" t="s">
        <v>19</v>
      </c>
      <c r="B24" s="87"/>
      <c r="C24" s="88" t="s">
        <v>20</v>
      </c>
      <c r="D24" s="90"/>
      <c r="E24" s="90"/>
      <c r="F24" s="90" t="s">
        <v>21</v>
      </c>
      <c r="G24" s="90"/>
      <c r="H24" s="87"/>
      <c r="I24" s="88" t="s">
        <v>22</v>
      </c>
      <c r="J24" s="89"/>
      <c r="K24" s="34"/>
      <c r="L24" s="34"/>
      <c r="M24" s="34"/>
      <c r="N24" s="34"/>
    </row>
    <row r="25" spans="1:18" x14ac:dyDescent="0.25">
      <c r="A25" s="76">
        <f>405084715+2550968395</f>
        <v>2956053110</v>
      </c>
      <c r="B25" s="77"/>
      <c r="C25" s="83">
        <f>+D29+D30</f>
        <v>4032726209.5799999</v>
      </c>
      <c r="D25" s="84"/>
      <c r="E25" s="85"/>
      <c r="F25" s="83">
        <f>+H29+H30</f>
        <v>542919851.18000007</v>
      </c>
      <c r="G25" s="84"/>
      <c r="H25" s="85"/>
      <c r="I25" s="78">
        <f>+F25/C25</f>
        <v>0.13462849272788693</v>
      </c>
      <c r="J25" s="79"/>
      <c r="K25" s="34"/>
    </row>
    <row r="26" spans="1:18" ht="15.75" x14ac:dyDescent="0.25">
      <c r="A26" s="71" t="s">
        <v>23</v>
      </c>
      <c r="B26" s="72"/>
      <c r="C26" s="72"/>
      <c r="D26" s="72"/>
      <c r="E26" s="72"/>
      <c r="F26" s="72"/>
      <c r="G26" s="72"/>
      <c r="H26" s="72"/>
      <c r="I26" s="72"/>
      <c r="J26" s="73"/>
    </row>
    <row r="27" spans="1:18" x14ac:dyDescent="0.25">
      <c r="A27" s="4"/>
      <c r="B27"/>
      <c r="C27" s="80" t="s">
        <v>49</v>
      </c>
      <c r="D27" s="81"/>
      <c r="E27" s="80" t="s">
        <v>47</v>
      </c>
      <c r="F27" s="81"/>
      <c r="G27" s="80" t="s">
        <v>48</v>
      </c>
      <c r="H27" s="80"/>
      <c r="I27" s="80" t="s">
        <v>24</v>
      </c>
      <c r="J27" s="82"/>
      <c r="K27" s="39"/>
    </row>
    <row r="28" spans="1:18" ht="38.25" x14ac:dyDescent="0.25">
      <c r="A28" s="9" t="s">
        <v>25</v>
      </c>
      <c r="B28" s="10" t="s">
        <v>26</v>
      </c>
      <c r="C28" s="10" t="s">
        <v>38</v>
      </c>
      <c r="D28" s="10" t="s">
        <v>39</v>
      </c>
      <c r="E28" s="10" t="s">
        <v>41</v>
      </c>
      <c r="F28" s="10" t="s">
        <v>42</v>
      </c>
      <c r="G28" s="10" t="s">
        <v>43</v>
      </c>
      <c r="H28" s="10" t="s">
        <v>44</v>
      </c>
      <c r="I28" s="10" t="s">
        <v>45</v>
      </c>
      <c r="J28" s="11" t="s">
        <v>46</v>
      </c>
      <c r="L28" s="34"/>
      <c r="M28" s="34"/>
      <c r="N28" s="34"/>
    </row>
    <row r="29" spans="1:18" ht="72" x14ac:dyDescent="0.25">
      <c r="A29" s="12" t="s">
        <v>77</v>
      </c>
      <c r="B29" s="26" t="s">
        <v>64</v>
      </c>
      <c r="C29" s="41">
        <v>121946211.37</v>
      </c>
      <c r="D29" s="41">
        <v>554967661.5</v>
      </c>
      <c r="E29" s="41">
        <f>+Tabla13[[#This Row],[Física
(A)]]/4</f>
        <v>30486552.842500001</v>
      </c>
      <c r="F29" s="41">
        <v>394064103.25</v>
      </c>
      <c r="G29" s="46">
        <v>32421779.710000001</v>
      </c>
      <c r="H29" s="13">
        <v>353294549.31</v>
      </c>
      <c r="I29" s="14">
        <f>IF(G29&gt;0,G29/E29,0)</f>
        <v>1.0634780480921471</v>
      </c>
      <c r="J29" s="36">
        <f>IF(H29&gt;0,H29/F29,0)</f>
        <v>0.89654080743778075</v>
      </c>
      <c r="K29" s="42" t="s">
        <v>81</v>
      </c>
      <c r="L29" s="34"/>
      <c r="M29" s="34"/>
    </row>
    <row r="30" spans="1:18" ht="96" x14ac:dyDescent="0.25">
      <c r="A30" s="15" t="s">
        <v>78</v>
      </c>
      <c r="B30" s="27" t="s">
        <v>66</v>
      </c>
      <c r="C30" s="40">
        <v>23283287.949999999</v>
      </c>
      <c r="D30" s="40">
        <v>3477758548.0799999</v>
      </c>
      <c r="E30" s="40">
        <f>+Tabla13[[#This Row],[Física
(A)]]/4</f>
        <v>5820821.9874999998</v>
      </c>
      <c r="F30" s="40">
        <v>1899340848.8800001</v>
      </c>
      <c r="G30" s="38">
        <v>7213023.9000000004</v>
      </c>
      <c r="H30" s="44">
        <v>189625301.87</v>
      </c>
      <c r="I30" s="14">
        <f>IF(G30&gt;0,G30/E30,0)</f>
        <v>1.2391761705631443</v>
      </c>
      <c r="J30" s="36">
        <f>IF(H30&gt;0,H30/F30,0)</f>
        <v>9.9837426221743145E-2</v>
      </c>
      <c r="K30" s="42" t="s">
        <v>82</v>
      </c>
      <c r="L30" s="34">
        <f>+L2</f>
        <v>0</v>
      </c>
      <c r="M30" s="34"/>
      <c r="N30" s="34"/>
      <c r="R30" s="34"/>
    </row>
    <row r="31" spans="1:18" ht="15.75" x14ac:dyDescent="0.25">
      <c r="A31" s="56" t="s">
        <v>27</v>
      </c>
      <c r="B31" s="57"/>
      <c r="C31" s="57"/>
      <c r="D31" s="57"/>
      <c r="E31" s="57"/>
      <c r="F31" s="57"/>
      <c r="G31" s="57"/>
      <c r="H31" s="57"/>
      <c r="I31" s="57"/>
      <c r="J31" s="58"/>
      <c r="K31" s="43"/>
      <c r="R31" s="34"/>
    </row>
    <row r="32" spans="1:18" ht="15.75" x14ac:dyDescent="0.25">
      <c r="A32" s="71" t="s">
        <v>28</v>
      </c>
      <c r="B32" s="72"/>
      <c r="C32" s="72"/>
      <c r="D32" s="72"/>
      <c r="E32" s="72"/>
      <c r="F32" s="72"/>
      <c r="G32" s="72"/>
      <c r="H32" s="72"/>
      <c r="I32" s="72"/>
      <c r="J32" s="73"/>
    </row>
    <row r="33" spans="1:18" x14ac:dyDescent="0.25">
      <c r="A33" s="16" t="s">
        <v>29</v>
      </c>
      <c r="B33" s="74" t="s">
        <v>63</v>
      </c>
      <c r="C33" s="74"/>
      <c r="D33" s="74"/>
      <c r="E33" s="74"/>
      <c r="F33" s="74"/>
      <c r="G33" s="74"/>
      <c r="H33" s="74"/>
      <c r="I33" s="74"/>
      <c r="J33" s="75"/>
    </row>
    <row r="34" spans="1:18" ht="30" x14ac:dyDescent="0.25">
      <c r="A34" s="16" t="s">
        <v>30</v>
      </c>
      <c r="B34" s="74" t="s">
        <v>67</v>
      </c>
      <c r="C34" s="74"/>
      <c r="D34" s="74"/>
      <c r="E34" s="74"/>
      <c r="F34" s="74"/>
      <c r="G34" s="74"/>
      <c r="H34" s="74"/>
      <c r="I34" s="74"/>
      <c r="J34" s="75"/>
      <c r="K34" s="37"/>
      <c r="R34" s="34"/>
    </row>
    <row r="35" spans="1:18" ht="50.25" customHeight="1" x14ac:dyDescent="0.25">
      <c r="A35" s="16" t="s">
        <v>31</v>
      </c>
      <c r="B35" s="74" t="s">
        <v>107</v>
      </c>
      <c r="C35" s="74"/>
      <c r="D35" s="74"/>
      <c r="E35" s="74"/>
      <c r="F35" s="74"/>
      <c r="G35" s="74"/>
      <c r="H35" s="74"/>
      <c r="I35" s="74"/>
      <c r="J35" s="75"/>
      <c r="R35" s="35"/>
    </row>
    <row r="36" spans="1:18" ht="18" customHeight="1" x14ac:dyDescent="0.25">
      <c r="A36" s="16" t="s">
        <v>32</v>
      </c>
      <c r="B36" s="74"/>
      <c r="C36" s="74"/>
      <c r="D36" s="74"/>
      <c r="E36" s="74"/>
      <c r="F36" s="74"/>
      <c r="G36" s="74"/>
      <c r="H36" s="74"/>
      <c r="I36" s="74"/>
      <c r="J36" s="75"/>
      <c r="R36" s="35"/>
    </row>
    <row r="37" spans="1:18" x14ac:dyDescent="0.25">
      <c r="A37" s="16" t="s">
        <v>29</v>
      </c>
      <c r="B37" s="74" t="s">
        <v>65</v>
      </c>
      <c r="C37" s="74"/>
      <c r="D37" s="74"/>
      <c r="E37" s="74"/>
      <c r="F37" s="74"/>
      <c r="G37" s="74"/>
      <c r="H37" s="74"/>
      <c r="I37" s="74"/>
      <c r="J37" s="75"/>
    </row>
    <row r="38" spans="1:18" ht="30" x14ac:dyDescent="0.25">
      <c r="A38" s="16" t="s">
        <v>30</v>
      </c>
      <c r="B38" s="74" t="s">
        <v>68</v>
      </c>
      <c r="C38" s="74"/>
      <c r="D38" s="74"/>
      <c r="E38" s="74"/>
      <c r="F38" s="74"/>
      <c r="G38" s="74"/>
      <c r="H38" s="74"/>
      <c r="I38" s="74"/>
      <c r="J38" s="75"/>
    </row>
    <row r="39" spans="1:18" ht="67.5" customHeight="1" x14ac:dyDescent="0.25">
      <c r="A39" s="16" t="s">
        <v>31</v>
      </c>
      <c r="B39" s="74" t="s">
        <v>106</v>
      </c>
      <c r="C39" s="74"/>
      <c r="D39" s="74"/>
      <c r="E39" s="74"/>
      <c r="F39" s="74"/>
      <c r="G39" s="74"/>
      <c r="H39" s="74"/>
      <c r="I39" s="74"/>
      <c r="J39" s="75"/>
    </row>
    <row r="40" spans="1:18" ht="30" customHeight="1" x14ac:dyDescent="0.25">
      <c r="A40" s="16" t="s">
        <v>32</v>
      </c>
      <c r="B40" s="74" t="s">
        <v>99</v>
      </c>
      <c r="C40" s="74"/>
      <c r="D40" s="74"/>
      <c r="E40" s="74"/>
      <c r="F40" s="74"/>
      <c r="G40" s="74"/>
      <c r="H40" s="74"/>
      <c r="I40" s="74"/>
      <c r="J40" s="75"/>
    </row>
    <row r="41" spans="1:18" ht="15.75" x14ac:dyDescent="0.25">
      <c r="A41" s="56" t="s">
        <v>33</v>
      </c>
      <c r="B41" s="57"/>
      <c r="C41" s="57"/>
      <c r="D41" s="57"/>
      <c r="E41" s="57"/>
      <c r="F41" s="57"/>
      <c r="G41" s="57"/>
      <c r="H41" s="57"/>
      <c r="I41" s="57"/>
      <c r="J41" s="58"/>
    </row>
    <row r="42" spans="1:18" ht="15.75" x14ac:dyDescent="0.25">
      <c r="A42" s="59" t="s">
        <v>34</v>
      </c>
      <c r="B42" s="60"/>
      <c r="C42" s="60"/>
      <c r="D42" s="60"/>
      <c r="E42" s="60"/>
      <c r="F42" s="60"/>
      <c r="G42" s="60"/>
      <c r="H42" s="60"/>
      <c r="I42" s="60"/>
      <c r="J42" s="61"/>
    </row>
    <row r="43" spans="1:18" ht="15.75" customHeight="1" x14ac:dyDescent="0.25">
      <c r="A43" s="109"/>
      <c r="B43" s="110"/>
      <c r="C43" s="110"/>
      <c r="D43" s="110"/>
      <c r="E43" s="110"/>
      <c r="F43" s="110"/>
      <c r="G43" s="110"/>
      <c r="H43" s="110"/>
      <c r="I43" s="110"/>
      <c r="J43" s="111"/>
    </row>
    <row r="44" spans="1:18" hidden="1" x14ac:dyDescent="0.25">
      <c r="A44" s="65" t="s">
        <v>40</v>
      </c>
      <c r="B44" s="65"/>
      <c r="C44" s="65"/>
      <c r="D44" s="65"/>
      <c r="E44" s="65"/>
      <c r="F44" s="65"/>
      <c r="G44" s="65"/>
      <c r="H44" s="65"/>
      <c r="I44" s="65"/>
      <c r="J44" s="65"/>
    </row>
    <row r="45" spans="1:18" x14ac:dyDescent="0.25">
      <c r="A45" s="113" t="s">
        <v>101</v>
      </c>
      <c r="B45" s="114">
        <f>+A25</f>
        <v>2956053110</v>
      </c>
    </row>
    <row r="46" spans="1:18" ht="15.75" thickBot="1" x14ac:dyDescent="0.3">
      <c r="A46" s="113" t="s">
        <v>102</v>
      </c>
      <c r="B46" s="114">
        <f>+C25</f>
        <v>4032726209.5799999</v>
      </c>
      <c r="G46" s="115"/>
      <c r="H46" s="115"/>
      <c r="I46" s="115"/>
      <c r="J46" s="115"/>
    </row>
    <row r="47" spans="1:18" x14ac:dyDescent="0.25">
      <c r="A47" s="113" t="s">
        <v>103</v>
      </c>
      <c r="B47" s="114">
        <f>+F25</f>
        <v>542919851.18000007</v>
      </c>
      <c r="G47" s="116" t="s">
        <v>104</v>
      </c>
      <c r="H47" s="116"/>
      <c r="I47" s="116"/>
      <c r="J47" s="116"/>
    </row>
    <row r="48" spans="1:18" x14ac:dyDescent="0.25">
      <c r="G48" s="116" t="s">
        <v>105</v>
      </c>
      <c r="H48" s="116"/>
      <c r="I48" s="116"/>
      <c r="J48" s="116"/>
    </row>
    <row r="49" spans="1:1" x14ac:dyDescent="0.25">
      <c r="A49" s="119" t="s">
        <v>110</v>
      </c>
    </row>
    <row r="50" spans="1:1" x14ac:dyDescent="0.25">
      <c r="A50" s="119" t="s">
        <v>109</v>
      </c>
    </row>
  </sheetData>
  <mergeCells count="5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592C4FD9-62FB-4040-A1CA-389DB8FC164A}"/>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B45:B46"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25" right="0.25" top="0.75" bottom="0.75" header="0.3" footer="0.3"/>
  <pageSetup scale="64"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55" t="s">
        <v>76</v>
      </c>
      <c r="B18" s="55"/>
      <c r="C18" s="55"/>
      <c r="D18" s="55"/>
      <c r="E18" s="55"/>
      <c r="F18" s="55"/>
      <c r="G18" s="55"/>
      <c r="H18" s="55"/>
      <c r="I18" s="55"/>
      <c r="J18" s="55"/>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L46"/>
  <sheetViews>
    <sheetView view="pageBreakPreview" topLeftCell="A34" zoomScale="130" zoomScaleNormal="100" zoomScaleSheetLayoutView="130" workbookViewId="0">
      <selection activeCell="C54" sqref="C54"/>
    </sheetView>
  </sheetViews>
  <sheetFormatPr baseColWidth="10" defaultRowHeight="15" x14ac:dyDescent="0.25"/>
  <cols>
    <col min="1" max="1" width="23" style="5" customWidth="1"/>
    <col min="2" max="2" width="14.7109375" style="5" customWidth="1"/>
    <col min="3" max="10" width="12.7109375" style="5" customWidth="1"/>
  </cols>
  <sheetData>
    <row r="1" spans="1:10" ht="21.75" thickBot="1" x14ac:dyDescent="0.3">
      <c r="A1" s="17"/>
      <c r="B1" s="96" t="s">
        <v>50</v>
      </c>
      <c r="C1" s="97"/>
      <c r="D1" s="97"/>
      <c r="E1" s="97"/>
      <c r="F1" s="97"/>
      <c r="G1" s="97"/>
      <c r="H1" s="97"/>
      <c r="I1" s="97"/>
      <c r="J1" s="98"/>
    </row>
    <row r="2" spans="1:10" ht="21.75" thickBot="1" x14ac:dyDescent="0.3">
      <c r="A2" s="18"/>
      <c r="B2" s="99" t="s">
        <v>0</v>
      </c>
      <c r="C2" s="100"/>
      <c r="D2" s="99" t="s">
        <v>1</v>
      </c>
      <c r="E2" s="100"/>
      <c r="F2" s="100"/>
      <c r="G2" s="100"/>
      <c r="H2" s="101"/>
      <c r="I2" s="1" t="s">
        <v>2</v>
      </c>
      <c r="J2" s="2" t="s">
        <v>3</v>
      </c>
    </row>
    <row r="3" spans="1:10" ht="21.75" thickBot="1" x14ac:dyDescent="0.3">
      <c r="A3" s="19"/>
      <c r="B3" s="102" t="s">
        <v>4</v>
      </c>
      <c r="C3" s="103"/>
      <c r="D3" s="102"/>
      <c r="E3" s="103"/>
      <c r="F3" s="103"/>
      <c r="G3" s="103"/>
      <c r="H3" s="104"/>
      <c r="I3" s="23"/>
      <c r="J3" s="24"/>
    </row>
    <row r="4" spans="1:10" x14ac:dyDescent="0.25">
      <c r="A4" s="105"/>
      <c r="B4" s="106"/>
      <c r="C4" s="106"/>
      <c r="D4" s="107"/>
      <c r="E4" s="107"/>
      <c r="F4" s="107"/>
      <c r="G4" s="107"/>
      <c r="H4" s="107"/>
      <c r="I4" s="106"/>
      <c r="J4" s="108"/>
    </row>
    <row r="5" spans="1:10" ht="3" customHeight="1" x14ac:dyDescent="0.25">
      <c r="A5" s="93"/>
      <c r="B5" s="94"/>
      <c r="C5" s="94"/>
      <c r="D5" s="94"/>
      <c r="E5" s="94"/>
      <c r="F5" s="94"/>
      <c r="G5" s="94"/>
      <c r="H5" s="94"/>
      <c r="I5" s="94"/>
      <c r="J5" s="95"/>
    </row>
    <row r="6" spans="1:10" ht="15.75" x14ac:dyDescent="0.25">
      <c r="A6" s="56" t="s">
        <v>92</v>
      </c>
      <c r="B6" s="57"/>
      <c r="C6" s="57"/>
      <c r="D6" s="57"/>
      <c r="E6" s="57"/>
      <c r="F6" s="57"/>
      <c r="G6" s="57"/>
      <c r="H6" s="57"/>
      <c r="I6" s="57"/>
      <c r="J6" s="58"/>
    </row>
    <row r="7" spans="1:10" ht="15.75" x14ac:dyDescent="0.25">
      <c r="A7" s="71" t="s">
        <v>5</v>
      </c>
      <c r="B7" s="72"/>
      <c r="C7" s="72"/>
      <c r="D7" s="72"/>
      <c r="E7" s="72"/>
      <c r="F7" s="72"/>
      <c r="G7" s="72"/>
      <c r="H7" s="72"/>
      <c r="I7" s="72"/>
      <c r="J7" s="73"/>
    </row>
    <row r="8" spans="1:10" x14ac:dyDescent="0.25">
      <c r="A8" s="3" t="s">
        <v>6</v>
      </c>
      <c r="B8" s="66" t="s">
        <v>51</v>
      </c>
      <c r="C8" s="67"/>
      <c r="D8" s="67"/>
      <c r="E8" s="67"/>
      <c r="F8" s="67"/>
      <c r="G8" s="67"/>
      <c r="H8" s="67"/>
      <c r="I8" s="67"/>
      <c r="J8" s="68"/>
    </row>
    <row r="9" spans="1:10" ht="15" customHeight="1" x14ac:dyDescent="0.25">
      <c r="A9" s="20" t="s">
        <v>35</v>
      </c>
      <c r="B9" s="66" t="s">
        <v>52</v>
      </c>
      <c r="C9" s="67"/>
      <c r="D9" s="67"/>
      <c r="E9" s="67"/>
      <c r="F9" s="67"/>
      <c r="G9" s="67"/>
      <c r="H9" s="67"/>
      <c r="I9" s="67"/>
      <c r="J9" s="68"/>
    </row>
    <row r="10" spans="1:10" x14ac:dyDescent="0.25">
      <c r="A10" s="20" t="s">
        <v>36</v>
      </c>
      <c r="B10" s="66" t="s">
        <v>53</v>
      </c>
      <c r="C10" s="67"/>
      <c r="D10" s="67"/>
      <c r="E10" s="67"/>
      <c r="F10" s="67"/>
      <c r="G10" s="67"/>
      <c r="H10" s="67"/>
      <c r="I10" s="67"/>
      <c r="J10" s="68"/>
    </row>
    <row r="11" spans="1:10" ht="48" customHeight="1" x14ac:dyDescent="0.25">
      <c r="A11" s="3" t="s">
        <v>7</v>
      </c>
      <c r="B11" s="69" t="s">
        <v>54</v>
      </c>
      <c r="C11" s="69"/>
      <c r="D11" s="69"/>
      <c r="E11" s="69"/>
      <c r="F11" s="69"/>
      <c r="G11" s="69"/>
      <c r="H11" s="69"/>
      <c r="I11" s="69"/>
      <c r="J11" s="70"/>
    </row>
    <row r="12" spans="1:10" ht="32.25" customHeight="1" x14ac:dyDescent="0.25">
      <c r="A12" s="3" t="s">
        <v>8</v>
      </c>
      <c r="B12" s="69" t="s">
        <v>55</v>
      </c>
      <c r="C12" s="69"/>
      <c r="D12" s="69"/>
      <c r="E12" s="69"/>
      <c r="F12" s="69"/>
      <c r="G12" s="69"/>
      <c r="H12" s="69"/>
      <c r="I12" s="69"/>
      <c r="J12" s="70"/>
    </row>
    <row r="13" spans="1:10" ht="15.75" x14ac:dyDescent="0.25">
      <c r="A13" s="56" t="s">
        <v>9</v>
      </c>
      <c r="B13" s="57"/>
      <c r="C13" s="57"/>
      <c r="D13" s="57"/>
      <c r="E13" s="57"/>
      <c r="F13" s="57"/>
      <c r="G13" s="57"/>
      <c r="H13" s="57"/>
      <c r="I13" s="57"/>
      <c r="J13" s="58"/>
    </row>
    <row r="14" spans="1:10" ht="27.75" customHeight="1" x14ac:dyDescent="0.25">
      <c r="A14" s="3" t="s">
        <v>10</v>
      </c>
      <c r="B14" s="21">
        <v>2</v>
      </c>
      <c r="C14" s="92" t="str">
        <f>IFERROR(VLOOKUP(B14,'[1]Validacion datos'!A2:B5,2,FALSE),"")</f>
        <v>DESARROLLO SOCIAL</v>
      </c>
      <c r="D14" s="92"/>
      <c r="E14" s="92"/>
      <c r="F14" s="92"/>
      <c r="G14" s="92"/>
      <c r="H14" s="92"/>
      <c r="I14" s="92"/>
      <c r="J14" s="92"/>
    </row>
    <row r="15" spans="1:10" ht="17.25" customHeight="1" x14ac:dyDescent="0.25">
      <c r="A15" s="3" t="s">
        <v>11</v>
      </c>
      <c r="B15" s="6">
        <v>2.5</v>
      </c>
      <c r="C15" s="92" t="str">
        <f>IFERROR(VLOOKUP(B15,'[1]Validacion datos'!A8:B26,2,FALSE),"")</f>
        <v>Vivienda digna en entornos saludables</v>
      </c>
      <c r="D15" s="92"/>
      <c r="E15" s="92"/>
      <c r="F15" s="92"/>
      <c r="G15" s="92"/>
      <c r="H15" s="92"/>
      <c r="I15" s="92"/>
      <c r="J15" s="92"/>
    </row>
    <row r="16" spans="1:10" x14ac:dyDescent="0.25">
      <c r="A16" s="3" t="s">
        <v>12</v>
      </c>
      <c r="B16" s="7" t="s">
        <v>56</v>
      </c>
      <c r="C16" s="91" t="str">
        <f>IFERROR(VLOOKUP(B16,'[1]Validacion datos'!D8:E64,2,FALSE),"")</f>
        <v>Garantizar el acceso universal a servicios de agua potable y saneamiento, provistos con calidad y eficiencia</v>
      </c>
      <c r="D16" s="91"/>
      <c r="E16" s="91"/>
      <c r="F16" s="91"/>
      <c r="G16" s="91"/>
      <c r="H16" s="91"/>
      <c r="I16" s="91"/>
      <c r="J16" s="91"/>
    </row>
    <row r="17" spans="1:12" ht="15.75" x14ac:dyDescent="0.25">
      <c r="A17" s="56" t="s">
        <v>13</v>
      </c>
      <c r="B17" s="57"/>
      <c r="C17" s="57"/>
      <c r="D17" s="57"/>
      <c r="E17" s="57"/>
      <c r="F17" s="57"/>
      <c r="G17" s="57"/>
      <c r="H17" s="57"/>
      <c r="I17" s="57"/>
      <c r="J17" s="58"/>
    </row>
    <row r="18" spans="1:12" ht="29.25" customHeight="1" x14ac:dyDescent="0.25">
      <c r="A18" s="3" t="s">
        <v>14</v>
      </c>
      <c r="B18" s="69" t="s">
        <v>61</v>
      </c>
      <c r="C18" s="69"/>
      <c r="D18" s="69"/>
      <c r="E18" s="69"/>
      <c r="F18" s="69"/>
      <c r="G18" s="69"/>
      <c r="H18" s="69"/>
      <c r="I18" s="69"/>
      <c r="J18" s="70"/>
    </row>
    <row r="19" spans="1:12" ht="27" customHeight="1" x14ac:dyDescent="0.25">
      <c r="A19" s="8" t="s">
        <v>15</v>
      </c>
      <c r="B19" s="69" t="s">
        <v>93</v>
      </c>
      <c r="C19" s="69"/>
      <c r="D19" s="69"/>
      <c r="E19" s="69"/>
      <c r="F19" s="69"/>
      <c r="G19" s="69"/>
      <c r="H19" s="69"/>
      <c r="I19" s="69"/>
      <c r="J19" s="70"/>
    </row>
    <row r="20" spans="1:12" ht="27" customHeight="1" x14ac:dyDescent="0.25">
      <c r="A20" s="8" t="s">
        <v>16</v>
      </c>
      <c r="B20" s="117" t="s">
        <v>108</v>
      </c>
      <c r="C20" s="117"/>
      <c r="D20" s="117"/>
      <c r="E20" s="117"/>
      <c r="F20" s="117"/>
      <c r="G20" s="117"/>
      <c r="H20" s="117"/>
      <c r="I20" s="117"/>
      <c r="J20" s="118"/>
    </row>
    <row r="21" spans="1:12" x14ac:dyDescent="0.25">
      <c r="A21" s="8" t="s">
        <v>37</v>
      </c>
      <c r="B21" s="69" t="s">
        <v>94</v>
      </c>
      <c r="C21" s="69"/>
      <c r="D21" s="69"/>
      <c r="E21" s="69"/>
      <c r="F21" s="69"/>
      <c r="G21" s="69"/>
      <c r="H21" s="69"/>
      <c r="I21" s="69"/>
      <c r="J21" s="70"/>
    </row>
    <row r="22" spans="1:12" ht="15.75" x14ac:dyDescent="0.25">
      <c r="A22" s="56" t="s">
        <v>17</v>
      </c>
      <c r="B22" s="57"/>
      <c r="C22" s="57"/>
      <c r="D22" s="57"/>
      <c r="E22" s="57"/>
      <c r="F22" s="57"/>
      <c r="G22" s="57"/>
      <c r="H22" s="57"/>
      <c r="I22" s="57"/>
      <c r="J22" s="58"/>
    </row>
    <row r="23" spans="1:12" ht="15.75" x14ac:dyDescent="0.25">
      <c r="A23" s="71" t="s">
        <v>18</v>
      </c>
      <c r="B23" s="72"/>
      <c r="C23" s="72"/>
      <c r="D23" s="72"/>
      <c r="E23" s="72"/>
      <c r="F23" s="72"/>
      <c r="G23" s="72"/>
      <c r="H23" s="72"/>
      <c r="I23" s="72"/>
      <c r="J23" s="73"/>
    </row>
    <row r="24" spans="1:12" ht="15" customHeight="1" x14ac:dyDescent="0.25">
      <c r="A24" s="86" t="s">
        <v>19</v>
      </c>
      <c r="B24" s="87"/>
      <c r="C24" s="88" t="s">
        <v>20</v>
      </c>
      <c r="D24" s="90"/>
      <c r="E24" s="90"/>
      <c r="F24" s="90" t="s">
        <v>21</v>
      </c>
      <c r="G24" s="90"/>
      <c r="H24" s="87"/>
      <c r="I24" s="88" t="s">
        <v>22</v>
      </c>
      <c r="J24" s="89"/>
    </row>
    <row r="25" spans="1:12" x14ac:dyDescent="0.25">
      <c r="A25" s="76">
        <v>601296153</v>
      </c>
      <c r="B25" s="77"/>
      <c r="C25" s="83">
        <v>601296153</v>
      </c>
      <c r="D25" s="84"/>
      <c r="E25" s="85"/>
      <c r="F25" s="83" cm="1">
        <f t="array" ref="F25">+Tabla134[Financiera 
 (F)]</f>
        <v>33423788.439999998</v>
      </c>
      <c r="G25" s="84"/>
      <c r="H25" s="85"/>
      <c r="I25" s="78">
        <f>IF(F25&gt;0,F25/C25,0)</f>
        <v>5.5586233627541601E-2</v>
      </c>
      <c r="J25" s="79"/>
    </row>
    <row r="26" spans="1:12" ht="15.75" x14ac:dyDescent="0.25">
      <c r="A26" s="71" t="s">
        <v>23</v>
      </c>
      <c r="B26" s="72"/>
      <c r="C26" s="72"/>
      <c r="D26" s="72"/>
      <c r="E26" s="72"/>
      <c r="F26" s="72"/>
      <c r="G26" s="72"/>
      <c r="H26" s="72"/>
      <c r="I26" s="72"/>
      <c r="J26" s="73"/>
    </row>
    <row r="27" spans="1:12" x14ac:dyDescent="0.25">
      <c r="A27" s="4"/>
      <c r="B27"/>
      <c r="C27" s="80" t="s">
        <v>49</v>
      </c>
      <c r="D27" s="81"/>
      <c r="E27" s="80" t="s">
        <v>47</v>
      </c>
      <c r="F27" s="81"/>
      <c r="G27" s="80" t="s">
        <v>48</v>
      </c>
      <c r="H27" s="80"/>
      <c r="I27" s="80" t="s">
        <v>24</v>
      </c>
      <c r="J27" s="82"/>
    </row>
    <row r="28" spans="1:12" ht="38.25" x14ac:dyDescent="0.25">
      <c r="A28" s="9" t="s">
        <v>25</v>
      </c>
      <c r="B28" s="10" t="s">
        <v>26</v>
      </c>
      <c r="C28" s="10" t="s">
        <v>38</v>
      </c>
      <c r="D28" s="10" t="s">
        <v>39</v>
      </c>
      <c r="E28" s="10" t="s">
        <v>41</v>
      </c>
      <c r="F28" s="10" t="s">
        <v>42</v>
      </c>
      <c r="G28" s="10" t="s">
        <v>43</v>
      </c>
      <c r="H28" s="10" t="s">
        <v>44</v>
      </c>
      <c r="I28" s="10" t="s">
        <v>45</v>
      </c>
      <c r="J28" s="11" t="s">
        <v>46</v>
      </c>
    </row>
    <row r="29" spans="1:12" ht="72" x14ac:dyDescent="0.25">
      <c r="A29" s="12" t="s">
        <v>79</v>
      </c>
      <c r="B29" s="33" t="s">
        <v>69</v>
      </c>
      <c r="C29" s="41">
        <v>448000</v>
      </c>
      <c r="D29" s="13">
        <v>601296153</v>
      </c>
      <c r="E29" s="13">
        <v>415000</v>
      </c>
      <c r="F29" s="13">
        <v>150324038.25</v>
      </c>
      <c r="G29" s="52">
        <v>415177</v>
      </c>
      <c r="H29" s="13">
        <v>33423788.439999998</v>
      </c>
      <c r="I29" s="14">
        <f>IF(G29&gt;0,G29/E29,0)</f>
        <v>1.0004265060240964</v>
      </c>
      <c r="J29" s="36">
        <f>IF(H29&gt;0,H29/F29,0)</f>
        <v>0.2223449345101664</v>
      </c>
      <c r="L29" s="42" t="s">
        <v>83</v>
      </c>
    </row>
    <row r="30" spans="1:12" ht="15.75" x14ac:dyDescent="0.25">
      <c r="A30" s="56" t="s">
        <v>27</v>
      </c>
      <c r="B30" s="57"/>
      <c r="C30" s="57"/>
      <c r="D30" s="57"/>
      <c r="E30" s="57"/>
      <c r="F30" s="57"/>
      <c r="G30" s="57"/>
      <c r="H30" s="57"/>
      <c r="I30" s="57"/>
      <c r="J30" s="58"/>
    </row>
    <row r="31" spans="1:12" ht="15.75" x14ac:dyDescent="0.25">
      <c r="A31" s="71" t="s">
        <v>28</v>
      </c>
      <c r="B31" s="72"/>
      <c r="C31" s="72"/>
      <c r="D31" s="72"/>
      <c r="E31" s="72"/>
      <c r="F31" s="72"/>
      <c r="G31" s="72"/>
      <c r="H31" s="72"/>
      <c r="I31" s="72"/>
      <c r="J31" s="73"/>
    </row>
    <row r="32" spans="1:12" x14ac:dyDescent="0.25">
      <c r="A32" s="16" t="s">
        <v>29</v>
      </c>
      <c r="B32" s="74" t="s">
        <v>95</v>
      </c>
      <c r="C32" s="74"/>
      <c r="D32" s="74"/>
      <c r="E32" s="74"/>
      <c r="F32" s="74"/>
      <c r="G32" s="74"/>
      <c r="H32" s="74"/>
      <c r="I32" s="74"/>
      <c r="J32" s="75"/>
    </row>
    <row r="33" spans="1:12" ht="30" x14ac:dyDescent="0.25">
      <c r="A33" s="16" t="s">
        <v>30</v>
      </c>
      <c r="B33" s="69" t="s">
        <v>70</v>
      </c>
      <c r="C33" s="69"/>
      <c r="D33" s="69"/>
      <c r="E33" s="69"/>
      <c r="F33" s="69"/>
      <c r="G33" s="69"/>
      <c r="H33" s="69"/>
      <c r="I33" s="69"/>
      <c r="J33" s="70"/>
    </row>
    <row r="34" spans="1:12" ht="78.75" customHeight="1" x14ac:dyDescent="0.25">
      <c r="A34" s="16" t="s">
        <v>31</v>
      </c>
      <c r="B34" s="74" t="s">
        <v>84</v>
      </c>
      <c r="C34" s="74"/>
      <c r="D34" s="74"/>
      <c r="E34" s="74"/>
      <c r="F34" s="74"/>
      <c r="G34" s="74"/>
      <c r="H34" s="74"/>
      <c r="I34" s="74"/>
      <c r="J34" s="75"/>
    </row>
    <row r="35" spans="1:12" ht="30" x14ac:dyDescent="0.25">
      <c r="A35" s="16" t="s">
        <v>32</v>
      </c>
      <c r="B35" s="69" t="s">
        <v>91</v>
      </c>
      <c r="C35" s="69"/>
      <c r="D35" s="69"/>
      <c r="E35" s="69"/>
      <c r="F35" s="69"/>
      <c r="G35" s="69"/>
      <c r="H35" s="69"/>
      <c r="I35" s="69"/>
      <c r="J35" s="70"/>
    </row>
    <row r="36" spans="1:12" ht="15.75" x14ac:dyDescent="0.25">
      <c r="A36" s="56" t="s">
        <v>33</v>
      </c>
      <c r="B36" s="57"/>
      <c r="C36" s="57"/>
      <c r="D36" s="57"/>
      <c r="E36" s="57"/>
      <c r="F36" s="57"/>
      <c r="G36" s="57"/>
      <c r="H36" s="57"/>
      <c r="I36" s="57"/>
      <c r="J36" s="58"/>
    </row>
    <row r="37" spans="1:12" ht="15.75" x14ac:dyDescent="0.25">
      <c r="A37" s="59" t="s">
        <v>34</v>
      </c>
      <c r="B37" s="60"/>
      <c r="C37" s="60"/>
      <c r="D37" s="60"/>
      <c r="E37" s="60"/>
      <c r="F37" s="60"/>
      <c r="G37" s="60"/>
      <c r="H37" s="60"/>
      <c r="I37" s="60"/>
      <c r="J37" s="61"/>
    </row>
    <row r="38" spans="1:12" ht="12" customHeight="1" x14ac:dyDescent="0.25">
      <c r="A38" s="109"/>
      <c r="B38" s="110"/>
      <c r="C38" s="110"/>
      <c r="D38" s="110"/>
      <c r="E38" s="110"/>
      <c r="F38" s="110"/>
      <c r="G38" s="110"/>
      <c r="H38" s="110"/>
      <c r="I38" s="110"/>
      <c r="J38" s="111"/>
    </row>
    <row r="39" spans="1:12" hidden="1" x14ac:dyDescent="0.25">
      <c r="A39" s="22"/>
      <c r="B39" s="22"/>
      <c r="C39" s="22"/>
      <c r="D39" s="22"/>
      <c r="E39" s="22"/>
      <c r="F39" s="22"/>
      <c r="G39" s="22"/>
      <c r="H39" s="22"/>
      <c r="I39" s="22"/>
      <c r="J39" s="22"/>
    </row>
    <row r="40" spans="1:12" ht="13.5" customHeight="1" x14ac:dyDescent="0.25">
      <c r="A40" s="65" t="s">
        <v>40</v>
      </c>
      <c r="B40" s="65"/>
      <c r="C40" s="65"/>
      <c r="D40" s="65"/>
      <c r="E40" s="65"/>
      <c r="F40" s="65"/>
      <c r="G40" s="65"/>
      <c r="H40" s="65"/>
      <c r="I40" s="65"/>
      <c r="J40" s="65"/>
    </row>
    <row r="41" spans="1:12" ht="8.25" customHeight="1" x14ac:dyDescent="0.25"/>
    <row r="42" spans="1:12" x14ac:dyDescent="0.25">
      <c r="A42" s="113" t="s">
        <v>101</v>
      </c>
      <c r="B42" s="114">
        <f>+A25</f>
        <v>601296153</v>
      </c>
      <c r="K42" s="45"/>
      <c r="L42" s="45"/>
    </row>
    <row r="43" spans="1:12" ht="15.75" thickBot="1" x14ac:dyDescent="0.3">
      <c r="A43" s="113" t="s">
        <v>102</v>
      </c>
      <c r="B43" s="114">
        <v>0</v>
      </c>
      <c r="G43" s="115"/>
      <c r="H43" s="115"/>
      <c r="I43" s="115"/>
      <c r="J43" s="115"/>
    </row>
    <row r="44" spans="1:12" x14ac:dyDescent="0.25">
      <c r="A44" s="113" t="s">
        <v>103</v>
      </c>
      <c r="B44" s="114">
        <f>+F25</f>
        <v>33423788.439999998</v>
      </c>
      <c r="G44" s="116" t="s">
        <v>104</v>
      </c>
      <c r="H44" s="116"/>
      <c r="I44" s="116"/>
      <c r="J44" s="116"/>
    </row>
    <row r="45" spans="1:12" x14ac:dyDescent="0.25">
      <c r="G45" s="116" t="s">
        <v>105</v>
      </c>
      <c r="H45" s="116"/>
      <c r="I45" s="116"/>
      <c r="J45" s="116"/>
    </row>
    <row r="46" spans="1:12" x14ac:dyDescent="0.25">
      <c r="A46" s="119" t="s">
        <v>109</v>
      </c>
    </row>
  </sheetData>
  <mergeCells count="51">
    <mergeCell ref="G43:J43"/>
    <mergeCell ref="G44:J44"/>
    <mergeCell ref="G45:J45"/>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E29:F29 F28 B42:B43"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D125835-C9D3-4982-858A-816B9ADC7110}"/>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73"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Katihusca O. Ledesma G.</cp:lastModifiedBy>
  <cp:lastPrinted>2023-04-15T02:14:31Z</cp:lastPrinted>
  <dcterms:created xsi:type="dcterms:W3CDTF">2021-03-22T15:50:10Z</dcterms:created>
  <dcterms:modified xsi:type="dcterms:W3CDTF">2023-04-15T02:22:57Z</dcterms:modified>
</cp:coreProperties>
</file>