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sergio.polanco\Documents\CAASD 2023\fisico financiero\2do trimestre\"/>
    </mc:Choice>
  </mc:AlternateContent>
  <xr:revisionPtr revIDLastSave="0" documentId="13_ncr:1_{158F47FC-F320-4147-800D-0719FFB044AE}" xr6:coauthVersionLast="47" xr6:coauthVersionMax="47" xr10:uidLastSave="{00000000-0000-0000-0000-000000000000}"/>
  <bookViews>
    <workbookView xWindow="-120" yWindow="-120" windowWidth="29040" windowHeight="18240" activeTab="6"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 r:id="rId10"/>
    <externalReference r:id="rId11"/>
  </externalReferences>
  <definedNames>
    <definedName name="_xlnm.Print_Area" localSheetId="0">Portada!$A$1:$M$45</definedName>
    <definedName name="_xlnm.Print_Area" localSheetId="2">'Programa 11'!$A$1:$J$49</definedName>
    <definedName name="_xlnm.Print_Area" localSheetId="4">'Programa 12'!$A$1:$J$48</definedName>
    <definedName name="_xlnm.Print_Area" localSheetId="6">'Programa 13'!$A$1:$J$44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9" i="1" l="1"/>
  <c r="N33" i="1"/>
  <c r="L33" i="1"/>
  <c r="M33" i="1"/>
  <c r="M29" i="1"/>
  <c r="Q29" i="2"/>
  <c r="Q28" i="2"/>
  <c r="P28" i="2"/>
  <c r="E29" i="1" l="1"/>
  <c r="E30" i="2"/>
  <c r="E29" i="2"/>
  <c r="B46" i="2" l="1"/>
  <c r="B45" i="2"/>
  <c r="I29" i="3"/>
  <c r="F25" i="1"/>
  <c r="H31" i="1"/>
  <c r="J30" i="2" l="1"/>
  <c r="J29" i="2"/>
  <c r="F25" i="2"/>
  <c r="B43" i="3"/>
  <c r="B41" i="3"/>
  <c r="B42" i="3"/>
  <c r="B44" i="1"/>
  <c r="B43" i="1"/>
  <c r="M35" i="3"/>
  <c r="L35" i="3" a="1"/>
  <c r="L35" i="3" s="1"/>
  <c r="L34" i="3" a="1"/>
  <c r="L34" i="3" s="1"/>
  <c r="B47" i="2" l="1"/>
  <c r="B45" i="1"/>
  <c r="I25" i="3" l="1"/>
  <c r="D3" i="2"/>
  <c r="I31" i="1"/>
  <c r="J31" i="1"/>
  <c r="I30" i="1"/>
  <c r="J30" i="1"/>
  <c r="J29" i="1" l="1"/>
  <c r="I25" i="1" l="1"/>
  <c r="C25" i="2"/>
  <c r="A25" i="2"/>
  <c r="I29" i="1"/>
  <c r="J29" i="3"/>
  <c r="I25" i="2" l="1"/>
  <c r="I30" i="2" l="1"/>
  <c r="I29" i="2"/>
  <c r="C16" i="3" l="1"/>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tc={7B2E6482-14F7-4B00-A15D-AD7FB45DC9DE}</author>
    <author>tc={EA6B6179-A108-48CB-A915-FA9C46FEF3AF}</author>
  </authors>
  <commentList>
    <comment ref="B20" authorId="0" shapeId="0" xr:uid="{7B2E6482-14F7-4B00-A15D-AD7FB45DC9DE}">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la redacción de los beneficiarios</t>
      </text>
    </comment>
    <comment ref="B29" authorId="1" shapeId="0" xr:uid="{EA6B6179-A108-48CB-A915-FA9C46FEF3AF}">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incluir dos indicadores mas, además aquí no es agua suministrada sino producida
Respuesta:
    M3 de agua producida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tc={75058A1A-865A-4F41-8A27-FF022005D587}</author>
    <author>tc={F4ACC6F4-B3A1-4CD6-92DB-EF55A4C6F1F6}</author>
  </authors>
  <commentList>
    <comment ref="B20" authorId="0" shapeId="0" xr:uid="{75058A1A-865A-4F41-8A27-FF022005D587}">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la redacción de los beneficiarios</t>
      </text>
    </comment>
    <comment ref="K42" authorId="1" shapeId="0" xr:uid="{F4ACC6F4-B3A1-4CD6-92DB-EF55A4C6F1F6}">
      <text>
        <t>[Comentario encadenado]
Su versión de Excel le permite leer este comentario encadenado; sin embargo, las ediciones que se apliquen se quitarán si el archivo se abre en una versión más reciente de Excel. Más información: https://go.microsoft.com/fwlink/?linkid=870924
Comentario:
    Clientes activos al finalizar 2022</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<sst xmlns="http://schemas.openxmlformats.org/spreadsheetml/2006/main" count="250" uniqueCount="114">
  <si>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</si>
  <si>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</si>
  <si>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</si>
  <si>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</si>
  <si>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</si>
  <si>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</si>
  <si>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</si>
  <si>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</si>
  <si>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</si>
  <si>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</si>
  <si>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</si>
  <si>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</si>
  <si>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</si>
  <si>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</si>
  <si>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</si>
  <si>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</si>
  <si>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</si>
  <si>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</si>
  <si>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</si>
  <si>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</si>
  <si>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</si>
  <si>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</si>
  <si>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</si>
  <si>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</si>
  <si>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</si>
  <si>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</si>
  <si>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</si>
  <si>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</si>
  <si>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</si>
  <si>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</si>
  <si>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</si>
  <si>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</si>
  <si>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</si>
  <si>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</si>
  <si>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</si>
  <si>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</si>
  <si>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</si>
  <si>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</si>
  <si>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</si>
  <si>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</si>
  <si>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</si>
  <si>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</si>
  <si>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</si>
  <si>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</si>
  <si>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</si>
  <si>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</si>
  <si>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</si>
  <si>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</si>
  <si>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</si>
  <si>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</si>
  <si>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</si>
  <si>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</si>
  <si>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</si>
  <si>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</si>
  <si>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</si>
  <si>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</si>
  <si>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</si>
  <si>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</si>
  <si>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</si>
  <si>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</si>
  <si>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</si>
  <si>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</si>
  <si>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</si>
  <si>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</si>
  <si>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</si>
  <si>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</si>
  <si>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</si>
  <si>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</si>
  <si>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</si>
  <si>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</si>
  <si>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</si>
  <si>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</si>
  <si>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</si>
  <si>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</si>
  <si>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</si>
  <si>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</si>
  <si>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</si>
  <si>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</si>
  <si>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</si>
  <si>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r>
      <t>13-04</t>
    </r>
    <r>
      <rPr>
        <sz val="11"/>
        <color theme="1"/>
        <rFont val="Calibri"/>
        <family val="2"/>
        <scheme val="minor"/>
      </rPr>
      <t>: 415,177</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</si>
  <si>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</si>
  <si>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</si>
  <si>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</si>
  <si>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</si>
  <si>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</si>
  <si>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</si>
  <si>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En este trimestre no se ha podido cumplir con las meta financiera con relación a la programación por inconvenientes en los procesos de la adquisición de los insumos.</t>
  </si>
  <si>
    <t>I -Información Institucional</t>
  </si>
  <si>
    <t xml:space="preserve">El programa contempla la implementación de políticas comerciales para lograr el crecimiento de los clientes y eficientizarían de la cobranza          </t>
  </si>
  <si>
    <t>Residentes del gran Santo Domingo bajo jurisdicción de la CAASD.</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</si>
  <si>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</si>
  <si>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</si>
  <si>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</si>
  <si>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Definir de forma previa con las instituciones como estarán recibiendo sus recursos, esto así porque en ocasiones se hace una programación indicativa que difiere mucho del ingreso percibido de los recursos afectando el desempeño financiero. </t>
  </si>
  <si>
    <t>12-04-00-000</t>
  </si>
  <si>
    <t>12-05-00-000</t>
  </si>
  <si>
    <t>1er trimestre</t>
  </si>
  <si>
    <t xml:space="preserve">Presupuesto aprobado:  </t>
  </si>
  <si>
    <t xml:space="preserve">Presupuesto modificado: </t>
  </si>
  <si>
    <t>Total devengado:</t>
  </si>
  <si>
    <t>Lic. Katihusca Ledesma</t>
  </si>
  <si>
    <t>Directora de Planificación y Desarrollo</t>
  </si>
  <si>
    <t>La ejecución financiera fue baja con relación a la programación debido a dificultades para ejecutar el presupuesto de inversión como estuvo previsto.</t>
  </si>
  <si>
    <t>Informe seguimiento del presupuesto físico 2023 correspondiente al 1er Semestre</t>
  </si>
  <si>
    <t>2do trimestre</t>
  </si>
  <si>
    <t>total</t>
  </si>
  <si>
    <t>fisica</t>
  </si>
  <si>
    <t>Informe de Evaluación semestral de las Metas Físicas-Financieras</t>
  </si>
  <si>
    <t>Programación semestral</t>
  </si>
  <si>
    <t>Ejecución semestral</t>
  </si>
  <si>
    <t>Dentro de este producto se ha dispuesto producir en el año un total de 587,200,320 metros cúbicos de agua potable en todo el año.
Al termino del 1er semestre, la producción diaria promedio se ha mantenido en 379.01 Millones de galones, lo cual equivale a 259,433,890.24 metros cúbicos de agua producida durante el semestre.</t>
  </si>
  <si>
    <t>En este producto se propuso recolectar 121,946,211.37 metros cúbicos de agua residual en todo el año
Durante el 1er semestre, se ha logrado recolectar 65,280,043.77  metros cúbicos de agua residual producto de haber alcanzado las  517,301 viviendas facturadas al servicio de alcantarillado sanitario</t>
  </si>
  <si>
    <t>Logros Alcanzados:
En este producto se propuso lograr el tratamiento de 23,283,287.95 metros cúbicos de agua residual durante todo el año              
Durante el 1er semestre, se ha logrado tratar un volumen de 14,506,192.51 gracias a la disponibilidad de 17 Plantas de tratamiento de aguas residuales las cuales en conjunto depuran diariamente 80,145 metros cúbicos de agua</t>
  </si>
  <si>
    <t>En este producto se propuso llegar a tener incorporados 448,000 a los servicios institucionales
Al termino del 1er semestre, se ha logrado llegar a incorporar 416,125 clientes a los servicios institucionales representando un incremento de 2,401 nuevos clientes durante el 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</si>
</sst>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00_-;\-* #,##0.00_-;_-* &quot;-&quot;??_-;_-@_-"/>
    <numFmt numFmtId="165" formatCode="dd/mm/yyyy;@"/>
    <numFmt numFmtId="166" formatCode="[$-10409]#,##0;\-#,##0"/>
    <numFmt numFmtId="167" formatCode="[$-10409]#,##0.00;\-#,##0.00"/>
    <numFmt numFmtId="168" formatCode="[$-10409]0.00%"/>
    <numFmt numFmtId="169" formatCode="#,##0.00_ ;\-#,##0.00\ "/>
  </numFmts>
  <fonts count="36"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11"/>
      <name val="Calibri"/>
      <family val="2"/>
      <scheme val="minor"/>
    </font>
    <font>
      <sz val="11"/>
      <color rgb="FFFF0000"/>
      <name val="Calibri"/>
      <family val="2"/>
      <scheme val="minor"/>
    </font>
  </fonts>
  <fills count="12">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tint="0.79998168889431442"/>
        <bgColor theme="4" tint="0.79998168889431442"/>
      </patternFill>
    </fill>
    <fill>
      <patternFill patternType="solid">
        <fgColor theme="8" tint="0.59999389629810485"/>
        <bgColor indexed="64"/>
      </patternFill>
    </fill>
  </fills>
  <borders count="42">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4" tint="0.39997558519241921"/>
      </right>
      <top style="thin">
        <color theme="4" tint="0.39997558519241921"/>
      </top>
      <bottom style="thin">
        <color theme="4" tint="0.39997558519241921"/>
      </bottom>
      <diagonal/>
    </border>
    <border>
      <left style="thin">
        <color theme="0" tint="-0.34998626667073579"/>
      </left>
      <right style="thin">
        <color theme="0" tint="-0.34998626667073579"/>
      </right>
      <top style="thin">
        <color theme="0" tint="-0.34998626667073579"/>
      </top>
      <bottom style="thin">
        <color rgb="FFA6A6A6"/>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164" fontId="31" fillId="0" borderId="0" applyFont="0" applyFill="0" applyBorder="0" applyAlignment="0" applyProtection="0"/>
    <xf numFmtId="0" fontId="31" fillId="0" borderId="0"/>
  </cellStyleXfs>
  <cellXfs count="130">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7"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43" fontId="0" fillId="0" borderId="0" xfId="1" applyFont="1"/>
    <xf numFmtId="43" fontId="32" fillId="0" borderId="0" xfId="1" applyFont="1"/>
    <xf numFmtId="168"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7" fontId="0" fillId="0" borderId="0" xfId="0" applyNumberFormat="1"/>
    <xf numFmtId="43" fontId="17" fillId="0" borderId="34" xfId="1" applyFont="1" applyBorder="1" applyAlignment="1" applyProtection="1">
      <alignment horizontal="center" vertical="center" wrapText="1" readingOrder="1"/>
      <protection locked="0"/>
    </xf>
    <xf numFmtId="43"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7" fontId="17" fillId="0" borderId="34" xfId="0" applyNumberFormat="1" applyFont="1" applyBorder="1" applyAlignment="1" applyProtection="1">
      <alignment horizontal="center" vertical="center" wrapText="1" readingOrder="1"/>
      <protection locked="0"/>
    </xf>
    <xf numFmtId="43" fontId="10" fillId="0" borderId="0" xfId="1" applyFont="1"/>
    <xf numFmtId="0" fontId="17" fillId="0" borderId="33" xfId="0" applyFont="1" applyBorder="1" applyAlignment="1" applyProtection="1">
      <alignment vertical="center" wrapText="1"/>
      <protection locked="0"/>
    </xf>
    <xf numFmtId="43"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8" fontId="17" fillId="7" borderId="39" xfId="0" applyNumberFormat="1" applyFont="1" applyFill="1" applyBorder="1" applyAlignment="1" applyProtection="1">
      <alignment horizontal="center" vertical="center" wrapText="1" readingOrder="1"/>
      <protection locked="0"/>
    </xf>
    <xf numFmtId="14" fontId="0" fillId="10" borderId="40" xfId="1" applyNumberFormat="1" applyFont="1" applyFill="1" applyBorder="1"/>
    <xf numFmtId="164" fontId="0" fillId="0" borderId="40" xfId="1" applyNumberFormat="1" applyFont="1" applyBorder="1"/>
    <xf numFmtId="164" fontId="0" fillId="0" borderId="0" xfId="0" applyNumberFormat="1"/>
    <xf numFmtId="169" fontId="0" fillId="0" borderId="0" xfId="0" applyNumberFormat="1"/>
    <xf numFmtId="43" fontId="17" fillId="0" borderId="28" xfId="1" applyFont="1" applyFill="1" applyBorder="1" applyAlignment="1" applyProtection="1">
      <alignment horizontal="center" vertical="center" wrapText="1"/>
      <protection locked="0"/>
    </xf>
    <xf numFmtId="43" fontId="17" fillId="0" borderId="28" xfId="1" applyFont="1" applyBorder="1" applyAlignment="1" applyProtection="1">
      <alignment horizontal="center" vertical="center" wrapText="1"/>
      <protection locked="0"/>
    </xf>
    <xf numFmtId="43" fontId="17" fillId="0" borderId="34" xfId="1" applyFont="1" applyFill="1" applyBorder="1" applyAlignment="1" applyProtection="1">
      <alignment horizontal="center" vertical="center" wrapText="1"/>
      <protection locked="0"/>
    </xf>
    <xf numFmtId="166" fontId="17" fillId="0" borderId="28" xfId="0" applyNumberFormat="1" applyFont="1" applyBorder="1" applyAlignment="1" applyProtection="1">
      <alignment horizontal="center" vertical="center" wrapText="1"/>
      <protection locked="0"/>
    </xf>
    <xf numFmtId="0" fontId="2" fillId="0" borderId="22" xfId="0" applyFont="1" applyBorder="1" applyAlignment="1">
      <alignment vertical="top"/>
    </xf>
    <xf numFmtId="167" fontId="19" fillId="0" borderId="22" xfId="0" applyNumberFormat="1" applyFont="1" applyBorder="1" applyAlignment="1" applyProtection="1">
      <alignment horizontal="center" vertical="center" wrapText="1" readingOrder="1"/>
      <protection locked="0"/>
    </xf>
    <xf numFmtId="164" fontId="34" fillId="0" borderId="0" xfId="0" applyNumberFormat="1" applyFont="1" applyAlignment="1">
      <alignment vertical="center"/>
    </xf>
    <xf numFmtId="43" fontId="0" fillId="0" borderId="0" xfId="0" applyNumberFormat="1"/>
    <xf numFmtId="167" fontId="35" fillId="0" borderId="0" xfId="0" applyNumberFormat="1" applyFont="1"/>
    <xf numFmtId="43" fontId="35" fillId="0" borderId="0" xfId="1" applyFont="1"/>
    <xf numFmtId="43" fontId="17" fillId="11" borderId="28" xfId="1" applyFont="1" applyFill="1" applyBorder="1" applyAlignment="1" applyProtection="1">
      <alignment horizontal="center" vertical="center" wrapText="1" readingOrder="1"/>
      <protection locked="0"/>
    </xf>
    <xf numFmtId="43" fontId="17" fillId="11" borderId="34" xfId="1" applyFont="1" applyFill="1" applyBorder="1" applyAlignment="1" applyProtection="1">
      <alignment horizontal="center" vertical="center" wrapText="1" readingOrder="1"/>
      <protection locked="0"/>
    </xf>
    <xf numFmtId="167" fontId="17" fillId="11" borderId="28" xfId="0" applyNumberFormat="1" applyFont="1" applyFill="1" applyBorder="1" applyAlignment="1" applyProtection="1">
      <alignment horizontal="center" vertical="center" wrapText="1" readingOrder="1"/>
      <protection locked="0"/>
    </xf>
    <xf numFmtId="43" fontId="17" fillId="0" borderId="41" xfId="1" applyFont="1" applyBorder="1" applyAlignment="1" applyProtection="1">
      <alignment wrapText="1" readingOrder="1"/>
      <protection locked="0"/>
    </xf>
    <xf numFmtId="43" fontId="17" fillId="0" borderId="41" xfId="1" applyFont="1" applyFill="1" applyBorder="1" applyAlignment="1" applyProtection="1">
      <alignment horizontal="center" vertical="center" wrapText="1"/>
      <protection locked="0"/>
    </xf>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14" fillId="0" borderId="0" xfId="0" applyFont="1" applyAlignment="1" applyProtection="1">
      <alignment horizontal="center"/>
      <protection locked="0"/>
    </xf>
    <xf numFmtId="0" fontId="10" fillId="6" borderId="22" xfId="0" applyFont="1" applyFill="1" applyBorder="1" applyAlignment="1">
      <alignment horizontal="center" vertical="center" wrapText="1"/>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2" fillId="6" borderId="22" xfId="0" applyFont="1" applyFill="1" applyBorder="1" applyAlignment="1">
      <alignment horizontal="center" vertical="center" wrapText="1"/>
    </xf>
    <xf numFmtId="0" fontId="0" fillId="0" borderId="0" xfId="0" applyAlignment="1">
      <alignment horizontal="center"/>
    </xf>
    <xf numFmtId="0" fontId="11" fillId="0" borderId="10" xfId="0" applyFont="1" applyBorder="1" applyAlignment="1" applyProtection="1">
      <alignment horizontal="center"/>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cellXfs>
  <cellStyles count="8">
    <cellStyle name="Millares" xfId="1" builtinId="3"/>
    <cellStyle name="Millares 2" xfId="6" xr:uid="{C5EF704A-056A-404C-B356-CC557C5561BC}"/>
    <cellStyle name="Normal" xfId="0" builtinId="0"/>
    <cellStyle name="Normal 2" xfId="3" xr:uid="{3CFACB2D-76DD-4DA3-B1C3-8370ED5866E9}"/>
    <cellStyle name="Normal 2 2" xfId="7" xr:uid="{5122459C-0ACC-4BF9-888D-E979A40DC5B2}"/>
    <cellStyle name="Normal 3" xfId="4" xr:uid="{9C556220-85DE-4F08-B555-04D0671D0543}"/>
    <cellStyle name="Normal 4" xfId="5" xr:uid="{DB7218CF-61CF-48FF-B6F2-D03761DAA487}"/>
    <cellStyle name="Porcentaje" xfId="2" builtinId="5"/>
  </cellStyles>
  <dxfs count="45">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solid">
          <fgColor indexed="64"/>
          <bgColor theme="8" tint="0.5999938962981048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35" formatCode="_(* #,##0.00_);_(* \(#,##0.00\);_(* &quot;-&quot;??_);_(@_)"/>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rgb="FFFF0000"/>
        <name val="Calibri"/>
        <family val="2"/>
        <scheme val="none"/>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Rosa.Pena\AppData\Local\Microsoft\Windows\INetCache\Content.Outlook\NIEYVFBL\Formulario%20Fisico%20Financiero%20-%202do%20triemestre%202023_%20(002).xlsx" TargetMode="External"/><Relationship Id="rId1" Type="http://schemas.openxmlformats.org/officeDocument/2006/relationships/externalLinkPath" Target="/Users/Rosa.Pena/AppData/Local/Microsoft/Windows/INetCache/Content.Outlook/NIEYVFBL/Formulario%20Fisico%20Financiero%20-%202do%20triemestre%202023_%20(00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Rosa.Pena\Desktop\A&#209;O%202023\trimestre%20fisico%20financiero%20%202023\Copia%20de%20Formulario%20Fisico%20Financiero%20-%201er%20triemestre%202023%20REV%2014.04.23%20RP%20final.xlsx" TargetMode="External"/><Relationship Id="rId1" Type="http://schemas.openxmlformats.org/officeDocument/2006/relationships/externalLinkPath" Target="/Users/Rosa.Pena/Desktop/A&#209;O%202023/trimestre%20fisico%20financiero%20%202023/Copia%20de%20Formulario%20Fisico%20Financiero%20-%201er%20triemestre%202023%20REV%2014.04.23%20RP%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Sub-port 1"/>
      <sheetName val="Programa 11"/>
      <sheetName val="Sub-port 2"/>
      <sheetName val="Programa 12"/>
      <sheetName val="Sub-port 3"/>
      <sheetName val="Programa 13"/>
      <sheetName val="Hoja1"/>
    </sheetNames>
    <sheetDataSet>
      <sheetData sheetId="0"/>
      <sheetData sheetId="1"/>
      <sheetData sheetId="2">
        <row r="29">
          <cell r="G29">
            <v>125540279.28</v>
          </cell>
          <cell r="H29">
            <v>885287112.79999995</v>
          </cell>
        </row>
      </sheetData>
      <sheetData sheetId="3"/>
      <sheetData sheetId="4">
        <row r="29">
          <cell r="H29">
            <v>167256486.77999997</v>
          </cell>
        </row>
      </sheetData>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Sub-port 1"/>
      <sheetName val="Programa 11"/>
      <sheetName val="Sub-port 2"/>
      <sheetName val="Programa 12"/>
      <sheetName val="Sub-port 3"/>
      <sheetName val="Programa 13"/>
      <sheetName val="Hoja1"/>
    </sheetNames>
    <sheetDataSet>
      <sheetData sheetId="0"/>
      <sheetData sheetId="1"/>
      <sheetData sheetId="2">
        <row r="29">
          <cell r="G29">
            <v>133893610.95999999</v>
          </cell>
        </row>
      </sheetData>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Rosa Pena" id="{7F726256-D927-40E0-B1B5-30C9D75683FF}" userId="S-1-5-21-2485633020-3248229832-3525044030-1475" providerId="AD"/>
  <person displayName="Katihusca O. Ledesma G." id="{27089EB1-E9FD-4722-9F0D-D45404B20DF3}" userId="S::Katihusca.Ledesma@caasd.gob.do::64b01010-6c5b-49fa-ac71-ddffb46506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J31" totalsRowShown="0" headerRowDxfId="44" dataDxfId="42" headerRowBorderDxfId="43" tableBorderDxfId="41" totalsRowBorderDxfId="40">
  <tableColumns count="10">
    <tableColumn id="1" xr3:uid="{DC1B7B10-25DF-444B-B97E-464EC471DB5B}" name="Producto" dataDxfId="39"/>
    <tableColumn id="2" xr3:uid="{C61E64BC-B5A5-45F4-8F84-130CBA355D9D}" name="Indicador" dataDxfId="38"/>
    <tableColumn id="3" xr3:uid="{3AC7971E-A8AB-4C13-830D-AC13829EAC0E}" name="Física_x000a_(A)" dataDxfId="37" dataCellStyle="Millares"/>
    <tableColumn id="4" xr3:uid="{8DB7EDBB-DB79-4CBD-AD68-D153CE19B0A8}" name="Financiera_x000a_(B)" dataDxfId="36"/>
    <tableColumn id="9" xr3:uid="{AC3E8DE2-D537-4CBB-AD59-753602F58C3E}" name="Física_x000a_(C)" dataDxfId="35">
      <calculatedColumnFormula>+Tabla1[[#This Row],[Física
(A)]]/4</calculatedColumnFormula>
    </tableColumn>
    <tableColumn id="10" xr3:uid="{25C7EA1D-EAE0-4DC9-9FB1-C0E265B640E6}" name="Financiera_x000a_(D)" dataDxfId="34"/>
    <tableColumn id="5" xr3:uid="{C2FDA61C-9281-4FCB-A3FE-246521A85EA0}" name="Física _x000a_(E)" dataDxfId="33" dataCellStyle="Millares"/>
    <tableColumn id="6" xr3:uid="{B07D8104-8103-4848-A228-6FBAE528EF68}" name="Financiera _x000a_ (F)" dataDxfId="32">
      <calculatedColumnFormula>+M29</calculatedColumnFormula>
    </tableColumn>
    <tableColumn id="7" xr3:uid="{F97ACE16-1124-4543-AD0A-CBAA1878A36A}" name="Física _x000a_(%)_x000a_ G=E/C" dataDxfId="31" dataCellStyle="Porcentaje">
      <calculatedColumnFormula>IF(G29&gt;0,G29/E29,0)</calculatedColumnFormula>
    </tableColumn>
    <tableColumn id="8" xr3:uid="{CAB2F777-24BA-4EFC-82F9-153B93171D9B}" name="Financiero _x000a_(%) _x000a_H=F/D" dataDxfId="30">
      <calculatedColumnFormula>IF(H29&gt;0,H29/F29,0)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29" dataDxfId="27" headerRowBorderDxfId="28" tableBorderDxfId="26" totalsRowBorderDxfId="25">
  <tableColumns count="10">
    <tableColumn id="1" xr3:uid="{FC6DB111-2F12-440B-93CC-262C064DA1B7}" name="Producto" dataDxfId="24"/>
    <tableColumn id="2" xr3:uid="{6B662EFC-2FBC-48EE-ADAE-F860FD6BC257}" name="Indicador" dataDxfId="23"/>
    <tableColumn id="3" xr3:uid="{BA97FF1B-1060-4614-AFE1-67BFC24D5802}" name="Física_x000a_(A)" dataDxfId="22" dataCellStyle="Millares"/>
    <tableColumn id="4" xr3:uid="{01DD5E01-3432-4797-A877-368DE9E3A228}" name="Financiera_x000a_(B)" dataDxfId="21" dataCellStyle="Millares"/>
    <tableColumn id="9" xr3:uid="{96EF8D5C-A1CC-4D3F-94B9-2D6047E0FD08}" name="Física_x000a_(C)" dataDxfId="20" dataCellStyle="Millares">
      <calculatedColumnFormula>+Tabla13[[#This Row],[Física
(A)]]/2</calculatedColumnFormula>
    </tableColumn>
    <tableColumn id="10" xr3:uid="{889C75D1-1248-4F97-A615-BE519BD5DC80}" name="Financiera_x000a_(D)" dataDxfId="19" dataCellStyle="Millares"/>
    <tableColumn id="5" xr3:uid="{92B90EC3-83BA-45B2-9B80-28BBEB7EC9E0}" name="Física _x000a_(E)" dataDxfId="18" dataCellStyle="Millares"/>
    <tableColumn id="6" xr3:uid="{546E0053-40B8-4E51-860E-CBF2981B7D7A}" name="Financiera _x000a_ (F)" dataDxfId="17"/>
    <tableColumn id="7" xr3:uid="{F0BCFDA7-BE59-4E81-8958-E4237373605D}" name="Física _x000a_(%)_x000a_ G=E/C" dataDxfId="16" dataCellStyle="Porcentaje">
      <calculatedColumnFormula>IF(G29&gt;0,G29/E29,0)</calculatedColumnFormula>
    </tableColumn>
    <tableColumn id="8" xr3:uid="{634103A3-E1ED-43D4-B160-1BE8498411F0}" name="Financiero _x000a_(%) _x000a_H=F/D" dataDxfId="15">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J29" totalsRowShown="0" headerRowDxfId="14" dataDxfId="12" headerRowBorderDxfId="13" tableBorderDxfId="11" totalsRowBorderDxfId="10">
  <tableColumns count="10">
    <tableColumn id="1" xr3:uid="{3DBF79D8-7820-48E8-A640-3FF95DE660CA}" name="Producto" dataDxfId="9"/>
    <tableColumn id="2" xr3:uid="{24656F2E-0208-438A-B655-0AF00AABEB48}" name="Indicador" dataDxfId="8"/>
    <tableColumn id="3" xr3:uid="{C749E1FB-73BE-4219-863C-4440752FABB6}" name="Física_x000a_(A)" dataDxfId="7" dataCellStyle="Millares"/>
    <tableColumn id="4" xr3:uid="{5A006633-A0BC-40E6-A0F1-10449993946D}" name="Financiera_x000a_(B)" dataDxfId="6"/>
    <tableColumn id="9" xr3:uid="{113C7BDC-C86C-4BF2-955E-30FC55791F3E}" name="Física_x000a_(C)" dataDxfId="5"/>
    <tableColumn id="10" xr3:uid="{C6C24817-50B9-4FBC-9CF2-C09963EAFB4E}" name="Financiera_x000a_(D)" dataDxfId="4"/>
    <tableColumn id="5" xr3:uid="{786A5200-41D3-481B-9A19-3F77FB2229DF}" name="Física _x000a_(E)" dataDxfId="3"/>
    <tableColumn id="6" xr3:uid="{91D23E72-A360-428B-840C-BE0D90B779E3}" name="Financiera _x000a_ (F)" dataDxfId="2"/>
    <tableColumn id="7" xr3:uid="{07A140AF-526B-40E3-9D99-2CE7A4806885}" name="Física _x000a_(%)_x000a_ G=E/C" dataDxfId="1" dataCellStyle="Porcentaje">
      <calculatedColumnFormula>IF(G29&gt;0,G29/E29,0)</calculatedColumnFormula>
    </tableColumn>
    <tableColumn id="8" xr3:uid="{DF800A31-F9E2-4166-B432-22F2A910032E}" name="Financiero _x000a_(%) _x000a_H=F/D" dataDxfId="0">
      <calculatedColumnFormula>IF(H29&gt;0,H29/F29,0)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0" dT="2023-04-14T03:30:28.46" personId="{27089EB1-E9FD-4722-9F0D-D45404B20DF3}" id="{7B2E6482-14F7-4B00-A15D-AD7FB45DC9DE}">
    <text>Corregir la redacción de los beneficiarios</text>
  </threadedComment>
  <threadedComment ref="B29" dT="2023-04-14T03:22:18.66" personId="{27089EB1-E9FD-4722-9F0D-D45404B20DF3}" id="{EA6B6179-A108-48CB-A915-FA9C46FEF3AF}">
    <text>Falta incluir dos indicadores mas, además aquí no es agua suministrada sino producida</text>
  </threadedComment>
  <threadedComment ref="B29" dT="2023-04-14T03:25:21.52" personId="{27089EB1-E9FD-4722-9F0D-D45404B20DF3}" id="{5495050F-B329-4D07-8884-C8F6916EBA84}" parentId="{EA6B6179-A108-48CB-A915-FA9C46FEF3AF}">
    <text>M3 de agua producida</text>
  </threadedComment>
</ThreadedComments>
</file>

<file path=xl/threadedComments/threadedComment2.xml><?xml version="1.0" encoding="utf-8"?>
<ThreadedComments xmlns="http://schemas.microsoft.com/office/spreadsheetml/2018/threadedcomments" xmlns:x="http://schemas.openxmlformats.org/spreadsheetml/2006/main">
  <threadedComment ref="B20" dT="2023-04-14T03:30:28.46" personId="{27089EB1-E9FD-4722-9F0D-D45404B20DF3}" id="{75058A1A-865A-4F41-8A27-FF022005D587}">
    <text>Corregir la redacción de los beneficiarios</text>
  </threadedComment>
  <threadedComment ref="K42" dT="2023-04-11T19:47:34.71" personId="{7F726256-D927-40E0-B1B5-30C9D75683FF}" id="{F4ACC6F4-B3A1-4CD6-92DB-EF55A4C6F1F6}">
    <text>Clientes activos al finalizar 2022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2" zoomScaleNormal="100" zoomScaleSheetLayoutView="100" workbookViewId="0">
      <selection activeCell="Q21" sqref="Q21"/>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68"/>
      <c r="B2" s="68"/>
      <c r="C2" s="68"/>
      <c r="D2" s="68"/>
      <c r="E2" s="68"/>
      <c r="F2" s="68"/>
      <c r="G2" s="68"/>
      <c r="H2" s="68"/>
      <c r="I2" s="68"/>
      <c r="J2" s="68"/>
      <c r="K2" s="68"/>
      <c r="L2" s="68"/>
      <c r="M2" s="68"/>
    </row>
    <row r="10" spans="1:15" ht="33.75" x14ac:dyDescent="0.5">
      <c r="A10" s="69" t="s">
        <v>70</v>
      </c>
      <c r="B10" s="69"/>
      <c r="C10" s="69"/>
      <c r="D10" s="69"/>
      <c r="E10" s="69"/>
      <c r="F10" s="69"/>
      <c r="G10" s="69"/>
      <c r="H10" s="69"/>
      <c r="I10" s="69"/>
      <c r="J10" s="69"/>
      <c r="K10" s="69"/>
      <c r="L10" s="69"/>
      <c r="M10" s="69"/>
    </row>
    <row r="11" spans="1:15" ht="63.75" customHeight="1" x14ac:dyDescent="0.45">
      <c r="A11" s="70" t="s">
        <v>103</v>
      </c>
      <c r="B11" s="70"/>
      <c r="C11" s="70"/>
      <c r="D11" s="70"/>
      <c r="E11" s="70"/>
      <c r="F11" s="70"/>
      <c r="G11" s="70"/>
      <c r="H11" s="70"/>
      <c r="I11" s="70"/>
      <c r="J11" s="70"/>
      <c r="K11" s="70"/>
      <c r="L11" s="70"/>
      <c r="M11" s="70"/>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71" t="s">
        <v>71</v>
      </c>
      <c r="B18" s="71"/>
      <c r="C18" s="71"/>
      <c r="D18" s="71"/>
      <c r="E18" s="71"/>
      <c r="F18" s="71"/>
      <c r="G18" s="71"/>
      <c r="H18" s="71"/>
      <c r="I18" s="71"/>
      <c r="J18" s="71"/>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pageSetUpPr fitToPage="1"/>
  </sheetPr>
  <dimension ref="A1:N46"/>
  <sheetViews>
    <sheetView view="pageBreakPreview" topLeftCell="A19" zoomScaleNormal="100" zoomScaleSheetLayoutView="100" workbookViewId="0">
      <selection activeCell="B37" sqref="B36:J37"/>
    </sheetView>
  </sheetViews>
  <sheetFormatPr baseColWidth="10" defaultRowHeight="15" x14ac:dyDescent="0.25"/>
  <cols>
    <col min="1" max="1" width="23" style="5" customWidth="1"/>
    <col min="2" max="2" width="15.7109375" style="5" customWidth="1"/>
    <col min="3" max="7" width="12.7109375" style="5" customWidth="1"/>
    <col min="8" max="8" width="17.28515625" style="5" bestFit="1" customWidth="1"/>
    <col min="9" max="9" width="12.7109375" style="5" customWidth="1"/>
    <col min="10" max="10" width="14.42578125" style="5" customWidth="1"/>
    <col min="12" max="12" width="15.7109375" bestFit="1" customWidth="1"/>
    <col min="13" max="13" width="15.140625" bestFit="1" customWidth="1"/>
    <col min="14" max="14" width="15.7109375" bestFit="1" customWidth="1"/>
  </cols>
  <sheetData>
    <row r="1" spans="1:10" ht="21.75" customHeight="1" thickBot="1" x14ac:dyDescent="0.3">
      <c r="A1" s="17"/>
      <c r="B1" s="94" t="s">
        <v>107</v>
      </c>
      <c r="C1" s="95"/>
      <c r="D1" s="95"/>
      <c r="E1" s="95"/>
      <c r="F1" s="95"/>
      <c r="G1" s="95"/>
      <c r="H1" s="95"/>
      <c r="I1" s="95"/>
      <c r="J1" s="96"/>
    </row>
    <row r="2" spans="1:10" ht="21.75" customHeight="1" thickBot="1" x14ac:dyDescent="0.3">
      <c r="A2" s="18"/>
      <c r="B2" s="97" t="s">
        <v>0</v>
      </c>
      <c r="C2" s="98"/>
      <c r="D2" s="97" t="s">
        <v>1</v>
      </c>
      <c r="E2" s="98"/>
      <c r="F2" s="98"/>
      <c r="G2" s="98"/>
      <c r="H2" s="99"/>
      <c r="I2" s="1" t="s">
        <v>2</v>
      </c>
      <c r="J2" s="2" t="s">
        <v>3</v>
      </c>
    </row>
    <row r="3" spans="1:10" ht="21.75" thickBot="1" x14ac:dyDescent="0.3">
      <c r="A3" s="19"/>
      <c r="B3" s="100" t="s">
        <v>4</v>
      </c>
      <c r="C3" s="101"/>
      <c r="D3" s="100" t="s">
        <v>82</v>
      </c>
      <c r="E3" s="101"/>
      <c r="F3" s="101"/>
      <c r="G3" s="101"/>
      <c r="H3" s="102"/>
      <c r="I3" s="23" t="s">
        <v>80</v>
      </c>
      <c r="J3" s="24">
        <v>0</v>
      </c>
    </row>
    <row r="4" spans="1:10" x14ac:dyDescent="0.25">
      <c r="A4" s="103"/>
      <c r="B4" s="104"/>
      <c r="C4" s="104"/>
      <c r="D4" s="92"/>
      <c r="E4" s="92"/>
      <c r="F4" s="92"/>
      <c r="G4" s="92"/>
      <c r="H4" s="92"/>
      <c r="I4" s="104"/>
      <c r="J4" s="105"/>
    </row>
    <row r="5" spans="1:10" ht="3" customHeight="1" x14ac:dyDescent="0.25">
      <c r="A5" s="109"/>
      <c r="B5" s="110"/>
      <c r="C5" s="110"/>
      <c r="D5" s="110"/>
      <c r="E5" s="110"/>
      <c r="F5" s="110"/>
      <c r="G5" s="110"/>
      <c r="H5" s="110"/>
      <c r="I5" s="110"/>
      <c r="J5" s="111"/>
    </row>
    <row r="6" spans="1:10" ht="15.75" x14ac:dyDescent="0.25">
      <c r="A6" s="74" t="s">
        <v>87</v>
      </c>
      <c r="B6" s="75"/>
      <c r="C6" s="75"/>
      <c r="D6" s="75"/>
      <c r="E6" s="75"/>
      <c r="F6" s="75"/>
      <c r="G6" s="75"/>
      <c r="H6" s="75"/>
      <c r="I6" s="75"/>
      <c r="J6" s="76"/>
    </row>
    <row r="7" spans="1:10" ht="15.75" x14ac:dyDescent="0.25">
      <c r="A7" s="81" t="s">
        <v>5</v>
      </c>
      <c r="B7" s="82"/>
      <c r="C7" s="82"/>
      <c r="D7" s="82"/>
      <c r="E7" s="82"/>
      <c r="F7" s="82"/>
      <c r="G7" s="82"/>
      <c r="H7" s="82"/>
      <c r="I7" s="82"/>
      <c r="J7" s="83"/>
    </row>
    <row r="8" spans="1:10" x14ac:dyDescent="0.25">
      <c r="A8" s="3" t="s">
        <v>6</v>
      </c>
      <c r="B8" s="106" t="s">
        <v>48</v>
      </c>
      <c r="C8" s="107"/>
      <c r="D8" s="107"/>
      <c r="E8" s="107"/>
      <c r="F8" s="107"/>
      <c r="G8" s="107"/>
      <c r="H8" s="107"/>
      <c r="I8" s="107"/>
      <c r="J8" s="108"/>
    </row>
    <row r="9" spans="1:10" ht="15" customHeight="1" x14ac:dyDescent="0.25">
      <c r="A9" s="20" t="s">
        <v>35</v>
      </c>
      <c r="B9" s="106" t="s">
        <v>49</v>
      </c>
      <c r="C9" s="107"/>
      <c r="D9" s="107"/>
      <c r="E9" s="107"/>
      <c r="F9" s="107"/>
      <c r="G9" s="107"/>
      <c r="H9" s="107"/>
      <c r="I9" s="107"/>
      <c r="J9" s="108"/>
    </row>
    <row r="10" spans="1:10" x14ac:dyDescent="0.25">
      <c r="A10" s="20" t="s">
        <v>36</v>
      </c>
      <c r="B10" s="106" t="s">
        <v>50</v>
      </c>
      <c r="C10" s="107"/>
      <c r="D10" s="107"/>
      <c r="E10" s="107"/>
      <c r="F10" s="107"/>
      <c r="G10" s="107"/>
      <c r="H10" s="107"/>
      <c r="I10" s="107"/>
      <c r="J10" s="108"/>
    </row>
    <row r="11" spans="1:10" ht="56.25" customHeight="1" x14ac:dyDescent="0.25">
      <c r="A11" s="3" t="s">
        <v>7</v>
      </c>
      <c r="B11" s="77" t="s">
        <v>51</v>
      </c>
      <c r="C11" s="77"/>
      <c r="D11" s="77"/>
      <c r="E11" s="77"/>
      <c r="F11" s="77"/>
      <c r="G11" s="77"/>
      <c r="H11" s="77"/>
      <c r="I11" s="77"/>
      <c r="J11" s="78"/>
    </row>
    <row r="12" spans="1:10" ht="32.25" customHeight="1" x14ac:dyDescent="0.25">
      <c r="A12" s="3" t="s">
        <v>8</v>
      </c>
      <c r="B12" s="77" t="s">
        <v>52</v>
      </c>
      <c r="C12" s="77"/>
      <c r="D12" s="77"/>
      <c r="E12" s="77"/>
      <c r="F12" s="77"/>
      <c r="G12" s="77"/>
      <c r="H12" s="77"/>
      <c r="I12" s="77"/>
      <c r="J12" s="78"/>
    </row>
    <row r="13" spans="1:10" ht="15.75" x14ac:dyDescent="0.25">
      <c r="A13" s="74" t="s">
        <v>9</v>
      </c>
      <c r="B13" s="75"/>
      <c r="C13" s="75"/>
      <c r="D13" s="75"/>
      <c r="E13" s="75"/>
      <c r="F13" s="75"/>
      <c r="G13" s="75"/>
      <c r="H13" s="75"/>
      <c r="I13" s="75"/>
      <c r="J13" s="76"/>
    </row>
    <row r="14" spans="1:10" x14ac:dyDescent="0.25">
      <c r="A14" s="3" t="s">
        <v>10</v>
      </c>
      <c r="B14" s="21">
        <v>2</v>
      </c>
      <c r="C14" s="73" t="str">
        <f>IFERROR(VLOOKUP(B14,'[1]Validacion datos'!A2:B5,2,FALSE),"")</f>
        <v>DESARROLLO SOCIAL</v>
      </c>
      <c r="D14" s="73"/>
      <c r="E14" s="73"/>
      <c r="F14" s="73"/>
      <c r="G14" s="73"/>
      <c r="H14" s="73"/>
      <c r="I14" s="73"/>
      <c r="J14" s="73"/>
    </row>
    <row r="15" spans="1:10" x14ac:dyDescent="0.25">
      <c r="A15" s="3" t="s">
        <v>11</v>
      </c>
      <c r="B15" s="6">
        <v>2.5</v>
      </c>
      <c r="C15" s="73" t="str">
        <f>IFERROR(VLOOKUP(B15,'[1]Validacion datos'!A8:B26,2,FALSE),"")</f>
        <v>Vivienda digna en entornos saludables</v>
      </c>
      <c r="D15" s="73"/>
      <c r="E15" s="73"/>
      <c r="F15" s="73"/>
      <c r="G15" s="73"/>
      <c r="H15" s="73"/>
      <c r="I15" s="73"/>
      <c r="J15" s="73"/>
    </row>
    <row r="16" spans="1:10" x14ac:dyDescent="0.25">
      <c r="A16" s="3" t="s">
        <v>12</v>
      </c>
      <c r="B16" s="7" t="s">
        <v>53</v>
      </c>
      <c r="C16" s="91" t="str">
        <f>IFERROR(VLOOKUP(B16,'[1]Validacion datos'!D8:E64,2,FALSE),"")</f>
        <v>Garantizar el acceso universal a servicios de agua potable y saneamiento, provistos con calidad y eficiencia</v>
      </c>
      <c r="D16" s="91"/>
      <c r="E16" s="91"/>
      <c r="F16" s="91"/>
      <c r="G16" s="91"/>
      <c r="H16" s="91"/>
      <c r="I16" s="91"/>
      <c r="J16" s="91"/>
    </row>
    <row r="17" spans="1:14" ht="15.75" x14ac:dyDescent="0.25">
      <c r="A17" s="74" t="s">
        <v>13</v>
      </c>
      <c r="B17" s="75"/>
      <c r="C17" s="75"/>
      <c r="D17" s="75"/>
      <c r="E17" s="75"/>
      <c r="F17" s="75"/>
      <c r="G17" s="75"/>
      <c r="H17" s="75"/>
      <c r="I17" s="75"/>
      <c r="J17" s="76"/>
    </row>
    <row r="18" spans="1:14" x14ac:dyDescent="0.25">
      <c r="A18" s="3" t="s">
        <v>14</v>
      </c>
      <c r="B18" s="77" t="s">
        <v>54</v>
      </c>
      <c r="C18" s="77"/>
      <c r="D18" s="77"/>
      <c r="E18" s="77"/>
      <c r="F18" s="77"/>
      <c r="G18" s="77"/>
      <c r="H18" s="77"/>
      <c r="I18" s="77"/>
      <c r="J18" s="78"/>
    </row>
    <row r="19" spans="1:14" ht="199.5" customHeight="1" x14ac:dyDescent="0.25">
      <c r="A19" s="8" t="s">
        <v>15</v>
      </c>
      <c r="B19" s="77" t="s">
        <v>55</v>
      </c>
      <c r="C19" s="77"/>
      <c r="D19" s="77"/>
      <c r="E19" s="77"/>
      <c r="F19" s="77"/>
      <c r="G19" s="77"/>
      <c r="H19" s="77"/>
      <c r="I19" s="77"/>
      <c r="J19" s="78"/>
    </row>
    <row r="20" spans="1:14" x14ac:dyDescent="0.25">
      <c r="A20" s="8" t="s">
        <v>16</v>
      </c>
      <c r="B20" s="79" t="s">
        <v>89</v>
      </c>
      <c r="C20" s="79"/>
      <c r="D20" s="79"/>
      <c r="E20" s="79"/>
      <c r="F20" s="79"/>
      <c r="G20" s="79"/>
      <c r="H20" s="79"/>
      <c r="I20" s="79"/>
      <c r="J20" s="80"/>
    </row>
    <row r="21" spans="1:14" x14ac:dyDescent="0.25">
      <c r="A21" s="8" t="s">
        <v>37</v>
      </c>
      <c r="B21" s="77" t="s">
        <v>68</v>
      </c>
      <c r="C21" s="77"/>
      <c r="D21" s="77"/>
      <c r="E21" s="77"/>
      <c r="F21" s="77"/>
      <c r="G21" s="77"/>
      <c r="H21" s="77"/>
      <c r="I21" s="77"/>
      <c r="J21" s="78"/>
    </row>
    <row r="22" spans="1:14" ht="15.75" x14ac:dyDescent="0.25">
      <c r="A22" s="74" t="s">
        <v>17</v>
      </c>
      <c r="B22" s="75"/>
      <c r="C22" s="75"/>
      <c r="D22" s="75"/>
      <c r="E22" s="75"/>
      <c r="F22" s="75"/>
      <c r="G22" s="75"/>
      <c r="H22" s="75"/>
      <c r="I22" s="75"/>
      <c r="J22" s="76"/>
    </row>
    <row r="23" spans="1:14" ht="15.75" x14ac:dyDescent="0.25">
      <c r="A23" s="81" t="s">
        <v>18</v>
      </c>
      <c r="B23" s="82"/>
      <c r="C23" s="82"/>
      <c r="D23" s="82"/>
      <c r="E23" s="82"/>
      <c r="F23" s="82"/>
      <c r="G23" s="82"/>
      <c r="H23" s="82"/>
      <c r="I23" s="82"/>
      <c r="J23" s="83"/>
    </row>
    <row r="24" spans="1:14" ht="15" customHeight="1" x14ac:dyDescent="0.25">
      <c r="A24" s="84" t="s">
        <v>19</v>
      </c>
      <c r="B24" s="85"/>
      <c r="C24" s="86" t="s">
        <v>20</v>
      </c>
      <c r="D24" s="88"/>
      <c r="E24" s="88"/>
      <c r="F24" s="88" t="s">
        <v>21</v>
      </c>
      <c r="G24" s="88"/>
      <c r="H24" s="85"/>
      <c r="I24" s="86" t="s">
        <v>22</v>
      </c>
      <c r="J24" s="87"/>
    </row>
    <row r="25" spans="1:14" x14ac:dyDescent="0.25">
      <c r="A25" s="123">
        <v>5097580187</v>
      </c>
      <c r="B25" s="124"/>
      <c r="C25" s="113">
        <v>5961213084.3500004</v>
      </c>
      <c r="D25" s="114"/>
      <c r="E25" s="115"/>
      <c r="F25" s="113">
        <f>+H29</f>
        <v>1560328612.24</v>
      </c>
      <c r="G25" s="114"/>
      <c r="H25" s="115"/>
      <c r="I25" s="125">
        <f>IF(F25&gt;0,F25/C25,0)</f>
        <v>0.26174682739262212</v>
      </c>
      <c r="J25" s="126"/>
    </row>
    <row r="26" spans="1:14" ht="15.75" x14ac:dyDescent="0.25">
      <c r="A26" s="81" t="s">
        <v>23</v>
      </c>
      <c r="B26" s="82"/>
      <c r="C26" s="82"/>
      <c r="D26" s="82"/>
      <c r="E26" s="82"/>
      <c r="F26" s="82"/>
      <c r="G26" s="82"/>
      <c r="H26" s="82"/>
      <c r="I26" s="82"/>
      <c r="J26" s="83"/>
    </row>
    <row r="27" spans="1:14" x14ac:dyDescent="0.25">
      <c r="A27" s="4"/>
      <c r="B27"/>
      <c r="C27" s="89" t="s">
        <v>47</v>
      </c>
      <c r="D27" s="90"/>
      <c r="E27" s="89" t="s">
        <v>108</v>
      </c>
      <c r="F27" s="90"/>
      <c r="G27" s="89" t="s">
        <v>109</v>
      </c>
      <c r="H27" s="89"/>
      <c r="I27" s="89" t="s">
        <v>24</v>
      </c>
      <c r="J27" s="112"/>
    </row>
    <row r="28" spans="1:14" ht="38.25" x14ac:dyDescent="0.25">
      <c r="A28" s="9" t="s">
        <v>25</v>
      </c>
      <c r="B28" s="10" t="s">
        <v>26</v>
      </c>
      <c r="C28" s="10" t="s">
        <v>38</v>
      </c>
      <c r="D28" s="10" t="s">
        <v>39</v>
      </c>
      <c r="E28" s="10" t="s">
        <v>41</v>
      </c>
      <c r="F28" s="10" t="s">
        <v>42</v>
      </c>
      <c r="G28" s="10" t="s">
        <v>43</v>
      </c>
      <c r="H28" s="10" t="s">
        <v>44</v>
      </c>
      <c r="I28" s="10" t="s">
        <v>45</v>
      </c>
      <c r="J28" s="11" t="s">
        <v>46</v>
      </c>
      <c r="L28" t="s">
        <v>96</v>
      </c>
      <c r="M28" t="s">
        <v>104</v>
      </c>
    </row>
    <row r="29" spans="1:14" ht="60" x14ac:dyDescent="0.25">
      <c r="A29" s="25" t="s">
        <v>85</v>
      </c>
      <c r="B29" s="26" t="s">
        <v>84</v>
      </c>
      <c r="C29" s="40">
        <v>587200320</v>
      </c>
      <c r="D29" s="13">
        <v>5961213084.3500004</v>
      </c>
      <c r="E29" s="13">
        <f>+Tabla1[[#This Row],[Física
(A)]]/2</f>
        <v>293600160</v>
      </c>
      <c r="F29" s="65">
        <v>4767231782.9379597</v>
      </c>
      <c r="G29" s="53">
        <v>259433890.24000001</v>
      </c>
      <c r="H29" s="13">
        <v>1560328612.24</v>
      </c>
      <c r="I29" s="14">
        <f>IF(G29&gt;0,G29/E29,0)</f>
        <v>0.88362993480657503</v>
      </c>
      <c r="J29" s="36">
        <f t="shared" ref="I29:J31" si="0">IF(H29&gt;0,H29/F29,0)</f>
        <v>0.32730286323070229</v>
      </c>
      <c r="L29" s="52">
        <v>675041499.44000006</v>
      </c>
      <c r="M29" s="52">
        <f>+'[2]Programa 11'!$H$29</f>
        <v>885287112.79999995</v>
      </c>
      <c r="N29" s="52">
        <f>SUM(L29:M29)</f>
        <v>1560328612.24</v>
      </c>
    </row>
    <row r="30" spans="1:14" ht="24" x14ac:dyDescent="0.25">
      <c r="A30" s="45"/>
      <c r="B30" s="27" t="s">
        <v>83</v>
      </c>
      <c r="C30" s="46"/>
      <c r="D30" s="43"/>
      <c r="E30" s="39">
        <v>81000000</v>
      </c>
      <c r="F30" s="43"/>
      <c r="G30" s="55">
        <v>81825358.288000003</v>
      </c>
      <c r="H30" s="43"/>
      <c r="I30" s="47">
        <f t="shared" si="0"/>
        <v>1.0101896084938271</v>
      </c>
      <c r="J30" s="48">
        <f t="shared" si="0"/>
        <v>0</v>
      </c>
    </row>
    <row r="31" spans="1:14" ht="48" x14ac:dyDescent="0.25">
      <c r="A31" s="45"/>
      <c r="B31" s="27" t="s">
        <v>81</v>
      </c>
      <c r="C31" s="46"/>
      <c r="D31" s="43"/>
      <c r="E31" s="43">
        <v>813000</v>
      </c>
      <c r="F31" s="43"/>
      <c r="G31" s="59">
        <v>815464</v>
      </c>
      <c r="H31" s="43">
        <f t="shared" ref="H31" si="1">+L34</f>
        <v>0</v>
      </c>
      <c r="I31" s="47">
        <f t="shared" si="0"/>
        <v>1.0030307503075031</v>
      </c>
      <c r="J31" s="48">
        <f t="shared" si="0"/>
        <v>0</v>
      </c>
      <c r="L31" s="92" t="s">
        <v>106</v>
      </c>
      <c r="M31" s="92"/>
    </row>
    <row r="32" spans="1:14" ht="15.75" x14ac:dyDescent="0.25">
      <c r="A32" s="74" t="s">
        <v>27</v>
      </c>
      <c r="B32" s="75"/>
      <c r="C32" s="75"/>
      <c r="D32" s="75"/>
      <c r="E32" s="75"/>
      <c r="F32" s="75"/>
      <c r="G32" s="75"/>
      <c r="H32" s="75"/>
      <c r="I32" s="75"/>
      <c r="J32" s="76"/>
      <c r="N32" s="60"/>
    </row>
    <row r="33" spans="1:14" ht="15.75" x14ac:dyDescent="0.25">
      <c r="A33" s="81" t="s">
        <v>28</v>
      </c>
      <c r="B33" s="82"/>
      <c r="C33" s="82"/>
      <c r="D33" s="82"/>
      <c r="E33" s="82"/>
      <c r="F33" s="82"/>
      <c r="G33" s="82"/>
      <c r="H33" s="82"/>
      <c r="I33" s="82"/>
      <c r="J33" s="83"/>
      <c r="L33" s="34">
        <f>+'[3]Programa 11'!$G$29</f>
        <v>133893610.95999999</v>
      </c>
      <c r="M33" s="34">
        <f>+'[2]Programa 11'!$G$29</f>
        <v>125540279.28</v>
      </c>
      <c r="N33" s="60">
        <f>SUM(L33:M33)</f>
        <v>259433890.24000001</v>
      </c>
    </row>
    <row r="34" spans="1:14" ht="27" customHeight="1" x14ac:dyDescent="0.25">
      <c r="A34" s="16" t="s">
        <v>29</v>
      </c>
      <c r="B34" s="79" t="s">
        <v>92</v>
      </c>
      <c r="C34" s="79"/>
      <c r="D34" s="79"/>
      <c r="E34" s="79"/>
      <c r="F34" s="79"/>
      <c r="G34" s="79"/>
      <c r="H34" s="79"/>
      <c r="I34" s="79"/>
      <c r="J34" s="80"/>
    </row>
    <row r="35" spans="1:14" ht="30" x14ac:dyDescent="0.25">
      <c r="A35" s="16" t="s">
        <v>30</v>
      </c>
      <c r="B35" s="77" t="s">
        <v>59</v>
      </c>
      <c r="C35" s="77"/>
      <c r="D35" s="77"/>
      <c r="E35" s="77"/>
      <c r="F35" s="77"/>
      <c r="G35" s="77"/>
      <c r="H35" s="77"/>
      <c r="I35" s="77"/>
      <c r="J35" s="78"/>
    </row>
    <row r="36" spans="1:14" ht="64.5" customHeight="1" x14ac:dyDescent="0.25">
      <c r="A36" s="16" t="s">
        <v>31</v>
      </c>
      <c r="B36" s="79" t="s">
        <v>110</v>
      </c>
      <c r="C36" s="79"/>
      <c r="D36" s="79"/>
      <c r="E36" s="79"/>
      <c r="F36" s="79"/>
      <c r="G36" s="79"/>
      <c r="H36" s="79"/>
      <c r="I36" s="79"/>
      <c r="J36" s="80"/>
    </row>
    <row r="37" spans="1:14" ht="48.75" customHeight="1" x14ac:dyDescent="0.25">
      <c r="A37" s="16" t="s">
        <v>32</v>
      </c>
      <c r="B37" s="79" t="s">
        <v>102</v>
      </c>
      <c r="C37" s="79"/>
      <c r="D37" s="79"/>
      <c r="E37" s="79"/>
      <c r="F37" s="79"/>
      <c r="G37" s="79"/>
      <c r="H37" s="79"/>
      <c r="I37" s="79"/>
      <c r="J37" s="80"/>
    </row>
    <row r="38" spans="1:14" ht="15.75" x14ac:dyDescent="0.25">
      <c r="A38" s="74" t="s">
        <v>33</v>
      </c>
      <c r="B38" s="75"/>
      <c r="C38" s="75"/>
      <c r="D38" s="75"/>
      <c r="E38" s="75"/>
      <c r="F38" s="75"/>
      <c r="G38" s="75"/>
      <c r="H38" s="75"/>
      <c r="I38" s="75"/>
      <c r="J38" s="76"/>
    </row>
    <row r="39" spans="1:14" ht="15.75" x14ac:dyDescent="0.25">
      <c r="A39" s="116" t="s">
        <v>34</v>
      </c>
      <c r="B39" s="117"/>
      <c r="C39" s="117"/>
      <c r="D39" s="117"/>
      <c r="E39" s="117"/>
      <c r="F39" s="117"/>
      <c r="G39" s="117"/>
      <c r="H39" s="117"/>
      <c r="I39" s="117"/>
      <c r="J39" s="118"/>
    </row>
    <row r="40" spans="1:14" ht="39.75" customHeight="1" x14ac:dyDescent="0.25">
      <c r="A40" s="119" t="s">
        <v>93</v>
      </c>
      <c r="B40" s="120"/>
      <c r="C40" s="120"/>
      <c r="D40" s="120"/>
      <c r="E40" s="120"/>
      <c r="F40" s="120"/>
      <c r="G40" s="120"/>
      <c r="H40" s="120"/>
      <c r="I40" s="120"/>
      <c r="J40" s="121"/>
    </row>
    <row r="41" spans="1:14" ht="12.75" customHeight="1" x14ac:dyDescent="0.25">
      <c r="A41" s="22"/>
      <c r="B41" s="22"/>
      <c r="C41" s="22"/>
      <c r="D41" s="22"/>
      <c r="E41" s="22"/>
      <c r="F41" s="22"/>
      <c r="G41" s="22"/>
      <c r="H41" s="22"/>
      <c r="I41" s="22"/>
      <c r="J41" s="22"/>
    </row>
    <row r="42" spans="1:14" ht="30.75" customHeight="1" x14ac:dyDescent="0.25">
      <c r="A42" s="122" t="s">
        <v>40</v>
      </c>
      <c r="B42" s="122"/>
      <c r="C42" s="122"/>
      <c r="D42" s="122"/>
      <c r="E42" s="122"/>
      <c r="F42" s="122"/>
      <c r="G42" s="122"/>
      <c r="H42" s="122"/>
      <c r="I42" s="122"/>
      <c r="J42" s="122"/>
    </row>
    <row r="43" spans="1:14" x14ac:dyDescent="0.25">
      <c r="A43" s="57" t="s">
        <v>97</v>
      </c>
      <c r="B43" s="58">
        <f>+A25</f>
        <v>5097580187</v>
      </c>
    </row>
    <row r="44" spans="1:14" ht="15.75" thickBot="1" x14ac:dyDescent="0.3">
      <c r="A44" s="57" t="s">
        <v>98</v>
      </c>
      <c r="B44" s="58">
        <f>+C25</f>
        <v>5961213084.3500004</v>
      </c>
      <c r="G44" s="93"/>
      <c r="H44" s="93"/>
      <c r="I44" s="93"/>
      <c r="J44" s="93"/>
    </row>
    <row r="45" spans="1:14" x14ac:dyDescent="0.25">
      <c r="A45" s="57" t="s">
        <v>99</v>
      </c>
      <c r="B45" s="58">
        <f>+F25</f>
        <v>1560328612.24</v>
      </c>
      <c r="G45" s="72" t="s">
        <v>100</v>
      </c>
      <c r="H45" s="72"/>
      <c r="I45" s="72"/>
      <c r="J45" s="72"/>
    </row>
    <row r="46" spans="1:14" x14ac:dyDescent="0.25">
      <c r="G46" s="72" t="s">
        <v>101</v>
      </c>
      <c r="H46" s="72"/>
      <c r="I46" s="72"/>
      <c r="J46" s="72"/>
    </row>
  </sheetData>
  <mergeCells count="52">
    <mergeCell ref="B36:J36"/>
    <mergeCell ref="B37:J37"/>
    <mergeCell ref="A25:B25"/>
    <mergeCell ref="I25:J25"/>
    <mergeCell ref="A26:J26"/>
    <mergeCell ref="A4:J4"/>
    <mergeCell ref="B8:J8"/>
    <mergeCell ref="B11:J11"/>
    <mergeCell ref="B12:J12"/>
    <mergeCell ref="A13:J13"/>
    <mergeCell ref="A5:J5"/>
    <mergeCell ref="A6:J6"/>
    <mergeCell ref="A7:J7"/>
    <mergeCell ref="B9:J9"/>
    <mergeCell ref="B10:J10"/>
    <mergeCell ref="B1:J1"/>
    <mergeCell ref="B2:C2"/>
    <mergeCell ref="D2:H2"/>
    <mergeCell ref="B3:C3"/>
    <mergeCell ref="D3:H3"/>
    <mergeCell ref="C14:J14"/>
    <mergeCell ref="C16:J16"/>
    <mergeCell ref="L31:M31"/>
    <mergeCell ref="G44:J44"/>
    <mergeCell ref="G45:J45"/>
    <mergeCell ref="G27:H27"/>
    <mergeCell ref="I27:J27"/>
    <mergeCell ref="C25:E25"/>
    <mergeCell ref="F25:H25"/>
    <mergeCell ref="E27:F27"/>
    <mergeCell ref="A38:J38"/>
    <mergeCell ref="A39:J39"/>
    <mergeCell ref="A40:J40"/>
    <mergeCell ref="A42:J42"/>
    <mergeCell ref="B21:J21"/>
    <mergeCell ref="A32:J32"/>
    <mergeCell ref="G46:J46"/>
    <mergeCell ref="C15:J15"/>
    <mergeCell ref="A17:J17"/>
    <mergeCell ref="B18:J18"/>
    <mergeCell ref="B19:J19"/>
    <mergeCell ref="B20:J20"/>
    <mergeCell ref="A22:J22"/>
    <mergeCell ref="A23:J23"/>
    <mergeCell ref="A24:B24"/>
    <mergeCell ref="I24:J24"/>
    <mergeCell ref="C24:E24"/>
    <mergeCell ref="F24:H24"/>
    <mergeCell ref="C27:D27"/>
    <mergeCell ref="A33:J33"/>
    <mergeCell ref="B34:J34"/>
    <mergeCell ref="B35:J35"/>
  </mergeCells>
  <phoneticPr fontId="23" type="noConversion"/>
  <dataValidations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D28:D31 B43:B44 E29:E31 F28:F31" xr:uid="{247AEBBA-5BB4-404D-982B-514E41C68A75}"/>
    <dataValidation allowBlank="1" showInputMessage="1" showErrorMessage="1" prompt="Meta anual del indicador" sqref="C28:C31 E28"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A2362AFB-DC9D-43E3-823E-BC3F38EE514F}"/>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15752D16-318A-466B-84D2-F16C378EE918}"/>
    <dataValidation allowBlank="1" showInputMessage="1" showErrorMessage="1" prompt="1. Describir lo plasmado en el presupuesto_x000a_2. Describir lo alcanzado en términos financieros y de producción " sqref="B36:J36" xr:uid="{A72D67B3-A10B-4E8F-9A22-A756D2816C9A}"/>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11F3E972-AD96-42CB-BEF8-91EA11A88336}"/>
    <dataValidation allowBlank="1" showInputMessage="1" prompt="Nombre del capítulo" sqref="B8:J10" xr:uid="{7B510400-5492-4460-9A17-6F9C9401B683}"/>
    <dataValidation allowBlank="1" sqref="A8" xr:uid="{4E4D531B-D39C-42CD-8509-9C2E6575184D}"/>
  </dataValidations>
  <pageMargins left="0.25" right="0.25" top="0.75" bottom="0.75" header="0.3" footer="0.3"/>
  <pageSetup scale="69" fitToHeight="0" orientation="portrait"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R40" sqref="R40"/>
    </sheetView>
  </sheetViews>
  <sheetFormatPr baseColWidth="10" defaultRowHeight="15" x14ac:dyDescent="0.25"/>
  <cols>
    <col min="1" max="16384" width="11.42578125" style="32"/>
  </cols>
  <sheetData>
    <row r="18" spans="1:10" ht="278.25" customHeight="1" x14ac:dyDescent="1.95">
      <c r="A18" s="71" t="s">
        <v>72</v>
      </c>
      <c r="B18" s="71"/>
      <c r="C18" s="71"/>
      <c r="D18" s="71"/>
      <c r="E18" s="71"/>
      <c r="F18" s="71"/>
      <c r="G18" s="71"/>
      <c r="H18" s="71"/>
      <c r="I18" s="71"/>
      <c r="J18" s="71"/>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R48"/>
  <sheetViews>
    <sheetView view="pageBreakPreview" zoomScaleNormal="100" zoomScaleSheetLayoutView="100" workbookViewId="0">
      <selection activeCell="B38" sqref="B38:J38"/>
    </sheetView>
  </sheetViews>
  <sheetFormatPr baseColWidth="10" defaultRowHeight="15" x14ac:dyDescent="0.25"/>
  <cols>
    <col min="1" max="1" width="27.7109375" style="5" customWidth="1"/>
    <col min="2" max="2" width="14.7109375" style="5" bestFit="1" customWidth="1"/>
    <col min="3" max="3" width="15" style="5" customWidth="1"/>
    <col min="4" max="4" width="13.85546875" style="5" bestFit="1" customWidth="1"/>
    <col min="5" max="5" width="12.7109375" style="5" customWidth="1"/>
    <col min="6" max="6" width="13.85546875" style="5" bestFit="1" customWidth="1"/>
    <col min="7" max="9" width="12.7109375" style="5" customWidth="1"/>
    <col min="10" max="10" width="19.7109375" style="5" customWidth="1"/>
    <col min="11" max="11" width="27.5703125" hidden="1" customWidth="1"/>
    <col min="12" max="12" width="15.140625" bestFit="1" customWidth="1"/>
    <col min="13" max="14" width="16.85546875" bestFit="1" customWidth="1"/>
    <col min="16" max="17" width="15.140625" bestFit="1" customWidth="1"/>
    <col min="18" max="18" width="19.140625" bestFit="1" customWidth="1"/>
  </cols>
  <sheetData>
    <row r="1" spans="1:10" ht="21.75" customHeight="1" thickBot="1" x14ac:dyDescent="0.3">
      <c r="A1" s="17"/>
      <c r="B1" s="94" t="s">
        <v>107</v>
      </c>
      <c r="C1" s="95"/>
      <c r="D1" s="95"/>
      <c r="E1" s="95"/>
      <c r="F1" s="95"/>
      <c r="G1" s="95"/>
      <c r="H1" s="95"/>
      <c r="I1" s="95"/>
      <c r="J1" s="96"/>
    </row>
    <row r="2" spans="1:10" ht="21.75" thickBot="1" x14ac:dyDescent="0.3">
      <c r="A2" s="18"/>
      <c r="B2" s="97" t="s">
        <v>0</v>
      </c>
      <c r="C2" s="98"/>
      <c r="D2" s="97" t="s">
        <v>1</v>
      </c>
      <c r="E2" s="98"/>
      <c r="F2" s="98"/>
      <c r="G2" s="98"/>
      <c r="H2" s="99"/>
      <c r="I2" s="1" t="s">
        <v>2</v>
      </c>
      <c r="J2" s="2" t="s">
        <v>3</v>
      </c>
    </row>
    <row r="3" spans="1:10" ht="21.75" thickBot="1" x14ac:dyDescent="0.3">
      <c r="A3" s="19"/>
      <c r="B3" s="100" t="s">
        <v>4</v>
      </c>
      <c r="C3" s="101"/>
      <c r="D3" s="100" t="str">
        <f>+'Programa 11'!D3</f>
        <v>Lineamientos para la Ejecución Presupuestaria 2019 de Empresas Publicas no Financieras</v>
      </c>
      <c r="E3" s="101"/>
      <c r="F3" s="101"/>
      <c r="G3" s="101"/>
      <c r="H3" s="102"/>
      <c r="I3" s="23"/>
      <c r="J3" s="24"/>
    </row>
    <row r="4" spans="1:10" ht="7.5" customHeight="1" x14ac:dyDescent="0.25">
      <c r="A4" s="103"/>
      <c r="B4" s="104"/>
      <c r="C4" s="104"/>
      <c r="D4" s="92"/>
      <c r="E4" s="92"/>
      <c r="F4" s="92"/>
      <c r="G4" s="92"/>
      <c r="H4" s="92"/>
      <c r="I4" s="104"/>
      <c r="J4" s="105"/>
    </row>
    <row r="5" spans="1:10" ht="3" customHeight="1" x14ac:dyDescent="0.25">
      <c r="A5" s="109"/>
      <c r="B5" s="110"/>
      <c r="C5" s="110"/>
      <c r="D5" s="110"/>
      <c r="E5" s="110"/>
      <c r="F5" s="110"/>
      <c r="G5" s="110"/>
      <c r="H5" s="110"/>
      <c r="I5" s="110"/>
      <c r="J5" s="111"/>
    </row>
    <row r="6" spans="1:10" ht="15.75" x14ac:dyDescent="0.25">
      <c r="A6" s="74" t="s">
        <v>87</v>
      </c>
      <c r="B6" s="75"/>
      <c r="C6" s="75"/>
      <c r="D6" s="75"/>
      <c r="E6" s="75"/>
      <c r="F6" s="75"/>
      <c r="G6" s="75"/>
      <c r="H6" s="75"/>
      <c r="I6" s="75"/>
      <c r="J6" s="76"/>
    </row>
    <row r="7" spans="1:10" ht="15.75" x14ac:dyDescent="0.25">
      <c r="A7" s="81" t="s">
        <v>5</v>
      </c>
      <c r="B7" s="82"/>
      <c r="C7" s="82"/>
      <c r="D7" s="82"/>
      <c r="E7" s="82"/>
      <c r="F7" s="82"/>
      <c r="G7" s="82"/>
      <c r="H7" s="82"/>
      <c r="I7" s="82"/>
      <c r="J7" s="83"/>
    </row>
    <row r="8" spans="1:10" x14ac:dyDescent="0.25">
      <c r="A8" s="3" t="s">
        <v>6</v>
      </c>
      <c r="B8" s="106" t="s">
        <v>48</v>
      </c>
      <c r="C8" s="107"/>
      <c r="D8" s="107"/>
      <c r="E8" s="107"/>
      <c r="F8" s="107"/>
      <c r="G8" s="107"/>
      <c r="H8" s="107"/>
      <c r="I8" s="107"/>
      <c r="J8" s="108"/>
    </row>
    <row r="9" spans="1:10" ht="15" customHeight="1" x14ac:dyDescent="0.25">
      <c r="A9" s="20" t="s">
        <v>35</v>
      </c>
      <c r="B9" s="106" t="s">
        <v>49</v>
      </c>
      <c r="C9" s="107"/>
      <c r="D9" s="107"/>
      <c r="E9" s="107"/>
      <c r="F9" s="107"/>
      <c r="G9" s="107"/>
      <c r="H9" s="107"/>
      <c r="I9" s="107"/>
      <c r="J9" s="108"/>
    </row>
    <row r="10" spans="1:10" x14ac:dyDescent="0.25">
      <c r="A10" s="20" t="s">
        <v>36</v>
      </c>
      <c r="B10" s="106" t="s">
        <v>50</v>
      </c>
      <c r="C10" s="107"/>
      <c r="D10" s="107"/>
      <c r="E10" s="107"/>
      <c r="F10" s="107"/>
      <c r="G10" s="107"/>
      <c r="H10" s="107"/>
      <c r="I10" s="107"/>
      <c r="J10" s="108"/>
    </row>
    <row r="11" spans="1:10" ht="43.5" customHeight="1" x14ac:dyDescent="0.25">
      <c r="A11" s="3" t="s">
        <v>7</v>
      </c>
      <c r="B11" s="77" t="s">
        <v>51</v>
      </c>
      <c r="C11" s="77"/>
      <c r="D11" s="77"/>
      <c r="E11" s="77"/>
      <c r="F11" s="77"/>
      <c r="G11" s="77"/>
      <c r="H11" s="77"/>
      <c r="I11" s="77"/>
      <c r="J11" s="78"/>
    </row>
    <row r="12" spans="1:10" ht="32.25" customHeight="1" x14ac:dyDescent="0.25">
      <c r="A12" s="3" t="s">
        <v>8</v>
      </c>
      <c r="B12" s="77" t="s">
        <v>52</v>
      </c>
      <c r="C12" s="77"/>
      <c r="D12" s="77"/>
      <c r="E12" s="77"/>
      <c r="F12" s="77"/>
      <c r="G12" s="77"/>
      <c r="H12" s="77"/>
      <c r="I12" s="77"/>
      <c r="J12" s="78"/>
    </row>
    <row r="13" spans="1:10" ht="15.75" x14ac:dyDescent="0.25">
      <c r="A13" s="74" t="s">
        <v>9</v>
      </c>
      <c r="B13" s="75"/>
      <c r="C13" s="75"/>
      <c r="D13" s="75"/>
      <c r="E13" s="75"/>
      <c r="F13" s="75"/>
      <c r="G13" s="75"/>
      <c r="H13" s="75"/>
      <c r="I13" s="75"/>
      <c r="J13" s="76"/>
    </row>
    <row r="14" spans="1:10" x14ac:dyDescent="0.25">
      <c r="A14" s="3" t="s">
        <v>10</v>
      </c>
      <c r="B14" s="21">
        <v>2</v>
      </c>
      <c r="C14" s="73" t="str">
        <f>IFERROR(VLOOKUP(B14,'[1]Validacion datos'!A2:B5,2,FALSE),"")</f>
        <v>DESARROLLO SOCIAL</v>
      </c>
      <c r="D14" s="73"/>
      <c r="E14" s="73"/>
      <c r="F14" s="73"/>
      <c r="G14" s="73"/>
      <c r="H14" s="73"/>
      <c r="I14" s="73"/>
      <c r="J14" s="73"/>
    </row>
    <row r="15" spans="1:10" x14ac:dyDescent="0.25">
      <c r="A15" s="3" t="s">
        <v>11</v>
      </c>
      <c r="B15" s="6">
        <v>2.5</v>
      </c>
      <c r="C15" s="73" t="str">
        <f>IFERROR(VLOOKUP(B15,'[1]Validacion datos'!A8:B26,2,FALSE),"")</f>
        <v>Vivienda digna en entornos saludables</v>
      </c>
      <c r="D15" s="73"/>
      <c r="E15" s="73"/>
      <c r="F15" s="73"/>
      <c r="G15" s="73"/>
      <c r="H15" s="73"/>
      <c r="I15" s="73"/>
      <c r="J15" s="73"/>
    </row>
    <row r="16" spans="1:10" x14ac:dyDescent="0.25">
      <c r="A16" s="3" t="s">
        <v>12</v>
      </c>
      <c r="B16" s="7" t="s">
        <v>53</v>
      </c>
      <c r="C16" s="91" t="str">
        <f>IFERROR(VLOOKUP(B16,'[1]Validacion datos'!D8:E64,2,FALSE),"")</f>
        <v>Garantizar el acceso universal a servicios de agua potable y saneamiento, provistos con calidad y eficiencia</v>
      </c>
      <c r="D16" s="91"/>
      <c r="E16" s="91"/>
      <c r="F16" s="91"/>
      <c r="G16" s="91"/>
      <c r="H16" s="91"/>
      <c r="I16" s="91"/>
      <c r="J16" s="91"/>
    </row>
    <row r="17" spans="1:18" ht="15.75" x14ac:dyDescent="0.25">
      <c r="A17" s="74" t="s">
        <v>13</v>
      </c>
      <c r="B17" s="75"/>
      <c r="C17" s="75"/>
      <c r="D17" s="75"/>
      <c r="E17" s="75"/>
      <c r="F17" s="75"/>
      <c r="G17" s="75"/>
      <c r="H17" s="75"/>
      <c r="I17" s="75"/>
      <c r="J17" s="76"/>
    </row>
    <row r="18" spans="1:18" x14ac:dyDescent="0.25">
      <c r="A18" s="3" t="s">
        <v>14</v>
      </c>
      <c r="B18" s="77" t="s">
        <v>56</v>
      </c>
      <c r="C18" s="77"/>
      <c r="D18" s="77"/>
      <c r="E18" s="77"/>
      <c r="F18" s="77"/>
      <c r="G18" s="77"/>
      <c r="H18" s="77"/>
      <c r="I18" s="77"/>
      <c r="J18" s="78"/>
    </row>
    <row r="19" spans="1:18" ht="59.25" customHeight="1" x14ac:dyDescent="0.25">
      <c r="A19" s="8" t="s">
        <v>15</v>
      </c>
      <c r="B19" s="77" t="s">
        <v>57</v>
      </c>
      <c r="C19" s="77"/>
      <c r="D19" s="77"/>
      <c r="E19" s="77"/>
      <c r="F19" s="77"/>
      <c r="G19" s="77"/>
      <c r="H19" s="77"/>
      <c r="I19" s="77"/>
      <c r="J19" s="78"/>
    </row>
    <row r="20" spans="1:18" ht="15" customHeight="1" x14ac:dyDescent="0.25">
      <c r="A20" s="8" t="s">
        <v>16</v>
      </c>
      <c r="B20" s="79" t="s">
        <v>89</v>
      </c>
      <c r="C20" s="79"/>
      <c r="D20" s="79"/>
      <c r="E20" s="79"/>
      <c r="F20" s="79"/>
      <c r="G20" s="79"/>
      <c r="H20" s="79"/>
      <c r="I20" s="79"/>
      <c r="J20" s="80"/>
    </row>
    <row r="21" spans="1:18" x14ac:dyDescent="0.25">
      <c r="A21" s="8" t="s">
        <v>37</v>
      </c>
      <c r="B21" s="77" t="s">
        <v>69</v>
      </c>
      <c r="C21" s="77"/>
      <c r="D21" s="77"/>
      <c r="E21" s="77"/>
      <c r="F21" s="77"/>
      <c r="G21" s="77"/>
      <c r="H21" s="77"/>
      <c r="I21" s="77"/>
      <c r="J21" s="78"/>
    </row>
    <row r="22" spans="1:18" ht="15.75" x14ac:dyDescent="0.25">
      <c r="A22" s="74" t="s">
        <v>17</v>
      </c>
      <c r="B22" s="75"/>
      <c r="C22" s="75"/>
      <c r="D22" s="75"/>
      <c r="E22" s="75"/>
      <c r="F22" s="75"/>
      <c r="G22" s="75"/>
      <c r="H22" s="75"/>
      <c r="I22" s="75"/>
      <c r="J22" s="76"/>
      <c r="K22" s="34"/>
      <c r="L22" s="34"/>
      <c r="M22" s="34"/>
      <c r="N22" s="34"/>
    </row>
    <row r="23" spans="1:18" ht="15.75" x14ac:dyDescent="0.25">
      <c r="A23" s="81" t="s">
        <v>18</v>
      </c>
      <c r="B23" s="82"/>
      <c r="C23" s="82"/>
      <c r="D23" s="82"/>
      <c r="E23" s="82"/>
      <c r="F23" s="82"/>
      <c r="G23" s="82"/>
      <c r="H23" s="82"/>
      <c r="I23" s="82"/>
      <c r="J23" s="83"/>
      <c r="K23" s="34"/>
      <c r="L23" s="34"/>
      <c r="M23" s="34"/>
      <c r="N23" s="34"/>
    </row>
    <row r="24" spans="1:18" ht="15" customHeight="1" x14ac:dyDescent="0.25">
      <c r="A24" s="84" t="s">
        <v>19</v>
      </c>
      <c r="B24" s="85"/>
      <c r="C24" s="86" t="s">
        <v>20</v>
      </c>
      <c r="D24" s="88"/>
      <c r="E24" s="88"/>
      <c r="F24" s="88" t="s">
        <v>21</v>
      </c>
      <c r="G24" s="88"/>
      <c r="H24" s="85"/>
      <c r="I24" s="86" t="s">
        <v>22</v>
      </c>
      <c r="J24" s="87"/>
      <c r="K24" s="34"/>
      <c r="L24" s="34"/>
      <c r="M24" s="34"/>
      <c r="N24" s="34"/>
    </row>
    <row r="25" spans="1:18" x14ac:dyDescent="0.25">
      <c r="A25" s="123">
        <f>405084715+2550968395</f>
        <v>2956053110</v>
      </c>
      <c r="B25" s="124"/>
      <c r="C25" s="113">
        <f>+D29+D30</f>
        <v>4032726209.5799999</v>
      </c>
      <c r="D25" s="114"/>
      <c r="E25" s="115"/>
      <c r="F25" s="113">
        <f>+H29+H30</f>
        <v>1173891715.1400001</v>
      </c>
      <c r="G25" s="114"/>
      <c r="H25" s="115"/>
      <c r="I25" s="125">
        <f>+F25/C25</f>
        <v>0.29109134965605771</v>
      </c>
      <c r="J25" s="126"/>
      <c r="K25" s="34"/>
    </row>
    <row r="26" spans="1:18" ht="15.75" x14ac:dyDescent="0.25">
      <c r="A26" s="81" t="s">
        <v>23</v>
      </c>
      <c r="B26" s="82"/>
      <c r="C26" s="82"/>
      <c r="D26" s="82"/>
      <c r="E26" s="82"/>
      <c r="F26" s="82"/>
      <c r="G26" s="82"/>
      <c r="H26" s="82"/>
      <c r="I26" s="82"/>
      <c r="J26" s="83"/>
      <c r="M26" s="51">
        <v>542919851.17999983</v>
      </c>
      <c r="N26" t="s">
        <v>96</v>
      </c>
      <c r="O26" s="92" t="s">
        <v>104</v>
      </c>
      <c r="P26" s="92"/>
      <c r="Q26" t="s">
        <v>105</v>
      </c>
    </row>
    <row r="27" spans="1:18" ht="15" customHeight="1" x14ac:dyDescent="0.25">
      <c r="A27" s="4"/>
      <c r="B27"/>
      <c r="C27" s="89" t="s">
        <v>47</v>
      </c>
      <c r="D27" s="90"/>
      <c r="E27" s="89" t="s">
        <v>108</v>
      </c>
      <c r="F27" s="90"/>
      <c r="G27" s="89" t="s">
        <v>109</v>
      </c>
      <c r="H27" s="89"/>
      <c r="I27" s="89" t="s">
        <v>24</v>
      </c>
      <c r="J27" s="112"/>
      <c r="K27" s="38"/>
    </row>
    <row r="28" spans="1:18" ht="38.25" x14ac:dyDescent="0.25">
      <c r="A28" s="9" t="s">
        <v>25</v>
      </c>
      <c r="B28" s="10" t="s">
        <v>26</v>
      </c>
      <c r="C28" s="10" t="s">
        <v>38</v>
      </c>
      <c r="D28" s="10" t="s">
        <v>39</v>
      </c>
      <c r="E28" s="10" t="s">
        <v>41</v>
      </c>
      <c r="F28" s="10" t="s">
        <v>42</v>
      </c>
      <c r="G28" s="10" t="s">
        <v>43</v>
      </c>
      <c r="H28" s="10" t="s">
        <v>44</v>
      </c>
      <c r="I28" s="10" t="s">
        <v>45</v>
      </c>
      <c r="J28" s="11" t="s">
        <v>46</v>
      </c>
      <c r="L28" s="34"/>
      <c r="M28" s="34">
        <v>353294549.31</v>
      </c>
      <c r="N28" s="49" t="s">
        <v>94</v>
      </c>
      <c r="P28" s="34">
        <f>+'[2]Programa 12'!$H$29</f>
        <v>167256486.77999997</v>
      </c>
      <c r="Q28" s="51">
        <f>+P28+M28</f>
        <v>520551036.08999997</v>
      </c>
    </row>
    <row r="29" spans="1:18" ht="60" x14ac:dyDescent="0.25">
      <c r="A29" s="12" t="s">
        <v>74</v>
      </c>
      <c r="B29" s="26" t="s">
        <v>61</v>
      </c>
      <c r="C29" s="40">
        <v>121946211.37</v>
      </c>
      <c r="D29" s="40">
        <v>554967661.5</v>
      </c>
      <c r="E29" s="40">
        <f>+Tabla13[[#This Row],[Física
(A)]]/2</f>
        <v>60973105.685000002</v>
      </c>
      <c r="F29" s="63">
        <v>470470822</v>
      </c>
      <c r="G29" s="54">
        <v>65280043.773999996</v>
      </c>
      <c r="H29" s="13">
        <v>520551036.08999997</v>
      </c>
      <c r="I29" s="14">
        <f>IF(G29&gt;0,G29/E29,0)</f>
        <v>1.0706366854798335</v>
      </c>
      <c r="J29" s="36">
        <f>IF(H29&gt;0,H29/F29,0)</f>
        <v>1.10644701381715</v>
      </c>
      <c r="K29" s="41" t="s">
        <v>77</v>
      </c>
      <c r="L29" s="34"/>
      <c r="M29" s="34">
        <v>189625301.87</v>
      </c>
      <c r="N29" s="50" t="s">
        <v>95</v>
      </c>
      <c r="P29" s="66">
        <v>463715377.18000007</v>
      </c>
      <c r="Q29" s="51">
        <f>+P29+M29</f>
        <v>653340679.05000007</v>
      </c>
    </row>
    <row r="30" spans="1:18" ht="84" x14ac:dyDescent="0.25">
      <c r="A30" s="15" t="s">
        <v>75</v>
      </c>
      <c r="B30" s="27" t="s">
        <v>63</v>
      </c>
      <c r="C30" s="39">
        <v>23283287.949999999</v>
      </c>
      <c r="D30" s="39">
        <v>3477758548.0799999</v>
      </c>
      <c r="E30" s="39">
        <f>+Tabla13[[#This Row],[Física
(A)]]/2</f>
        <v>11641643.975</v>
      </c>
      <c r="F30" s="64">
        <v>2440492438.7144918</v>
      </c>
      <c r="G30" s="55">
        <v>14506192.51</v>
      </c>
      <c r="H30" s="43">
        <v>653340679.05000007</v>
      </c>
      <c r="I30" s="14">
        <f>IF(G30&gt;0,G30/E30,0)</f>
        <v>1.2460604826218284</v>
      </c>
      <c r="J30" s="36">
        <f>IF(H30&gt;0,H30/F30,0)</f>
        <v>0.26770854467147687</v>
      </c>
      <c r="K30" s="41" t="s">
        <v>78</v>
      </c>
      <c r="L30" s="34"/>
      <c r="M30" s="34"/>
      <c r="N30" s="34"/>
      <c r="R30" s="34"/>
    </row>
    <row r="31" spans="1:18" ht="15.75" x14ac:dyDescent="0.25">
      <c r="A31" s="74" t="s">
        <v>27</v>
      </c>
      <c r="B31" s="75"/>
      <c r="C31" s="75"/>
      <c r="D31" s="75"/>
      <c r="E31" s="75"/>
      <c r="F31" s="75"/>
      <c r="G31" s="75"/>
      <c r="H31" s="75"/>
      <c r="I31" s="75"/>
      <c r="J31" s="76"/>
      <c r="K31" s="42"/>
      <c r="M31" s="92" t="s">
        <v>106</v>
      </c>
      <c r="N31" s="92"/>
      <c r="O31" s="92"/>
      <c r="P31" s="92"/>
      <c r="R31" s="34"/>
    </row>
    <row r="32" spans="1:18" ht="15.75" x14ac:dyDescent="0.25">
      <c r="A32" s="81" t="s">
        <v>28</v>
      </c>
      <c r="B32" s="82"/>
      <c r="C32" s="82"/>
      <c r="D32" s="82"/>
      <c r="E32" s="82"/>
      <c r="F32" s="82"/>
      <c r="G32" s="82"/>
      <c r="H32" s="82"/>
      <c r="I32" s="82"/>
      <c r="J32" s="83"/>
      <c r="M32" s="51">
        <v>32421779.710000001</v>
      </c>
      <c r="N32" s="60"/>
      <c r="P32" s="54">
        <v>32858264.063999996</v>
      </c>
    </row>
    <row r="33" spans="1:18" x14ac:dyDescent="0.25">
      <c r="A33" s="16" t="s">
        <v>29</v>
      </c>
      <c r="B33" s="79" t="s">
        <v>60</v>
      </c>
      <c r="C33" s="79"/>
      <c r="D33" s="79"/>
      <c r="E33" s="79"/>
      <c r="F33" s="79"/>
      <c r="G33" s="79"/>
      <c r="H33" s="79"/>
      <c r="I33" s="79"/>
      <c r="J33" s="80"/>
      <c r="M33" s="51">
        <v>7213023.9000000004</v>
      </c>
      <c r="N33" s="60"/>
      <c r="P33" s="67">
        <v>7293168.6099999994</v>
      </c>
    </row>
    <row r="34" spans="1:18" x14ac:dyDescent="0.25">
      <c r="A34" s="16" t="s">
        <v>30</v>
      </c>
      <c r="B34" s="79" t="s">
        <v>64</v>
      </c>
      <c r="C34" s="79"/>
      <c r="D34" s="79"/>
      <c r="E34" s="79"/>
      <c r="F34" s="79"/>
      <c r="G34" s="79"/>
      <c r="H34" s="79"/>
      <c r="I34" s="79"/>
      <c r="J34" s="80"/>
      <c r="K34" s="37"/>
      <c r="R34" s="34"/>
    </row>
    <row r="35" spans="1:18" ht="63" customHeight="1" x14ac:dyDescent="0.25">
      <c r="A35" s="16" t="s">
        <v>31</v>
      </c>
      <c r="B35" s="79" t="s">
        <v>111</v>
      </c>
      <c r="C35" s="79"/>
      <c r="D35" s="79"/>
      <c r="E35" s="79"/>
      <c r="F35" s="79"/>
      <c r="G35" s="79"/>
      <c r="H35" s="79"/>
      <c r="I35" s="79"/>
      <c r="J35" s="80"/>
      <c r="N35" s="34"/>
      <c r="R35" s="35"/>
    </row>
    <row r="36" spans="1:18" ht="27.75" customHeight="1" x14ac:dyDescent="0.25">
      <c r="A36" s="16" t="s">
        <v>32</v>
      </c>
      <c r="B36" s="79"/>
      <c r="C36" s="79"/>
      <c r="D36" s="79"/>
      <c r="E36" s="79"/>
      <c r="F36" s="79"/>
      <c r="G36" s="79"/>
      <c r="H36" s="79"/>
      <c r="I36" s="79"/>
      <c r="J36" s="80"/>
      <c r="R36" s="35"/>
    </row>
    <row r="37" spans="1:18" ht="27.75" customHeight="1" x14ac:dyDescent="0.25">
      <c r="A37" s="16" t="s">
        <v>29</v>
      </c>
      <c r="B37" s="79" t="s">
        <v>62</v>
      </c>
      <c r="C37" s="79"/>
      <c r="D37" s="79"/>
      <c r="E37" s="79"/>
      <c r="F37" s="79"/>
      <c r="G37" s="79"/>
      <c r="H37" s="79"/>
      <c r="I37" s="79"/>
      <c r="J37" s="80"/>
    </row>
    <row r="38" spans="1:18" x14ac:dyDescent="0.25">
      <c r="A38" s="16" t="s">
        <v>30</v>
      </c>
      <c r="B38" s="79" t="s">
        <v>65</v>
      </c>
      <c r="C38" s="79"/>
      <c r="D38" s="79"/>
      <c r="E38" s="79"/>
      <c r="F38" s="79"/>
      <c r="G38" s="79"/>
      <c r="H38" s="79"/>
      <c r="I38" s="79"/>
      <c r="J38" s="80"/>
    </row>
    <row r="39" spans="1:18" ht="70.5" customHeight="1" x14ac:dyDescent="0.25">
      <c r="A39" s="16" t="s">
        <v>31</v>
      </c>
      <c r="B39" s="79" t="s">
        <v>112</v>
      </c>
      <c r="C39" s="79"/>
      <c r="D39" s="79"/>
      <c r="E39" s="79"/>
      <c r="F39" s="79"/>
      <c r="G39" s="79"/>
      <c r="H39" s="79"/>
      <c r="I39" s="79"/>
      <c r="J39" s="80"/>
      <c r="L39" s="34"/>
    </row>
    <row r="40" spans="1:18" ht="30" customHeight="1" x14ac:dyDescent="0.25">
      <c r="A40" s="16" t="s">
        <v>32</v>
      </c>
      <c r="B40" s="79"/>
      <c r="C40" s="79"/>
      <c r="D40" s="79"/>
      <c r="E40" s="79"/>
      <c r="F40" s="79"/>
      <c r="G40" s="79"/>
      <c r="H40" s="79"/>
      <c r="I40" s="79"/>
      <c r="J40" s="80"/>
    </row>
    <row r="41" spans="1:18" ht="15.75" x14ac:dyDescent="0.25">
      <c r="A41" s="74" t="s">
        <v>33</v>
      </c>
      <c r="B41" s="75"/>
      <c r="C41" s="75"/>
      <c r="D41" s="75"/>
      <c r="E41" s="75"/>
      <c r="F41" s="75"/>
      <c r="G41" s="75"/>
      <c r="H41" s="75"/>
      <c r="I41" s="75"/>
      <c r="J41" s="76"/>
    </row>
    <row r="42" spans="1:18" ht="15.75" x14ac:dyDescent="0.25">
      <c r="A42" s="116" t="s">
        <v>34</v>
      </c>
      <c r="B42" s="117"/>
      <c r="C42" s="117"/>
      <c r="D42" s="117"/>
      <c r="E42" s="117"/>
      <c r="F42" s="117"/>
      <c r="G42" s="117"/>
      <c r="H42" s="117"/>
      <c r="I42" s="117"/>
      <c r="J42" s="118"/>
    </row>
    <row r="43" spans="1:18" ht="15.75" customHeight="1" x14ac:dyDescent="0.25">
      <c r="A43" s="127"/>
      <c r="B43" s="128"/>
      <c r="C43" s="128"/>
      <c r="D43" s="128"/>
      <c r="E43" s="128"/>
      <c r="F43" s="128"/>
      <c r="G43" s="128"/>
      <c r="H43" s="128"/>
      <c r="I43" s="128"/>
      <c r="J43" s="129"/>
    </row>
    <row r="44" spans="1:18" x14ac:dyDescent="0.25">
      <c r="A44" s="122" t="s">
        <v>40</v>
      </c>
      <c r="B44" s="122"/>
      <c r="C44" s="122"/>
      <c r="D44" s="122"/>
      <c r="E44" s="122"/>
      <c r="F44" s="122"/>
      <c r="G44" s="122"/>
      <c r="H44" s="122"/>
      <c r="I44" s="122"/>
      <c r="J44" s="122"/>
    </row>
    <row r="45" spans="1:18" x14ac:dyDescent="0.25">
      <c r="A45" s="57" t="s">
        <v>97</v>
      </c>
      <c r="B45" s="58">
        <f>+A25</f>
        <v>2956053110</v>
      </c>
    </row>
    <row r="46" spans="1:18" ht="15.75" thickBot="1" x14ac:dyDescent="0.3">
      <c r="A46" s="57" t="s">
        <v>98</v>
      </c>
      <c r="B46" s="58">
        <f>+C25</f>
        <v>4032726209.5799999</v>
      </c>
      <c r="G46" s="93"/>
      <c r="H46" s="93"/>
      <c r="I46" s="93"/>
      <c r="J46" s="93"/>
    </row>
    <row r="47" spans="1:18" x14ac:dyDescent="0.25">
      <c r="A47" s="57" t="s">
        <v>99</v>
      </c>
      <c r="B47" s="58">
        <f>+F25</f>
        <v>1173891715.1400001</v>
      </c>
      <c r="G47" s="72" t="s">
        <v>100</v>
      </c>
      <c r="H47" s="72"/>
      <c r="I47" s="72"/>
      <c r="J47" s="72"/>
    </row>
    <row r="48" spans="1:18" x14ac:dyDescent="0.25">
      <c r="G48" s="72" t="s">
        <v>101</v>
      </c>
      <c r="H48" s="72"/>
      <c r="I48" s="72"/>
      <c r="J48" s="72"/>
    </row>
  </sheetData>
  <mergeCells count="57">
    <mergeCell ref="A43:J43"/>
    <mergeCell ref="A44:J44"/>
    <mergeCell ref="B37:J37"/>
    <mergeCell ref="B38:J38"/>
    <mergeCell ref="B39:J39"/>
    <mergeCell ref="B40:J40"/>
    <mergeCell ref="A41:J41"/>
    <mergeCell ref="A25:B25"/>
    <mergeCell ref="C25:E25"/>
    <mergeCell ref="F25:H25"/>
    <mergeCell ref="I25:J25"/>
    <mergeCell ref="A26:J26"/>
    <mergeCell ref="A23:J23"/>
    <mergeCell ref="A24:B24"/>
    <mergeCell ref="C24:E24"/>
    <mergeCell ref="F24:H24"/>
    <mergeCell ref="I24:J24"/>
    <mergeCell ref="A22:J22"/>
    <mergeCell ref="B11:J11"/>
    <mergeCell ref="B12:J12"/>
    <mergeCell ref="A13:J13"/>
    <mergeCell ref="C14:J14"/>
    <mergeCell ref="C15:J15"/>
    <mergeCell ref="C16:J16"/>
    <mergeCell ref="A17:J17"/>
    <mergeCell ref="B18:J18"/>
    <mergeCell ref="B19:J19"/>
    <mergeCell ref="B20:J20"/>
    <mergeCell ref="B21:J21"/>
    <mergeCell ref="B10:J10"/>
    <mergeCell ref="B1:J1"/>
    <mergeCell ref="B2:C2"/>
    <mergeCell ref="D2:H2"/>
    <mergeCell ref="B3:C3"/>
    <mergeCell ref="D3:H3"/>
    <mergeCell ref="A4:J4"/>
    <mergeCell ref="A5:J5"/>
    <mergeCell ref="A6:J6"/>
    <mergeCell ref="A7:J7"/>
    <mergeCell ref="B8:J8"/>
    <mergeCell ref="B9:J9"/>
    <mergeCell ref="O26:P26"/>
    <mergeCell ref="M31:P31"/>
    <mergeCell ref="G46:J46"/>
    <mergeCell ref="G47:J47"/>
    <mergeCell ref="G48:J48"/>
    <mergeCell ref="A31:J31"/>
    <mergeCell ref="C27:D27"/>
    <mergeCell ref="E27:F27"/>
    <mergeCell ref="G27:H27"/>
    <mergeCell ref="I27:J27"/>
    <mergeCell ref="A32:J32"/>
    <mergeCell ref="B33:J33"/>
    <mergeCell ref="B34:J34"/>
    <mergeCell ref="B35:J35"/>
    <mergeCell ref="B36:J36"/>
    <mergeCell ref="A42:J42"/>
  </mergeCells>
  <phoneticPr fontId="23" type="noConversion"/>
  <dataValidations xWindow="660" yWindow="49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043DA24-1BB0-4E31-B6BE-61A3A2BE0375}"/>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36:J36 B40:J40" xr:uid="{538F6066-84F9-415E-BCBC-3052DA7729AE}"/>
    <dataValidation allowBlank="1" showInputMessage="1" showErrorMessage="1" prompt="Oportunidades de mejora identificadas" sqref="A43:J43" xr:uid="{C4552F09-4D89-4CB8-9185-08F8CE516306}"/>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C28:C30 E28" xr:uid="{3DADC0A4-2376-4BBE-B9A4-BA20148AD393}"/>
    <dataValidation allowBlank="1" showInputMessage="1" showErrorMessage="1" prompt="Monto presupuestado para el producto" sqref="D28:D30 B45:B46 F28:F30 E29:E30" xr:uid="{BD3C1C39-7130-4D8A-9234-AF1AFEF82E3A}"/>
    <dataValidation allowBlank="1" showInputMessage="1" showErrorMessage="1" prompt="Meta alcanzada en el trimestre" sqref="G28:G30 P32:P33" xr:uid="{5747FD48-C4DE-41B5-9DE3-F85789AA6B82}"/>
    <dataValidation allowBlank="1" showInputMessage="1" showErrorMessage="1" prompt="Monto ejecutado en el trimestre" sqref="H28:H30 P29" xr:uid="{0F003F5C-63D6-4AE4-9F4C-9EE76F1E14D3}"/>
  </dataValidations>
  <pageMargins left="0.65" right="0.23622047244094491" top="0.74803149606299213" bottom="0.74803149606299213" header="0.31496062992125984" footer="0.31496062992125984"/>
  <pageSetup scale="60" fitToHeight="0"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71" t="s">
        <v>73</v>
      </c>
      <c r="B18" s="71"/>
      <c r="C18" s="71"/>
      <c r="D18" s="71"/>
      <c r="E18" s="71"/>
      <c r="F18" s="71"/>
      <c r="G18" s="71"/>
      <c r="H18" s="71"/>
      <c r="I18" s="71"/>
      <c r="J18" s="71"/>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M44"/>
  <sheetViews>
    <sheetView tabSelected="1" view="pageBreakPreview" topLeftCell="A15" zoomScale="130" zoomScaleNormal="100" zoomScaleSheetLayoutView="130" workbookViewId="0">
      <selection activeCell="B35" sqref="B35:J35"/>
    </sheetView>
  </sheetViews>
  <sheetFormatPr baseColWidth="10" defaultRowHeight="15" x14ac:dyDescent="0.25"/>
  <cols>
    <col min="1" max="1" width="26.5703125" style="5" customWidth="1"/>
    <col min="2" max="2" width="13.28515625" style="5" bestFit="1" customWidth="1"/>
    <col min="3" max="10" width="12.7109375" style="5" customWidth="1"/>
    <col min="11" max="11" width="14.140625" bestFit="1" customWidth="1"/>
  </cols>
  <sheetData>
    <row r="1" spans="1:10" ht="21.75" customHeight="1" thickBot="1" x14ac:dyDescent="0.3">
      <c r="A1" s="17"/>
      <c r="B1" s="94" t="s">
        <v>107</v>
      </c>
      <c r="C1" s="95"/>
      <c r="D1" s="95"/>
      <c r="E1" s="95"/>
      <c r="F1" s="95"/>
      <c r="G1" s="95"/>
      <c r="H1" s="95"/>
      <c r="I1" s="95"/>
      <c r="J1" s="96"/>
    </row>
    <row r="2" spans="1:10" ht="21.75" thickBot="1" x14ac:dyDescent="0.3">
      <c r="A2" s="18"/>
      <c r="B2" s="97" t="s">
        <v>0</v>
      </c>
      <c r="C2" s="98"/>
      <c r="D2" s="97" t="s">
        <v>1</v>
      </c>
      <c r="E2" s="98"/>
      <c r="F2" s="98"/>
      <c r="G2" s="98"/>
      <c r="H2" s="99"/>
      <c r="I2" s="1" t="s">
        <v>2</v>
      </c>
      <c r="J2" s="2" t="s">
        <v>3</v>
      </c>
    </row>
    <row r="3" spans="1:10" ht="21.75" thickBot="1" x14ac:dyDescent="0.3">
      <c r="A3" s="19"/>
      <c r="B3" s="100" t="s">
        <v>4</v>
      </c>
      <c r="C3" s="101"/>
      <c r="D3" s="100"/>
      <c r="E3" s="101"/>
      <c r="F3" s="101"/>
      <c r="G3" s="101"/>
      <c r="H3" s="102"/>
      <c r="I3" s="23"/>
      <c r="J3" s="24"/>
    </row>
    <row r="4" spans="1:10" x14ac:dyDescent="0.25">
      <c r="A4" s="103"/>
      <c r="B4" s="104"/>
      <c r="C4" s="104"/>
      <c r="D4" s="92"/>
      <c r="E4" s="92"/>
      <c r="F4" s="92"/>
      <c r="G4" s="92"/>
      <c r="H4" s="92"/>
      <c r="I4" s="104"/>
      <c r="J4" s="105"/>
    </row>
    <row r="5" spans="1:10" ht="3" customHeight="1" x14ac:dyDescent="0.25">
      <c r="A5" s="109"/>
      <c r="B5" s="110"/>
      <c r="C5" s="110"/>
      <c r="D5" s="110"/>
      <c r="E5" s="110"/>
      <c r="F5" s="110"/>
      <c r="G5" s="110"/>
      <c r="H5" s="110"/>
      <c r="I5" s="110"/>
      <c r="J5" s="111"/>
    </row>
    <row r="6" spans="1:10" ht="15.75" x14ac:dyDescent="0.25">
      <c r="A6" s="74" t="s">
        <v>87</v>
      </c>
      <c r="B6" s="75"/>
      <c r="C6" s="75"/>
      <c r="D6" s="75"/>
      <c r="E6" s="75"/>
      <c r="F6" s="75"/>
      <c r="G6" s="75"/>
      <c r="H6" s="75"/>
      <c r="I6" s="75"/>
      <c r="J6" s="76"/>
    </row>
    <row r="7" spans="1:10" ht="15.75" x14ac:dyDescent="0.25">
      <c r="A7" s="81" t="s">
        <v>5</v>
      </c>
      <c r="B7" s="82"/>
      <c r="C7" s="82"/>
      <c r="D7" s="82"/>
      <c r="E7" s="82"/>
      <c r="F7" s="82"/>
      <c r="G7" s="82"/>
      <c r="H7" s="82"/>
      <c r="I7" s="82"/>
      <c r="J7" s="83"/>
    </row>
    <row r="8" spans="1:10" x14ac:dyDescent="0.25">
      <c r="A8" s="3" t="s">
        <v>6</v>
      </c>
      <c r="B8" s="106" t="s">
        <v>48</v>
      </c>
      <c r="C8" s="107"/>
      <c r="D8" s="107"/>
      <c r="E8" s="107"/>
      <c r="F8" s="107"/>
      <c r="G8" s="107"/>
      <c r="H8" s="107"/>
      <c r="I8" s="107"/>
      <c r="J8" s="108"/>
    </row>
    <row r="9" spans="1:10" ht="15" customHeight="1" x14ac:dyDescent="0.25">
      <c r="A9" s="20" t="s">
        <v>35</v>
      </c>
      <c r="B9" s="106" t="s">
        <v>49</v>
      </c>
      <c r="C9" s="107"/>
      <c r="D9" s="107"/>
      <c r="E9" s="107"/>
      <c r="F9" s="107"/>
      <c r="G9" s="107"/>
      <c r="H9" s="107"/>
      <c r="I9" s="107"/>
      <c r="J9" s="108"/>
    </row>
    <row r="10" spans="1:10" x14ac:dyDescent="0.25">
      <c r="A10" s="20" t="s">
        <v>36</v>
      </c>
      <c r="B10" s="106" t="s">
        <v>50</v>
      </c>
      <c r="C10" s="107"/>
      <c r="D10" s="107"/>
      <c r="E10" s="107"/>
      <c r="F10" s="107"/>
      <c r="G10" s="107"/>
      <c r="H10" s="107"/>
      <c r="I10" s="107"/>
      <c r="J10" s="108"/>
    </row>
    <row r="11" spans="1:10" ht="56.25" customHeight="1" x14ac:dyDescent="0.25">
      <c r="A11" s="3" t="s">
        <v>7</v>
      </c>
      <c r="B11" s="77" t="s">
        <v>51</v>
      </c>
      <c r="C11" s="77"/>
      <c r="D11" s="77"/>
      <c r="E11" s="77"/>
      <c r="F11" s="77"/>
      <c r="G11" s="77"/>
      <c r="H11" s="77"/>
      <c r="I11" s="77"/>
      <c r="J11" s="78"/>
    </row>
    <row r="12" spans="1:10" ht="32.25" customHeight="1" x14ac:dyDescent="0.25">
      <c r="A12" s="3" t="s">
        <v>8</v>
      </c>
      <c r="B12" s="77" t="s">
        <v>52</v>
      </c>
      <c r="C12" s="77"/>
      <c r="D12" s="77"/>
      <c r="E12" s="77"/>
      <c r="F12" s="77"/>
      <c r="G12" s="77"/>
      <c r="H12" s="77"/>
      <c r="I12" s="77"/>
      <c r="J12" s="78"/>
    </row>
    <row r="13" spans="1:10" ht="15.75" x14ac:dyDescent="0.25">
      <c r="A13" s="74" t="s">
        <v>9</v>
      </c>
      <c r="B13" s="75"/>
      <c r="C13" s="75"/>
      <c r="D13" s="75"/>
      <c r="E13" s="75"/>
      <c r="F13" s="75"/>
      <c r="G13" s="75"/>
      <c r="H13" s="75"/>
      <c r="I13" s="75"/>
      <c r="J13" s="76"/>
    </row>
    <row r="14" spans="1:10" ht="27.75" customHeight="1" x14ac:dyDescent="0.25">
      <c r="A14" s="3" t="s">
        <v>10</v>
      </c>
      <c r="B14" s="21">
        <v>2</v>
      </c>
      <c r="C14" s="73" t="str">
        <f>IFERROR(VLOOKUP(B14,'[1]Validacion datos'!A2:B5,2,FALSE),"")</f>
        <v>DESARROLLO SOCIAL</v>
      </c>
      <c r="D14" s="73"/>
      <c r="E14" s="73"/>
      <c r="F14" s="73"/>
      <c r="G14" s="73"/>
      <c r="H14" s="73"/>
      <c r="I14" s="73"/>
      <c r="J14" s="73"/>
    </row>
    <row r="15" spans="1:10" ht="26.25" customHeight="1" x14ac:dyDescent="0.25">
      <c r="A15" s="3" t="s">
        <v>11</v>
      </c>
      <c r="B15" s="6">
        <v>2.5</v>
      </c>
      <c r="C15" s="73" t="str">
        <f>IFERROR(VLOOKUP(B15,'[1]Validacion datos'!A8:B26,2,FALSE),"")</f>
        <v>Vivienda digna en entornos saludables</v>
      </c>
      <c r="D15" s="73"/>
      <c r="E15" s="73"/>
      <c r="F15" s="73"/>
      <c r="G15" s="73"/>
      <c r="H15" s="73"/>
      <c r="I15" s="73"/>
      <c r="J15" s="73"/>
    </row>
    <row r="16" spans="1:10" x14ac:dyDescent="0.25">
      <c r="A16" s="3" t="s">
        <v>12</v>
      </c>
      <c r="B16" s="7" t="s">
        <v>53</v>
      </c>
      <c r="C16" s="91" t="str">
        <f>IFERROR(VLOOKUP(B16,'[1]Validacion datos'!D8:E64,2,FALSE),"")</f>
        <v>Garantizar el acceso universal a servicios de agua potable y saneamiento, provistos con calidad y eficiencia</v>
      </c>
      <c r="D16" s="91"/>
      <c r="E16" s="91"/>
      <c r="F16" s="91"/>
      <c r="G16" s="91"/>
      <c r="H16" s="91"/>
      <c r="I16" s="91"/>
      <c r="J16" s="91"/>
    </row>
    <row r="17" spans="1:12" ht="15.75" x14ac:dyDescent="0.25">
      <c r="A17" s="74" t="s">
        <v>13</v>
      </c>
      <c r="B17" s="75"/>
      <c r="C17" s="75"/>
      <c r="D17" s="75"/>
      <c r="E17" s="75"/>
      <c r="F17" s="75"/>
      <c r="G17" s="75"/>
      <c r="H17" s="75"/>
      <c r="I17" s="75"/>
      <c r="J17" s="76"/>
    </row>
    <row r="18" spans="1:12" ht="29.25" customHeight="1" x14ac:dyDescent="0.25">
      <c r="A18" s="3" t="s">
        <v>14</v>
      </c>
      <c r="B18" s="77" t="s">
        <v>58</v>
      </c>
      <c r="C18" s="77"/>
      <c r="D18" s="77"/>
      <c r="E18" s="77"/>
      <c r="F18" s="77"/>
      <c r="G18" s="77"/>
      <c r="H18" s="77"/>
      <c r="I18" s="77"/>
      <c r="J18" s="78"/>
    </row>
    <row r="19" spans="1:12" ht="33" customHeight="1" x14ac:dyDescent="0.25">
      <c r="A19" s="8" t="s">
        <v>15</v>
      </c>
      <c r="B19" s="77" t="s">
        <v>88</v>
      </c>
      <c r="C19" s="77"/>
      <c r="D19" s="77"/>
      <c r="E19" s="77"/>
      <c r="F19" s="77"/>
      <c r="G19" s="77"/>
      <c r="H19" s="77"/>
      <c r="I19" s="77"/>
      <c r="J19" s="78"/>
    </row>
    <row r="20" spans="1:12" ht="34.5" customHeight="1" x14ac:dyDescent="0.25">
      <c r="A20" s="8" t="s">
        <v>16</v>
      </c>
      <c r="B20" s="79" t="s">
        <v>89</v>
      </c>
      <c r="C20" s="79"/>
      <c r="D20" s="79"/>
      <c r="E20" s="79"/>
      <c r="F20" s="79"/>
      <c r="G20" s="79"/>
      <c r="H20" s="79"/>
      <c r="I20" s="79"/>
      <c r="J20" s="80"/>
    </row>
    <row r="21" spans="1:12" x14ac:dyDescent="0.25">
      <c r="A21" s="8" t="s">
        <v>37</v>
      </c>
      <c r="B21" s="77" t="s">
        <v>90</v>
      </c>
      <c r="C21" s="77"/>
      <c r="D21" s="77"/>
      <c r="E21" s="77"/>
      <c r="F21" s="77"/>
      <c r="G21" s="77"/>
      <c r="H21" s="77"/>
      <c r="I21" s="77"/>
      <c r="J21" s="78"/>
    </row>
    <row r="22" spans="1:12" ht="15.75" x14ac:dyDescent="0.25">
      <c r="A22" s="74" t="s">
        <v>17</v>
      </c>
      <c r="B22" s="75"/>
      <c r="C22" s="75"/>
      <c r="D22" s="75"/>
      <c r="E22" s="75"/>
      <c r="F22" s="75"/>
      <c r="G22" s="75"/>
      <c r="H22" s="75"/>
      <c r="I22" s="75"/>
      <c r="J22" s="76"/>
    </row>
    <row r="23" spans="1:12" ht="15.75" x14ac:dyDescent="0.25">
      <c r="A23" s="81" t="s">
        <v>18</v>
      </c>
      <c r="B23" s="82"/>
      <c r="C23" s="82"/>
      <c r="D23" s="82"/>
      <c r="E23" s="82"/>
      <c r="F23" s="82"/>
      <c r="G23" s="82"/>
      <c r="H23" s="82"/>
      <c r="I23" s="82"/>
      <c r="J23" s="83"/>
    </row>
    <row r="24" spans="1:12" ht="15" customHeight="1" x14ac:dyDescent="0.25">
      <c r="A24" s="84" t="s">
        <v>19</v>
      </c>
      <c r="B24" s="85"/>
      <c r="C24" s="86" t="s">
        <v>20</v>
      </c>
      <c r="D24" s="88"/>
      <c r="E24" s="88"/>
      <c r="F24" s="88" t="s">
        <v>21</v>
      </c>
      <c r="G24" s="88"/>
      <c r="H24" s="85"/>
      <c r="I24" s="86" t="s">
        <v>22</v>
      </c>
      <c r="J24" s="87"/>
    </row>
    <row r="25" spans="1:12" x14ac:dyDescent="0.25">
      <c r="A25" s="123">
        <v>601296153</v>
      </c>
      <c r="B25" s="124"/>
      <c r="C25" s="113">
        <v>601296153</v>
      </c>
      <c r="D25" s="114"/>
      <c r="E25" s="115"/>
      <c r="F25" s="113">
        <v>62421707.030000001</v>
      </c>
      <c r="G25" s="114"/>
      <c r="H25" s="115"/>
      <c r="I25" s="125">
        <f>IF(F25&gt;0,F25/C25,0)</f>
        <v>0.10381191816805121</v>
      </c>
      <c r="J25" s="126"/>
    </row>
    <row r="26" spans="1:12" ht="15.75" x14ac:dyDescent="0.25">
      <c r="A26" s="81" t="s">
        <v>23</v>
      </c>
      <c r="B26" s="82"/>
      <c r="C26" s="82"/>
      <c r="D26" s="82"/>
      <c r="E26" s="82"/>
      <c r="F26" s="82"/>
      <c r="G26" s="82"/>
      <c r="H26" s="82"/>
      <c r="I26" s="82"/>
      <c r="J26" s="83"/>
    </row>
    <row r="27" spans="1:12" ht="15" customHeight="1" x14ac:dyDescent="0.25">
      <c r="A27" s="4"/>
      <c r="B27"/>
      <c r="C27" s="89" t="s">
        <v>47</v>
      </c>
      <c r="D27" s="90"/>
      <c r="E27" s="89" t="s">
        <v>108</v>
      </c>
      <c r="F27" s="90"/>
      <c r="G27" s="89" t="s">
        <v>109</v>
      </c>
      <c r="H27" s="89"/>
      <c r="I27" s="89" t="s">
        <v>24</v>
      </c>
      <c r="J27" s="112"/>
      <c r="K27" s="52">
        <v>33423788.440000001</v>
      </c>
      <c r="L27" t="s">
        <v>96</v>
      </c>
    </row>
    <row r="28" spans="1:12" ht="38.25" x14ac:dyDescent="0.25">
      <c r="A28" s="9" t="s">
        <v>25</v>
      </c>
      <c r="B28" s="10" t="s">
        <v>26</v>
      </c>
      <c r="C28" s="10" t="s">
        <v>38</v>
      </c>
      <c r="D28" s="10" t="s">
        <v>39</v>
      </c>
      <c r="E28" s="10" t="s">
        <v>41</v>
      </c>
      <c r="F28" s="10" t="s">
        <v>42</v>
      </c>
      <c r="G28" s="10" t="s">
        <v>43</v>
      </c>
      <c r="H28" s="10" t="s">
        <v>44</v>
      </c>
      <c r="I28" s="10" t="s">
        <v>45</v>
      </c>
      <c r="J28" s="11" t="s">
        <v>46</v>
      </c>
    </row>
    <row r="29" spans="1:12" ht="63" customHeight="1" x14ac:dyDescent="0.25">
      <c r="A29" s="12" t="s">
        <v>76</v>
      </c>
      <c r="B29" s="33" t="s">
        <v>66</v>
      </c>
      <c r="C29" s="40">
        <v>448000</v>
      </c>
      <c r="D29" s="13">
        <v>601296153</v>
      </c>
      <c r="E29" s="13">
        <v>425000</v>
      </c>
      <c r="F29" s="13">
        <v>300648076.5</v>
      </c>
      <c r="G29" s="56">
        <v>416125</v>
      </c>
      <c r="H29" s="13">
        <v>62421707.030000001</v>
      </c>
      <c r="I29" s="14">
        <f>IF(G29&gt;0,G29/E29,0)</f>
        <v>0.97911764705882354</v>
      </c>
      <c r="J29" s="36">
        <f>IF(H29&gt;0,H29/F29,0)</f>
        <v>0.20762383633610243</v>
      </c>
      <c r="L29" s="41" t="s">
        <v>79</v>
      </c>
    </row>
    <row r="30" spans="1:12" ht="15.75" x14ac:dyDescent="0.25">
      <c r="A30" s="74" t="s">
        <v>27</v>
      </c>
      <c r="B30" s="75"/>
      <c r="C30" s="75"/>
      <c r="D30" s="75"/>
      <c r="E30" s="75"/>
      <c r="F30" s="75"/>
      <c r="G30" s="75"/>
      <c r="H30" s="75"/>
      <c r="I30" s="75"/>
      <c r="J30" s="76"/>
    </row>
    <row r="31" spans="1:12" ht="15.75" x14ac:dyDescent="0.25">
      <c r="A31" s="81" t="s">
        <v>28</v>
      </c>
      <c r="B31" s="82"/>
      <c r="C31" s="82"/>
      <c r="D31" s="82"/>
      <c r="E31" s="82"/>
      <c r="F31" s="82"/>
      <c r="G31" s="82"/>
      <c r="H31" s="82"/>
      <c r="I31" s="82"/>
      <c r="J31" s="83"/>
    </row>
    <row r="32" spans="1:12" x14ac:dyDescent="0.25">
      <c r="A32" s="16" t="s">
        <v>29</v>
      </c>
      <c r="B32" s="79" t="s">
        <v>91</v>
      </c>
      <c r="C32" s="79"/>
      <c r="D32" s="79"/>
      <c r="E32" s="79"/>
      <c r="F32" s="79"/>
      <c r="G32" s="79"/>
      <c r="H32" s="79"/>
      <c r="I32" s="79"/>
      <c r="J32" s="80"/>
    </row>
    <row r="33" spans="1:13" x14ac:dyDescent="0.25">
      <c r="A33" s="16" t="s">
        <v>30</v>
      </c>
      <c r="B33" s="77" t="s">
        <v>67</v>
      </c>
      <c r="C33" s="77"/>
      <c r="D33" s="77"/>
      <c r="E33" s="77"/>
      <c r="F33" s="77"/>
      <c r="G33" s="77"/>
      <c r="H33" s="77"/>
      <c r="I33" s="77"/>
      <c r="J33" s="78"/>
    </row>
    <row r="34" spans="1:13" ht="78.75" customHeight="1" x14ac:dyDescent="0.25">
      <c r="A34" s="16" t="s">
        <v>31</v>
      </c>
      <c r="B34" s="79" t="s">
        <v>113</v>
      </c>
      <c r="C34" s="79"/>
      <c r="D34" s="79"/>
      <c r="E34" s="79"/>
      <c r="F34" s="79"/>
      <c r="G34" s="79"/>
      <c r="H34" s="79"/>
      <c r="I34" s="79"/>
      <c r="J34" s="80"/>
      <c r="K34" s="61">
        <v>62421707.030000001</v>
      </c>
      <c r="L34" s="62" cm="1">
        <f t="array" ref="L34">+Tabla134[Física 
(E)]-413724</f>
        <v>2401</v>
      </c>
    </row>
    <row r="35" spans="1:13" ht="30" x14ac:dyDescent="0.25">
      <c r="A35" s="16" t="s">
        <v>32</v>
      </c>
      <c r="B35" s="77" t="s">
        <v>86</v>
      </c>
      <c r="C35" s="77"/>
      <c r="D35" s="77"/>
      <c r="E35" s="77"/>
      <c r="F35" s="77"/>
      <c r="G35" s="77"/>
      <c r="H35" s="77"/>
      <c r="I35" s="77"/>
      <c r="J35" s="78"/>
      <c r="L35" cm="1">
        <f t="array" ref="L35">+Tabla134[Física 
(E)]-415177</f>
        <v>948</v>
      </c>
      <c r="M35">
        <f>+L35+1453</f>
        <v>2401</v>
      </c>
    </row>
    <row r="36" spans="1:13" ht="15.75" x14ac:dyDescent="0.25">
      <c r="A36" s="74" t="s">
        <v>33</v>
      </c>
      <c r="B36" s="75"/>
      <c r="C36" s="75"/>
      <c r="D36" s="75"/>
      <c r="E36" s="75"/>
      <c r="F36" s="75"/>
      <c r="G36" s="75"/>
      <c r="H36" s="75"/>
      <c r="I36" s="75"/>
      <c r="J36" s="76"/>
    </row>
    <row r="37" spans="1:13" ht="15.75" x14ac:dyDescent="0.25">
      <c r="A37" s="116" t="s">
        <v>34</v>
      </c>
      <c r="B37" s="117"/>
      <c r="C37" s="117"/>
      <c r="D37" s="117"/>
      <c r="E37" s="117"/>
      <c r="F37" s="117"/>
      <c r="G37" s="117"/>
      <c r="H37" s="117"/>
      <c r="I37" s="117"/>
      <c r="J37" s="118"/>
    </row>
    <row r="38" spans="1:13" ht="10.5" customHeight="1" x14ac:dyDescent="0.25">
      <c r="A38" s="127"/>
      <c r="B38" s="128"/>
      <c r="C38" s="128"/>
      <c r="D38" s="128"/>
      <c r="E38" s="128"/>
      <c r="F38" s="128"/>
      <c r="G38" s="128"/>
      <c r="H38" s="128"/>
      <c r="I38" s="128"/>
      <c r="J38" s="129"/>
    </row>
    <row r="39" spans="1:13" hidden="1" x14ac:dyDescent="0.25">
      <c r="A39" s="22"/>
      <c r="B39" s="22"/>
      <c r="C39" s="22"/>
      <c r="D39" s="22"/>
      <c r="E39" s="22"/>
      <c r="F39" s="22"/>
      <c r="G39" s="22"/>
      <c r="H39" s="22"/>
      <c r="I39" s="22"/>
      <c r="J39" s="22"/>
    </row>
    <row r="40" spans="1:13" ht="30.75" customHeight="1" x14ac:dyDescent="0.25">
      <c r="A40" s="122" t="s">
        <v>40</v>
      </c>
      <c r="B40" s="122"/>
      <c r="C40" s="122"/>
      <c r="D40" s="122"/>
      <c r="E40" s="122"/>
      <c r="F40" s="122"/>
      <c r="G40" s="122"/>
      <c r="H40" s="122"/>
      <c r="I40" s="122"/>
      <c r="J40" s="122"/>
    </row>
    <row r="41" spans="1:13" ht="17.25" customHeight="1" x14ac:dyDescent="0.25">
      <c r="A41" s="57" t="s">
        <v>97</v>
      </c>
      <c r="B41" s="58">
        <f>+A25</f>
        <v>601296153</v>
      </c>
    </row>
    <row r="42" spans="1:13" ht="12.75" customHeight="1" thickBot="1" x14ac:dyDescent="0.3">
      <c r="A42" s="57" t="s">
        <v>98</v>
      </c>
      <c r="B42" s="58">
        <f>+C21</f>
        <v>0</v>
      </c>
      <c r="G42" s="93"/>
      <c r="H42" s="93"/>
      <c r="I42" s="93"/>
      <c r="J42" s="93"/>
      <c r="K42" s="44">
        <v>413724</v>
      </c>
      <c r="L42" s="44">
        <v>415177</v>
      </c>
    </row>
    <row r="43" spans="1:13" x14ac:dyDescent="0.25">
      <c r="A43" s="57" t="s">
        <v>99</v>
      </c>
      <c r="B43" s="58">
        <f>+F25</f>
        <v>62421707.030000001</v>
      </c>
      <c r="G43" s="72" t="s">
        <v>100</v>
      </c>
      <c r="H43" s="72"/>
      <c r="I43" s="72"/>
      <c r="J43" s="72"/>
    </row>
    <row r="44" spans="1:13" x14ac:dyDescent="0.25">
      <c r="G44" s="72" t="s">
        <v>101</v>
      </c>
      <c r="H44" s="72"/>
      <c r="I44" s="72"/>
      <c r="J44" s="72"/>
    </row>
  </sheetData>
  <mergeCells count="51">
    <mergeCell ref="A37:J37"/>
    <mergeCell ref="A38:J38"/>
    <mergeCell ref="A40:J40"/>
    <mergeCell ref="A31:J31"/>
    <mergeCell ref="B32:J32"/>
    <mergeCell ref="B33:J33"/>
    <mergeCell ref="B34:J34"/>
    <mergeCell ref="B35:J35"/>
    <mergeCell ref="A36:J36"/>
    <mergeCell ref="B21:J21"/>
    <mergeCell ref="A30:J30"/>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2:J42"/>
    <mergeCell ref="G43:J43"/>
    <mergeCell ref="G44:J44"/>
    <mergeCell ref="B10:J10"/>
    <mergeCell ref="B1:J1"/>
    <mergeCell ref="B2:C2"/>
    <mergeCell ref="D2:H2"/>
    <mergeCell ref="B3:C3"/>
    <mergeCell ref="D3:H3"/>
    <mergeCell ref="A4:J4"/>
    <mergeCell ref="A5:J5"/>
    <mergeCell ref="A6:J6"/>
    <mergeCell ref="A7:J7"/>
    <mergeCell ref="B8:J8"/>
    <mergeCell ref="B9:J9"/>
    <mergeCell ref="A22:J22"/>
  </mergeCells>
  <dataValidations count="16">
    <dataValidation allowBlank="1" showInputMessage="1" showErrorMessage="1" prompt="Monto ejecutado en el trimestre" sqref="H28:H29" xr:uid="{7F22632E-6BB1-4388-80CF-18C681D43A06}"/>
    <dataValidation allowBlank="1" showInputMessage="1" showErrorMessage="1" prompt="Meta alcanzada en el trimestre" sqref="G28:G29" xr:uid="{FBE0F0A0-C9F1-46D1-B77E-CE73B5DB741C}"/>
    <dataValidation allowBlank="1" showInputMessage="1" showErrorMessage="1" prompt="Monto presupuestado para el producto" sqref="D28:D29 B41:B42 F28:F29 E29" xr:uid="{661DBA64-9914-4ACC-88F3-B3FC2BE0F23B}"/>
    <dataValidation allowBlank="1" showInputMessage="1" showErrorMessage="1" prompt="Meta anual del indicador" sqref="C28:C29 E28"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C15AF16-0355-42D2-859E-6AF9303AA700}"/>
    <dataValidation allowBlank="1" showInputMessage="1" showErrorMessage="1" prompt="1. Describir lo plasmado en el presupuesto_x000a_2. Describir lo alcanzado en términos financieros y de producción " sqref="B34:J34" xr:uid="{4DC935DB-01B5-4D8A-853F-3E6B29732AD0}"/>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25" right="0.25" top="0.75" bottom="0.75" header="0.3" footer="0.3"/>
  <pageSetup scale="71" fitToHeight="0"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Sergio M. Polanco Albuerne</cp:lastModifiedBy>
  <cp:lastPrinted>2023-07-11T13:02:00Z</cp:lastPrinted>
  <dcterms:created xsi:type="dcterms:W3CDTF">2021-03-22T15:50:10Z</dcterms:created>
  <dcterms:modified xsi:type="dcterms:W3CDTF">2023-07-17T19:59:29Z</dcterms:modified>
</cp:coreProperties>
</file>