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elle.rios\Desktop\EMERGENCIA\PANTOJA\"/>
    </mc:Choice>
  </mc:AlternateContent>
  <xr:revisionPtr revIDLastSave="0" documentId="13_ncr:1_{5ED12522-7B8C-40A2-9B24-78A35F8AA5E4}" xr6:coauthVersionLast="47" xr6:coauthVersionMax="47" xr10:uidLastSave="{00000000-0000-0000-0000-000000000000}"/>
  <bookViews>
    <workbookView xWindow="-120" yWindow="-120" windowWidth="29040" windowHeight="17520" tabRatio="500" xr2:uid="{00000000-000D-0000-FFFF-FFFF00000000}"/>
  </bookViews>
  <sheets>
    <sheet name="PRESUP" sheetId="7" r:id="rId1"/>
  </sheets>
  <definedNames>
    <definedName name="_xlnm.Print_Area" localSheetId="0">PRESUP!$A$1:$G$167</definedName>
    <definedName name="H">#N/A</definedName>
    <definedName name="_xlnm.Print_Titles" localSheetId="0">PRESUP!$1:$8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2" i="7" l="1"/>
  <c r="F15" i="7"/>
  <c r="F16" i="7"/>
  <c r="F17" i="7"/>
  <c r="F18" i="7"/>
  <c r="F19" i="7"/>
  <c r="F20" i="7"/>
  <c r="F24" i="7"/>
  <c r="F26" i="7"/>
  <c r="F28" i="7"/>
  <c r="F30" i="7"/>
  <c r="F32" i="7"/>
  <c r="F34" i="7"/>
  <c r="F35" i="7"/>
  <c r="F36" i="7"/>
  <c r="F38" i="7"/>
  <c r="F40" i="7"/>
  <c r="F42" i="7"/>
  <c r="F43" i="7"/>
  <c r="F44" i="7"/>
  <c r="F45" i="7"/>
  <c r="F49" i="7"/>
  <c r="G50" i="7" s="1"/>
  <c r="F50" i="7"/>
  <c r="F52" i="7"/>
  <c r="G52" i="7" s="1"/>
  <c r="F56" i="7"/>
  <c r="G56" i="7" s="1"/>
  <c r="F60" i="7"/>
  <c r="F64" i="7"/>
  <c r="F66" i="7"/>
  <c r="F67" i="7"/>
  <c r="F68" i="7"/>
  <c r="F70" i="7"/>
  <c r="F71" i="7"/>
  <c r="F72" i="7"/>
  <c r="F73" i="7"/>
  <c r="F75" i="7"/>
  <c r="F76" i="7"/>
  <c r="F77" i="7"/>
  <c r="F78" i="7"/>
  <c r="F79" i="7"/>
  <c r="F82" i="7"/>
  <c r="F83" i="7"/>
  <c r="F84" i="7"/>
  <c r="F85" i="7"/>
  <c r="F86" i="7"/>
  <c r="F90" i="7"/>
  <c r="F92" i="7"/>
  <c r="F93" i="7"/>
  <c r="F94" i="7"/>
  <c r="F96" i="7"/>
  <c r="F97" i="7"/>
  <c r="F98" i="7"/>
  <c r="F99" i="7"/>
  <c r="F100" i="7"/>
  <c r="F102" i="7"/>
  <c r="F103" i="7"/>
  <c r="F104" i="7"/>
  <c r="F105" i="7"/>
  <c r="F106" i="7"/>
  <c r="F109" i="7"/>
  <c r="F110" i="7"/>
  <c r="F111" i="7"/>
  <c r="F112" i="7"/>
  <c r="F113" i="7"/>
  <c r="F115" i="7"/>
  <c r="F117" i="7"/>
  <c r="G117" i="7" s="1"/>
  <c r="F119" i="7"/>
  <c r="G119" i="7" s="1"/>
  <c r="F122" i="7"/>
  <c r="F11" i="7"/>
  <c r="G12" i="7" s="1"/>
  <c r="G122" i="7"/>
  <c r="G115" i="7"/>
  <c r="G60" i="7"/>
  <c r="G45" i="7" l="1"/>
  <c r="G124" i="7" s="1"/>
  <c r="G86" i="7"/>
  <c r="G20" i="7"/>
  <c r="G113" i="7"/>
  <c r="G125" i="7"/>
  <c r="F127" i="7" s="1"/>
  <c r="G144" i="7" s="1"/>
  <c r="G148" i="7"/>
  <c r="A106" i="7"/>
  <c r="A107" i="7" s="1"/>
  <c r="H105" i="7"/>
  <c r="H104" i="7"/>
  <c r="H102" i="7"/>
  <c r="H98" i="7"/>
  <c r="H97" i="7"/>
  <c r="H96" i="7"/>
  <c r="H92" i="7"/>
  <c r="H93" i="7" s="1"/>
  <c r="A89" i="7"/>
  <c r="A91" i="7" s="1"/>
  <c r="A95" i="7" s="1"/>
  <c r="H78" i="7"/>
  <c r="H77" i="7"/>
  <c r="H75" i="7"/>
  <c r="H72" i="7"/>
  <c r="H70" i="7"/>
  <c r="H71" i="7"/>
  <c r="H66" i="7"/>
  <c r="H67" i="7" s="1"/>
  <c r="A63" i="7"/>
  <c r="A65" i="7" s="1"/>
  <c r="A69" i="7" s="1"/>
  <c r="A79" i="7" s="1"/>
  <c r="A80" i="7" s="1"/>
  <c r="F132" i="7" l="1"/>
  <c r="G140" i="7"/>
  <c r="G142" i="7"/>
  <c r="F131" i="7"/>
  <c r="F128" i="7"/>
  <c r="F129" i="7"/>
  <c r="F130" i="7"/>
  <c r="H94" i="7"/>
  <c r="H68" i="7"/>
  <c r="G134" i="7" l="1"/>
  <c r="G138" i="7" s="1"/>
  <c r="B49" i="7"/>
  <c r="B56" i="7" s="1"/>
  <c r="B60" i="7" s="1"/>
  <c r="G136" i="7" l="1"/>
  <c r="G146" i="7"/>
  <c r="A115" i="7"/>
  <c r="A59" i="7"/>
  <c r="A55" i="7"/>
  <c r="A48" i="7"/>
  <c r="A50" i="7" s="1"/>
  <c r="A23" i="7"/>
  <c r="A15" i="7"/>
  <c r="A16" i="7" s="1"/>
  <c r="A17" i="7" s="1"/>
  <c r="A18" i="7" s="1"/>
  <c r="A19" i="7" s="1"/>
  <c r="A20" i="7" s="1"/>
  <c r="A11" i="7"/>
  <c r="A12" i="7" s="1"/>
  <c r="G150" i="7" l="1"/>
  <c r="G152" i="7" s="1"/>
</calcChain>
</file>

<file path=xl/sharedStrings.xml><?xml version="1.0" encoding="utf-8"?>
<sst xmlns="http://schemas.openxmlformats.org/spreadsheetml/2006/main" count="259" uniqueCount="164">
  <si>
    <t>M3</t>
  </si>
  <si>
    <t>Sub-Total</t>
  </si>
  <si>
    <t>ML</t>
  </si>
  <si>
    <t>PA</t>
  </si>
  <si>
    <t>UD</t>
  </si>
  <si>
    <t>MOVIMIENTO DE TIERRA:</t>
  </si>
  <si>
    <t>No.</t>
  </si>
  <si>
    <t>Descripción</t>
  </si>
  <si>
    <t>Cantidad</t>
  </si>
  <si>
    <t>Unidad</t>
  </si>
  <si>
    <t>Precio RD$</t>
  </si>
  <si>
    <t>Costo RD$</t>
  </si>
  <si>
    <t>TRABAJOS PRELIMINARES:</t>
  </si>
  <si>
    <t>GASTOS ADMINISTRATIVOS</t>
  </si>
  <si>
    <t>TRANSPORTE</t>
  </si>
  <si>
    <t>LEY # 6/86</t>
  </si>
  <si>
    <t>TOTAL DE GASTOS INDIRECTOS</t>
  </si>
  <si>
    <t>EQUIPAMIENTO CAASD</t>
  </si>
  <si>
    <t>IMPREVISTOS</t>
  </si>
  <si>
    <t>TOTAL GENERAL A CONTRATAR</t>
  </si>
  <si>
    <t xml:space="preserve">CORPORACION DEL ACUEDUCTO Y ALCANTARILLADO DE SANTO DOMINGO </t>
  </si>
  <si>
    <t>***C.A.A.S.D.***</t>
  </si>
  <si>
    <t>Unidad Ejecutora de Proyectos</t>
  </si>
  <si>
    <t xml:space="preserve"> Replanteo</t>
  </si>
  <si>
    <t xml:space="preserve">Caseta para Materiales </t>
  </si>
  <si>
    <t>Excavación con Retroexcavadora Material no Clasificado</t>
  </si>
  <si>
    <t>Suministro y colocación asiento de arena</t>
  </si>
  <si>
    <t xml:space="preserve">Relleno compactado con maquito  </t>
  </si>
  <si>
    <t>Suministro material para relleno (Caliche ) 30%</t>
  </si>
  <si>
    <t xml:space="preserve">Bote de material sobrante, e=1,25 </t>
  </si>
  <si>
    <t>SUMINISTRO DE TUBERIAS Y PIEZAS ESPECIALES:</t>
  </si>
  <si>
    <t>COLOCACION DE TUBERIAS Y PIEZAS ESPECIALES:</t>
  </si>
  <si>
    <t>CONSTRUCCION DE REGISTROS DE LADRILLOS PARA VALVULAS DE DESAGUE DE:</t>
  </si>
  <si>
    <t>SEÑALIZACION (Incluye: Luces, Letrero, Personal, Banderolero , etc.) Cubicar Desglasado</t>
  </si>
  <si>
    <t>SUB-TOTAL GENERAL</t>
  </si>
  <si>
    <t>TRANSPORTE INTERNO DE TUBERIAS</t>
  </si>
  <si>
    <t>M</t>
  </si>
  <si>
    <t>PRUEBA HIDROSTATICA DE TUBERIAS</t>
  </si>
  <si>
    <t>CODIA</t>
  </si>
  <si>
    <t>3.1.1</t>
  </si>
  <si>
    <t>Piezas Especiales (Cubicar desglosado)</t>
  </si>
  <si>
    <t>4.1.1</t>
  </si>
  <si>
    <t>6.1.1</t>
  </si>
  <si>
    <t>7.1.1</t>
  </si>
  <si>
    <t xml:space="preserve">SUB-TOTAL </t>
  </si>
  <si>
    <t>Tubería de:</t>
  </si>
  <si>
    <t>DIRECCIÓN TÉCNICA</t>
  </si>
  <si>
    <t>SEGURO Y FIANZAS</t>
  </si>
  <si>
    <t>SUPERVISIÓN</t>
  </si>
  <si>
    <t>SUB-TOTAL GENERAL EN RD$</t>
  </si>
  <si>
    <t>CUENCA HIDROGRÁFICA</t>
  </si>
  <si>
    <t>ITBIS (18% de Dirección Técnica, Según Norma 07-2007 DGII).</t>
  </si>
  <si>
    <t>TRANSPORTE DE EQUIPOS PESADOS</t>
  </si>
  <si>
    <t>ANCLAJE DE PIEZAS EN H. A.</t>
  </si>
  <si>
    <t>Valvula Combinada de Aire y Vacio de:</t>
  </si>
  <si>
    <t>3.2.1</t>
  </si>
  <si>
    <t>Valvula de Desague de:</t>
  </si>
  <si>
    <t>3.3.1</t>
  </si>
  <si>
    <t>Piezas Especiales , (Inc. Valvulas) (Cubicar desglosado)</t>
  </si>
  <si>
    <t xml:space="preserve"> 2022- 97UEP</t>
  </si>
  <si>
    <t>Corte de Asfalto con Maquina e=2"</t>
  </si>
  <si>
    <t>Tuberia Ø12" PVC SDR-26 C/Junta de Goma</t>
  </si>
  <si>
    <t>H</t>
  </si>
  <si>
    <t>M2</t>
  </si>
  <si>
    <t>L</t>
  </si>
  <si>
    <t>Ø4" (Inc. Niple Platillados, Juntas Dresser, Juntas de Goma y Tornillos).</t>
  </si>
  <si>
    <t>Valvula Mariposa de:</t>
  </si>
  <si>
    <t>3.4.1</t>
  </si>
  <si>
    <t>Ø30" Inc. Niple Platillados, Juntas Dresser, Juntas de Goma y Tornillos).</t>
  </si>
  <si>
    <t>Trabajos Preliminares:</t>
  </si>
  <si>
    <t>A</t>
  </si>
  <si>
    <t>e</t>
  </si>
  <si>
    <t>Replanteo Topografico</t>
  </si>
  <si>
    <t>Movimiento de Tierra:</t>
  </si>
  <si>
    <t xml:space="preserve">Excavación Con Retro-excavadora de Esteras en Material no Clasificado </t>
  </si>
  <si>
    <t>Relleno compactado</t>
  </si>
  <si>
    <t xml:space="preserve">Bote de material sobrante </t>
  </si>
  <si>
    <t>Hormigon Armado en:</t>
  </si>
  <si>
    <t>Vibrador de Hormigón</t>
  </si>
  <si>
    <t>Terminacion de Superficie:</t>
  </si>
  <si>
    <t>Fino de techo</t>
  </si>
  <si>
    <t xml:space="preserve">Pañete interior Losa de Techo </t>
  </si>
  <si>
    <t>Pañete interior Muros</t>
  </si>
  <si>
    <t>Cantos</t>
  </si>
  <si>
    <t>Anclaje de H. A. para Valvula</t>
  </si>
  <si>
    <t>Miscelaneos:</t>
  </si>
  <si>
    <t xml:space="preserve">Suministro y Colocacion de : </t>
  </si>
  <si>
    <t>Tapas Circulares en Hierro Fundido, D=0.80 mts.</t>
  </si>
  <si>
    <t>Rigidizador</t>
  </si>
  <si>
    <t xml:space="preserve">Gravilla en el fondo </t>
  </si>
  <si>
    <t>Limpieza Final</t>
  </si>
  <si>
    <t>Valvula de Compuerta de:</t>
  </si>
  <si>
    <t>3.5.1</t>
  </si>
  <si>
    <t>Ø12" Inc. Niple Platillados, Juntas Dresser, Juntas de Goma y Tornillos).</t>
  </si>
  <si>
    <t>Tee de:</t>
  </si>
  <si>
    <t>3.6.1</t>
  </si>
  <si>
    <t>Ø30" x Ø12" Acero</t>
  </si>
  <si>
    <t>Reduccion de:</t>
  </si>
  <si>
    <t>3.7.1</t>
  </si>
  <si>
    <t>Ø20" x Ø12" Acero</t>
  </si>
  <si>
    <t>Juntas Dresser de:</t>
  </si>
  <si>
    <t>3.8.1</t>
  </si>
  <si>
    <t>Ø30" Acero</t>
  </si>
  <si>
    <t>Ø20" Acero</t>
  </si>
  <si>
    <t>3.8.2</t>
  </si>
  <si>
    <t>3.8.3</t>
  </si>
  <si>
    <t>Ø12" Acero</t>
  </si>
  <si>
    <t>8.1.1</t>
  </si>
  <si>
    <t xml:space="preserve">Zapata de Muros, Ø1/2"@ 0.25M A.D. </t>
  </si>
  <si>
    <t xml:space="preserve">Losa Superior Ø1/2"@ 0.20M A.D. </t>
  </si>
  <si>
    <t xml:space="preserve">Muros de Hormigón Ø1/2"@ 0.25M A.D. </t>
  </si>
  <si>
    <t>Escaleras en Barras Cuadradas de 1/2"</t>
  </si>
  <si>
    <t>Tapas Circulares en Hierro Fundido, D=0.60 mts.</t>
  </si>
  <si>
    <t>8.2.1</t>
  </si>
  <si>
    <t>8.2.2</t>
  </si>
  <si>
    <t>8.2.3</t>
  </si>
  <si>
    <t>8.3.1</t>
  </si>
  <si>
    <t>8.3.2</t>
  </si>
  <si>
    <t>8.3.3</t>
  </si>
  <si>
    <t>8.3.4</t>
  </si>
  <si>
    <t>8.4.1</t>
  </si>
  <si>
    <t>8.4.2</t>
  </si>
  <si>
    <t>8.4.3</t>
  </si>
  <si>
    <t>8.4.4</t>
  </si>
  <si>
    <t>8.6.1</t>
  </si>
  <si>
    <t>8.6.1.1</t>
  </si>
  <si>
    <t>8.6.1.2</t>
  </si>
  <si>
    <t>8.6.1.3</t>
  </si>
  <si>
    <t>8.6.1.4</t>
  </si>
  <si>
    <t>8.6.1.5</t>
  </si>
  <si>
    <t>9.1.1</t>
  </si>
  <si>
    <t>9.2.1</t>
  </si>
  <si>
    <t>9.2.2</t>
  </si>
  <si>
    <t>9.2.3</t>
  </si>
  <si>
    <t>9.3.1</t>
  </si>
  <si>
    <t>9.3.2</t>
  </si>
  <si>
    <t>9.3.3</t>
  </si>
  <si>
    <t>9.3.4</t>
  </si>
  <si>
    <t>9.4.1</t>
  </si>
  <si>
    <t>9.4.2</t>
  </si>
  <si>
    <t>9.4.3</t>
  </si>
  <si>
    <t>9.4.4</t>
  </si>
  <si>
    <t>9.6.1</t>
  </si>
  <si>
    <t>9.6.1.1</t>
  </si>
  <si>
    <t>9.6.1.2</t>
  </si>
  <si>
    <t>9.6.1.3</t>
  </si>
  <si>
    <t>9.6.1.4</t>
  </si>
  <si>
    <t>9.6.1.5</t>
  </si>
  <si>
    <t xml:space="preserve">1.00 mts -1.50 mts </t>
  </si>
  <si>
    <t>3.6.2</t>
  </si>
  <si>
    <t>Ø8" x Ø4" Acero</t>
  </si>
  <si>
    <t>CONSTRUCCION DE POZOS FILTRANTES DE Ø10" ENCAMISADO EN Ø8" PVC SDR-41,  PROFUNDIDAD 100´PIES</t>
  </si>
  <si>
    <t>REPOSICIÓN DE ASFALTO, e=2"</t>
  </si>
  <si>
    <t>PRUEBA DE COMPACTACION (Cubicar Contra-factura)</t>
  </si>
  <si>
    <t>Viga Perimetral (e=0.15 mts)</t>
  </si>
  <si>
    <t>9.3.5</t>
  </si>
  <si>
    <t>3.6.3</t>
  </si>
  <si>
    <t>Ø12" x Ø4" Acero</t>
  </si>
  <si>
    <t>Clamp (Silleta) de:</t>
  </si>
  <si>
    <t>Ø12" x Ø1 1/2" Acero</t>
  </si>
  <si>
    <t>Ø1 1/2" (Inc. Valvula, Junta de Goma, Juntas dresser y Tornillos)</t>
  </si>
  <si>
    <t>PRESUPUESTO: CONSTRUCCION LINEA DE IMPULSION DE Ø12" PVC SDR-26 EN LA CARRETERA LA ISABELA DESDE PLANTA POTABILIZADORA LA ISABELA HASTA LA C/CAMAÑO DE PANTOJA.</t>
  </si>
  <si>
    <t>CONSTRUCCION DE REGISTROS DE HORMIGON ARMADO PARA VALVULA DE AIRE Ø1 1/2" (1.80M X 1.20M x 1.90M) (7 UDS)</t>
  </si>
  <si>
    <t>CONSTRUCCION DE REGISTROS DE HORMIGON ARMADO PARA VALVULAS Ø30" Y Ø12" (2.70M X 2.50M x 1.80M)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</si>
</sst>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2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_-* #,##0.00\ _€_-;\-* #,##0.00\ _€_-;_-* &quot;-&quot;??\ _€_-;_-@_-"/>
    <numFmt numFmtId="166" formatCode="_(* #,##0.00_);_(* \(#,##0.00\);_(* \-??_);_(@_)"/>
    <numFmt numFmtId="167" formatCode="_-* #,##0.00_-;\-* #,##0.00_-;_-* \-??_-;_-@_-"/>
    <numFmt numFmtId="168" formatCode="_(\$* #,##0.00_);_(\$* \(#,##0.00\);_(\$* \-??_);_(@_)"/>
    <numFmt numFmtId="169" formatCode="_([$€]* #,##0.00_);_([$€]* \(#,##0.00\);_([$€]* \-??_);_(@_)"/>
    <numFmt numFmtId="170" formatCode="_-* #,##0.00\ _€_-;\-* #,##0.00\ _€_-;_-* \-??\ _€_-;_-@_-"/>
    <numFmt numFmtId="171" formatCode="_-* #,##0\ _€_-;\-* #,##0\ _€_-;_-* &quot;- &quot;_€_-;_-@_-"/>
    <numFmt numFmtId="172" formatCode="_(* #,##0_);_(* \(#,##0\);_(* \-_);_(@_)"/>
    <numFmt numFmtId="173" formatCode="_(&quot;RD$&quot;* #,##0.00_);_(&quot;RD$&quot;* \(#,##0.00\);_(&quot;RD$&quot;* \-??_);_(@_)"/>
    <numFmt numFmtId="174" formatCode="[$-1C0A]#,##0.00_);\(#,##0.00\)"/>
    <numFmt numFmtId="175" formatCode="0.00_)"/>
    <numFmt numFmtId="176" formatCode="&quot;RD$&quot;#,##0.00_);\(&quot;RD$&quot;#,##0.00\)"/>
    <numFmt numFmtId="180" formatCode="0.0"/>
    <numFmt numFmtId="181" formatCode="0.00_);\(0.00\)"/>
    <numFmt numFmtId="182" formatCode="_(* #,##0.0000_);_(* \(#,##0.0000\);_(* &quot;-&quot;??_);_(@_)"/>
    <numFmt numFmtId="183" formatCode="0.0_)"/>
    <numFmt numFmtId="188" formatCode="#,##0.00&quot; € &quot;;#,##0.00&quot; € &quot;;&quot;-&quot;#&quot; € &quot;;&quot; &quot;@&quot; &quot;"/>
    <numFmt numFmtId="190" formatCode="0.\-"/>
    <numFmt numFmtId="194" formatCode="[$-C0A]#,##0.00\ _€;\-#,##0.00\ _€"/>
  </numFmts>
  <fonts count="45" x14ac:knownFonts="1">
    <font>
      <sz val="10"/>
      <name val="Arial"/>
      <charset val="1"/>
    </font>
    <font>
      <sz val="11"/>
      <color rgb="FF000000"/>
      <name val="Calibri"/>
      <family val="2"/>
      <charset val="1"/>
    </font>
    <font>
      <sz val="11"/>
      <color rgb="FFFFFFFF"/>
      <name val="Calibri"/>
      <family val="2"/>
      <charset val="1"/>
    </font>
    <font>
      <sz val="11"/>
      <color rgb="FF008000"/>
      <name val="Calibri"/>
      <family val="2"/>
      <charset val="1"/>
    </font>
    <font>
      <b/>
      <sz val="11"/>
      <color rgb="FFFFFFFF"/>
      <name val="Calibri"/>
      <family val="2"/>
      <charset val="1"/>
    </font>
    <font>
      <sz val="11"/>
      <color rgb="FF996633"/>
      <name val="Calibri"/>
      <family val="2"/>
      <charset val="1"/>
    </font>
    <font>
      <b/>
      <sz val="11"/>
      <color rgb="FF996633"/>
      <name val="Calibri"/>
      <family val="2"/>
      <charset val="1"/>
    </font>
    <font>
      <b/>
      <sz val="11"/>
      <color rgb="FF3333CC"/>
      <name val="Calibri"/>
      <family val="2"/>
      <charset val="1"/>
    </font>
    <font>
      <sz val="11"/>
      <color rgb="FF333399"/>
      <name val="Calibri"/>
      <family val="2"/>
      <charset val="1"/>
    </font>
    <font>
      <sz val="11"/>
      <color rgb="FF800080"/>
      <name val="Calibri"/>
      <family val="2"/>
      <charset val="1"/>
    </font>
    <font>
      <sz val="11"/>
      <color rgb="FF663300"/>
      <name val="Calibri"/>
      <family val="2"/>
      <charset val="1"/>
    </font>
    <font>
      <sz val="10"/>
      <name val="Arial"/>
      <family val="2"/>
      <charset val="1"/>
    </font>
    <font>
      <sz val="10"/>
      <name val="Courier New"/>
      <family val="3"/>
      <charset val="1"/>
    </font>
    <font>
      <sz val="10"/>
      <name val="Times New Roman"/>
      <family val="1"/>
      <charset val="1"/>
    </font>
    <font>
      <b/>
      <sz val="11"/>
      <color rgb="FF424242"/>
      <name val="Calibri"/>
      <family val="2"/>
      <charset val="1"/>
    </font>
    <font>
      <sz val="11"/>
      <color rgb="FFFF0000"/>
      <name val="Calibri"/>
      <family val="2"/>
      <charset val="1"/>
    </font>
    <font>
      <i/>
      <sz val="11"/>
      <color rgb="FF80808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5"/>
      <color rgb="FF3333CC"/>
      <name val="Calibri"/>
      <family val="2"/>
      <charset val="1"/>
    </font>
    <font>
      <b/>
      <sz val="13"/>
      <color rgb="FF3333CC"/>
      <name val="Calibri"/>
      <family val="2"/>
      <charset val="1"/>
    </font>
    <font>
      <b/>
      <sz val="18"/>
      <color rgb="FF3333CC"/>
      <name val="Cambria"/>
      <family val="2"/>
      <charset val="1"/>
    </font>
    <font>
      <sz val="12"/>
      <name val="Arial"/>
      <family val="2"/>
      <charset val="1"/>
    </font>
    <font>
      <b/>
      <sz val="16"/>
      <name val="Arial"/>
      <family val="2"/>
      <charset val="1"/>
    </font>
    <font>
      <b/>
      <sz val="14"/>
      <name val="Arial"/>
      <family val="2"/>
      <charset val="1"/>
    </font>
    <font>
      <sz val="14"/>
      <name val="Arial"/>
      <family val="2"/>
      <charset val="1"/>
    </font>
    <font>
      <sz val="16"/>
      <name val="Arial"/>
      <family val="2"/>
      <charset val="1"/>
    </font>
    <font>
      <sz val="14"/>
      <name val="Verdana"/>
      <family val="2"/>
      <charset val="1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0"/>
      <name val="Courier New"/>
      <family val="3"/>
    </font>
    <font>
      <b/>
      <sz val="12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4"/>
      <color rgb="FFFF000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color theme="4" tint="-0.249977111117893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1"/>
      <color rgb="FF000000"/>
      <name val="Calibri"/>
      <family val="2"/>
    </font>
    <font>
      <b/>
      <sz val="16"/>
      <color rgb="FF000000"/>
      <name val="Times New Roman"/>
      <family val="1"/>
      <charset val="1"/>
    </font>
    <font>
      <b/>
      <sz val="14"/>
      <color rgb="FF000000"/>
      <name val="Times New Roman"/>
      <family val="1"/>
      <charset val="1"/>
    </font>
    <font>
      <sz val="14"/>
      <color rgb="FF000000"/>
      <name val="Times New Roman"/>
      <family val="1"/>
      <charset val="1"/>
    </font>
    <font>
      <sz val="11"/>
      <color rgb="FF000000"/>
      <name val="Arial"/>
      <family val="2"/>
      <charset val="1"/>
    </font>
  </fonts>
  <fills count="28">
    <fill>
      <patternFill patternType="none"/>
    </fill>
    <fill>
      <patternFill patternType="gray125"/>
    </fill>
    <fill>
      <patternFill patternType="solid">
        <fgColor rgb="FFC0C0FF"/>
        <bgColor rgb="FFA6CAF0"/>
      </patternFill>
    </fill>
    <fill>
      <patternFill patternType="solid">
        <fgColor rgb="FFCC9CCC"/>
        <bgColor rgb="FFCC99FF"/>
      </patternFill>
    </fill>
    <fill>
      <patternFill patternType="solid">
        <fgColor rgb="FFCCFFCC"/>
        <bgColor rgb="FFDBEEF4"/>
      </patternFill>
    </fill>
    <fill>
      <patternFill patternType="solid">
        <fgColor rgb="FFCC99FF"/>
        <bgColor rgb="FFCC9CCC"/>
      </patternFill>
    </fill>
    <fill>
      <patternFill patternType="solid">
        <fgColor rgb="FFA0E0E0"/>
        <bgColor rgb="FFB7DEE8"/>
      </patternFill>
    </fill>
    <fill>
      <patternFill patternType="solid">
        <fgColor rgb="FFE3E3E3"/>
        <bgColor rgb="FFDCE6F2"/>
      </patternFill>
    </fill>
    <fill>
      <patternFill patternType="solid">
        <fgColor rgb="FFA6CAF0"/>
        <bgColor rgb="FFC0C0FF"/>
      </patternFill>
    </fill>
    <fill>
      <patternFill patternType="solid">
        <fgColor rgb="FFFF8080"/>
        <bgColor rgb="FFCC9CCC"/>
      </patternFill>
    </fill>
    <fill>
      <patternFill patternType="solid">
        <fgColor rgb="FF00FF00"/>
        <bgColor rgb="FF33CCCC"/>
      </patternFill>
    </fill>
    <fill>
      <patternFill patternType="solid">
        <fgColor rgb="FF999933"/>
        <bgColor rgb="FF969696"/>
      </patternFill>
    </fill>
    <fill>
      <patternFill patternType="solid">
        <fgColor rgb="FF0080C0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00B0F0"/>
      </patternFill>
    </fill>
    <fill>
      <patternFill patternType="solid">
        <fgColor rgb="FF996633"/>
        <bgColor rgb="FF996666"/>
      </patternFill>
    </fill>
    <fill>
      <patternFill patternType="solid">
        <fgColor rgb="FF969696"/>
        <bgColor rgb="FF808080"/>
      </patternFill>
    </fill>
    <fill>
      <patternFill patternType="solid">
        <fgColor rgb="FFC0C0C0"/>
        <bgColor rgb="FFC0C0FF"/>
      </patternFill>
    </fill>
    <fill>
      <patternFill patternType="solid">
        <fgColor rgb="FFFFFF99"/>
        <bgColor rgb="FFFFFFC0"/>
      </patternFill>
    </fill>
    <fill>
      <patternFill patternType="solid">
        <fgColor rgb="FFFFFFC0"/>
        <bgColor rgb="FFFFFF99"/>
      </patternFill>
    </fill>
    <fill>
      <patternFill patternType="solid">
        <fgColor rgb="FF333399"/>
        <bgColor rgb="FF3333CC"/>
      </patternFill>
    </fill>
    <fill>
      <patternFill patternType="solid">
        <fgColor rgb="FFFF0000"/>
        <bgColor rgb="FF800000"/>
      </patternFill>
    </fill>
    <fill>
      <patternFill patternType="solid">
        <fgColor rgb="FF336666"/>
        <bgColor rgb="FF215968"/>
      </patternFill>
    </fill>
    <fill>
      <patternFill patternType="solid">
        <fgColor rgb="FF996666"/>
        <bgColor rgb="FF996633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9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9"/>
      </patternFill>
    </fill>
  </fills>
  <borders count="78">
    <border>
      <left/>
      <right/>
      <top/>
      <bottom/>
      <diagonal/>
    </border>
    <border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>
      <left/>
      <right/>
      <top/>
      <bottom style="double">
        <color rgb="FF996633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424242"/>
      </left>
      <right style="thin">
        <color rgb="FF424242"/>
      </right>
      <top style="thin">
        <color rgb="FF424242"/>
      </top>
      <bottom style="thin">
        <color rgb="FF424242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80C0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tted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tted">
        <color auto="1"/>
      </bottom>
      <diagonal/>
    </border>
    <border>
      <left style="double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uble">
        <color auto="1"/>
      </right>
      <top style="dotted">
        <color auto="1"/>
      </top>
      <bottom style="dotted">
        <color auto="1"/>
      </bottom>
      <diagonal/>
    </border>
    <border>
      <left style="double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double">
        <color auto="1"/>
      </right>
      <top style="dotted">
        <color auto="1"/>
      </top>
      <bottom/>
      <diagonal/>
    </border>
    <border>
      <left style="double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double">
        <color auto="1"/>
      </right>
      <top/>
      <bottom style="dotted">
        <color auto="1"/>
      </bottom>
      <diagonal/>
    </border>
    <border>
      <left style="double">
        <color theme="1"/>
      </left>
      <right style="thin">
        <color theme="1"/>
      </right>
      <top style="double">
        <color auto="1"/>
      </top>
      <bottom style="double">
        <color auto="1"/>
      </bottom>
      <diagonal/>
    </border>
    <border>
      <left style="thin">
        <color theme="1"/>
      </left>
      <right style="thin">
        <color theme="1"/>
      </right>
      <top style="double">
        <color auto="1"/>
      </top>
      <bottom style="double">
        <color auto="1"/>
      </bottom>
      <diagonal/>
    </border>
    <border>
      <left style="thin">
        <color theme="1"/>
      </left>
      <right style="double">
        <color theme="1"/>
      </right>
      <top style="double">
        <color auto="1"/>
      </top>
      <bottom style="double">
        <color auto="1"/>
      </bottom>
      <diagonal/>
    </border>
    <border>
      <left style="double">
        <color theme="1"/>
      </left>
      <right style="thin">
        <color theme="1"/>
      </right>
      <top style="double">
        <color indexed="64"/>
      </top>
      <bottom/>
      <diagonal/>
    </border>
    <border>
      <left style="thin">
        <color theme="1"/>
      </left>
      <right style="thin">
        <color theme="1"/>
      </right>
      <top style="double">
        <color indexed="64"/>
      </top>
      <bottom/>
      <diagonal/>
    </border>
    <border>
      <left style="thin">
        <color theme="1"/>
      </left>
      <right style="double">
        <color theme="1"/>
      </right>
      <top style="double">
        <color indexed="64"/>
      </top>
      <bottom/>
      <diagonal/>
    </border>
    <border>
      <left style="double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double">
        <color theme="1"/>
      </right>
      <top/>
      <bottom/>
      <diagonal/>
    </border>
    <border>
      <left style="double">
        <color theme="1"/>
      </left>
      <right style="thin">
        <color theme="1"/>
      </right>
      <top style="double">
        <color indexed="64"/>
      </top>
      <bottom style="double">
        <color indexed="8"/>
      </bottom>
      <diagonal/>
    </border>
    <border>
      <left style="thin">
        <color theme="1"/>
      </left>
      <right style="thin">
        <color theme="1"/>
      </right>
      <top style="double">
        <color indexed="64"/>
      </top>
      <bottom style="double">
        <color indexed="8"/>
      </bottom>
      <diagonal/>
    </border>
    <border>
      <left style="thin">
        <color theme="1"/>
      </left>
      <right style="double">
        <color theme="1"/>
      </right>
      <top style="double">
        <color indexed="8"/>
      </top>
      <bottom style="double">
        <color indexed="8"/>
      </bottom>
      <diagonal/>
    </border>
    <border>
      <left style="double">
        <color theme="1"/>
      </left>
      <right style="thin">
        <color theme="1"/>
      </right>
      <top style="double">
        <color indexed="64"/>
      </top>
      <bottom style="double">
        <color indexed="64"/>
      </bottom>
      <diagonal/>
    </border>
    <border>
      <left style="thin">
        <color theme="1"/>
      </left>
      <right style="thin">
        <color theme="1"/>
      </right>
      <top style="double">
        <color indexed="64"/>
      </top>
      <bottom style="double">
        <color indexed="64"/>
      </bottom>
      <diagonal/>
    </border>
    <border>
      <left style="thin">
        <color theme="1"/>
      </left>
      <right style="double">
        <color theme="1"/>
      </right>
      <top style="double">
        <color indexed="64"/>
      </top>
      <bottom style="double">
        <color indexed="64"/>
      </bottom>
      <diagonal/>
    </border>
    <border>
      <left style="thin">
        <color theme="1"/>
      </left>
      <right style="double">
        <color theme="1"/>
      </right>
      <top style="double">
        <color indexed="64"/>
      </top>
      <bottom style="double">
        <color indexed="8"/>
      </bottom>
      <diagonal/>
    </border>
    <border>
      <left style="double">
        <color theme="1"/>
      </left>
      <right style="thin">
        <color theme="1"/>
      </right>
      <top style="double">
        <color indexed="64"/>
      </top>
      <bottom style="double">
        <color theme="1"/>
      </bottom>
      <diagonal/>
    </border>
    <border>
      <left style="thin">
        <color theme="1"/>
      </left>
      <right style="thin">
        <color theme="1"/>
      </right>
      <top style="double">
        <color indexed="64"/>
      </top>
      <bottom style="double">
        <color theme="1"/>
      </bottom>
      <diagonal/>
    </border>
    <border>
      <left style="thin">
        <color theme="1"/>
      </left>
      <right style="double">
        <color theme="1"/>
      </right>
      <top style="double">
        <color indexed="8"/>
      </top>
      <bottom style="double">
        <color theme="1"/>
      </bottom>
      <diagonal/>
    </border>
    <border>
      <left style="thin">
        <color auto="1"/>
      </left>
      <right/>
      <top style="double">
        <color indexed="64"/>
      </top>
      <bottom style="double">
        <color auto="1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double">
        <color auto="1"/>
      </left>
      <right style="thin">
        <color auto="1"/>
      </right>
      <top style="dotted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tted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theme="1"/>
      </left>
      <right style="thin">
        <color theme="1"/>
      </right>
      <top style="double">
        <color indexed="64"/>
      </top>
      <bottom/>
      <diagonal/>
    </border>
    <border>
      <left style="thin">
        <color theme="1"/>
      </left>
      <right style="thin">
        <color theme="1"/>
      </right>
      <top style="double">
        <color indexed="64"/>
      </top>
      <bottom/>
      <diagonal/>
    </border>
    <border>
      <left style="thin">
        <color theme="1"/>
      </left>
      <right style="double">
        <color theme="1"/>
      </right>
      <top style="double">
        <color indexed="64"/>
      </top>
      <bottom/>
      <diagonal/>
    </border>
    <border>
      <left style="double">
        <color theme="1"/>
      </left>
      <right style="thin">
        <color theme="1"/>
      </right>
      <top style="double">
        <color theme="1"/>
      </top>
      <bottom style="double">
        <color theme="1"/>
      </bottom>
      <diagonal/>
    </border>
    <border>
      <left style="thin">
        <color theme="1"/>
      </left>
      <right style="thin">
        <color theme="1"/>
      </right>
      <top style="double">
        <color theme="1"/>
      </top>
      <bottom style="double">
        <color theme="1"/>
      </bottom>
      <diagonal/>
    </border>
    <border>
      <left style="thin">
        <color theme="1"/>
      </left>
      <right style="double">
        <color theme="1"/>
      </right>
      <top style="double">
        <color theme="1"/>
      </top>
      <bottom style="double">
        <color theme="1"/>
      </bottom>
      <diagonal/>
    </border>
    <border>
      <left style="double">
        <color theme="1"/>
      </left>
      <right style="thin">
        <color theme="1"/>
      </right>
      <top style="double">
        <color theme="1"/>
      </top>
      <bottom style="double">
        <color indexed="64"/>
      </bottom>
      <diagonal/>
    </border>
    <border>
      <left style="thin">
        <color theme="1"/>
      </left>
      <right style="thin">
        <color theme="1"/>
      </right>
      <top style="double">
        <color theme="1"/>
      </top>
      <bottom style="double">
        <color indexed="64"/>
      </bottom>
      <diagonal/>
    </border>
    <border>
      <left style="thin">
        <color theme="1"/>
      </left>
      <right style="double">
        <color theme="1"/>
      </right>
      <top style="double">
        <color theme="1"/>
      </top>
      <bottom style="double">
        <color indexed="64"/>
      </bottom>
      <diagonal/>
    </border>
    <border>
      <left style="thin">
        <color indexed="64"/>
      </left>
      <right style="double">
        <color auto="1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auto="1"/>
      </right>
      <top style="dashed">
        <color indexed="64"/>
      </top>
      <bottom style="dotted">
        <color auto="1"/>
      </bottom>
      <diagonal/>
    </border>
    <border>
      <left style="thin">
        <color indexed="64"/>
      </left>
      <right style="double">
        <color auto="1"/>
      </right>
      <top/>
      <bottom style="dashed">
        <color indexed="64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 style="thin">
        <color theme="1"/>
      </left>
      <right/>
      <top style="double">
        <color auto="1"/>
      </top>
      <bottom style="double">
        <color auto="1"/>
      </bottom>
      <diagonal/>
    </border>
    <border>
      <left style="thin">
        <color theme="1"/>
      </left>
      <right/>
      <top style="double">
        <color indexed="64"/>
      </top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double">
        <color indexed="8"/>
      </bottom>
      <diagonal/>
    </border>
    <border>
      <left style="thin">
        <color theme="1"/>
      </left>
      <right/>
      <top style="double">
        <color indexed="64"/>
      </top>
      <bottom style="double">
        <color indexed="8"/>
      </bottom>
      <diagonal/>
    </border>
    <border>
      <left style="thin">
        <color theme="1"/>
      </left>
      <right/>
      <top style="double">
        <color theme="1"/>
      </top>
      <bottom style="double">
        <color theme="1"/>
      </bottom>
      <diagonal/>
    </border>
    <border>
      <left style="thin">
        <color theme="1"/>
      </left>
      <right/>
      <top style="double">
        <color theme="1"/>
      </top>
      <bottom style="double">
        <color indexed="64"/>
      </bottom>
      <diagonal/>
    </border>
    <border>
      <left style="thin">
        <color theme="1"/>
      </left>
      <right/>
      <top/>
      <bottom style="double">
        <color theme="1"/>
      </bottom>
      <diagonal/>
    </border>
  </borders>
  <cellStyleXfs count="680">
    <xf numFmtId="0" fontId="0" fillId="0" borderId="0"/>
    <xf numFmtId="166" fontId="27" fillId="0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2" fillId="12" borderId="0" applyBorder="0" applyProtection="0"/>
    <xf numFmtId="0" fontId="2" fillId="12" borderId="0" applyBorder="0" applyProtection="0"/>
    <xf numFmtId="0" fontId="2" fillId="12" borderId="0" applyBorder="0" applyProtection="0"/>
    <xf numFmtId="0" fontId="2" fillId="9" borderId="0" applyBorder="0" applyProtection="0"/>
    <xf numFmtId="0" fontId="2" fillId="9" borderId="0" applyBorder="0" applyProtection="0"/>
    <xf numFmtId="0" fontId="2" fillId="9" borderId="0" applyBorder="0" applyProtection="0"/>
    <xf numFmtId="0" fontId="2" fillId="10" borderId="0" applyBorder="0" applyProtection="0"/>
    <xf numFmtId="0" fontId="2" fillId="10" borderId="0" applyBorder="0" applyProtection="0"/>
    <xf numFmtId="0" fontId="2" fillId="10" borderId="0" applyBorder="0" applyProtection="0"/>
    <xf numFmtId="0" fontId="2" fillId="13" borderId="0" applyBorder="0" applyProtection="0"/>
    <xf numFmtId="0" fontId="2" fillId="13" borderId="0" applyBorder="0" applyProtection="0"/>
    <xf numFmtId="0" fontId="2" fillId="13" borderId="0" applyBorder="0" applyProtection="0"/>
    <xf numFmtId="0" fontId="2" fillId="14" borderId="0" applyBorder="0" applyProtection="0"/>
    <xf numFmtId="0" fontId="2" fillId="14" borderId="0" applyBorder="0" applyProtection="0"/>
    <xf numFmtId="0" fontId="2" fillId="14" borderId="0" applyBorder="0" applyProtection="0"/>
    <xf numFmtId="0" fontId="2" fillId="15" borderId="0" applyBorder="0" applyProtection="0"/>
    <xf numFmtId="0" fontId="2" fillId="15" borderId="0" applyBorder="0" applyProtection="0"/>
    <xf numFmtId="0" fontId="2" fillId="15" borderId="0" applyBorder="0" applyProtection="0"/>
    <xf numFmtId="0" fontId="3" fillId="4" borderId="0" applyBorder="0" applyProtection="0"/>
    <xf numFmtId="0" fontId="3" fillId="4" borderId="0" applyBorder="0" applyProtection="0"/>
    <xf numFmtId="0" fontId="3" fillId="4" borderId="0" applyBorder="0" applyProtection="0"/>
    <xf numFmtId="0" fontId="4" fillId="16" borderId="1" applyProtection="0"/>
    <xf numFmtId="0" fontId="4" fillId="16" borderId="1" applyProtection="0"/>
    <xf numFmtId="0" fontId="4" fillId="16" borderId="1" applyProtection="0"/>
    <xf numFmtId="0" fontId="4" fillId="16" borderId="1" applyProtection="0"/>
    <xf numFmtId="0" fontId="5" fillId="0" borderId="2" applyProtection="0"/>
    <xf numFmtId="0" fontId="5" fillId="0" borderId="2" applyProtection="0"/>
    <xf numFmtId="0" fontId="5" fillId="0" borderId="2" applyProtection="0"/>
    <xf numFmtId="0" fontId="5" fillId="0" borderId="2" applyProtection="0"/>
    <xf numFmtId="166" fontId="27" fillId="0" borderId="0" applyBorder="0" applyProtection="0"/>
    <xf numFmtId="167" fontId="27" fillId="0" borderId="0" applyBorder="0" applyProtection="0"/>
    <xf numFmtId="168" fontId="27" fillId="0" borderId="0" applyBorder="0" applyProtection="0"/>
    <xf numFmtId="0" fontId="6" fillId="17" borderId="3" applyProtection="0"/>
    <xf numFmtId="0" fontId="6" fillId="17" borderId="3" applyProtection="0"/>
    <xf numFmtId="0" fontId="6" fillId="17" borderId="3" applyProtection="0"/>
    <xf numFmtId="0" fontId="6" fillId="17" borderId="3" applyProtection="0"/>
    <xf numFmtId="0" fontId="7" fillId="0" borderId="0" applyBorder="0" applyProtection="0"/>
    <xf numFmtId="0" fontId="7" fillId="0" borderId="0" applyBorder="0" applyProtection="0"/>
    <xf numFmtId="0" fontId="7" fillId="0" borderId="0" applyBorder="0" applyProtection="0"/>
    <xf numFmtId="0" fontId="8" fillId="7" borderId="3" applyProtection="0"/>
    <xf numFmtId="0" fontId="8" fillId="7" borderId="3" applyProtection="0"/>
    <xf numFmtId="0" fontId="8" fillId="7" borderId="3" applyProtection="0"/>
    <xf numFmtId="0" fontId="8" fillId="7" borderId="3" applyProtection="0"/>
    <xf numFmtId="169" fontId="27" fillId="0" borderId="0" applyBorder="0" applyProtection="0"/>
    <xf numFmtId="169" fontId="27" fillId="0" borderId="0" applyBorder="0" applyProtection="0"/>
    <xf numFmtId="169" fontId="27" fillId="0" borderId="0" applyBorder="0" applyProtection="0"/>
    <xf numFmtId="169" fontId="27" fillId="0" borderId="0" applyBorder="0" applyProtection="0"/>
    <xf numFmtId="169" fontId="27" fillId="0" borderId="0" applyBorder="0" applyProtection="0"/>
    <xf numFmtId="169" fontId="27" fillId="0" borderId="0" applyBorder="0" applyProtection="0"/>
    <xf numFmtId="169" fontId="27" fillId="0" borderId="0" applyBorder="0" applyProtection="0"/>
    <xf numFmtId="169" fontId="27" fillId="0" borderId="0" applyBorder="0" applyProtection="0"/>
    <xf numFmtId="169" fontId="27" fillId="0" borderId="0" applyBorder="0" applyProtection="0"/>
    <xf numFmtId="169" fontId="27" fillId="0" borderId="0" applyBorder="0" applyProtection="0"/>
    <xf numFmtId="169" fontId="27" fillId="0" borderId="0" applyBorder="0" applyProtection="0"/>
    <xf numFmtId="169" fontId="27" fillId="0" borderId="0" applyBorder="0" applyProtection="0"/>
    <xf numFmtId="169" fontId="27" fillId="0" borderId="0" applyBorder="0" applyProtection="0"/>
    <xf numFmtId="169" fontId="27" fillId="0" borderId="0" applyBorder="0" applyProtection="0"/>
    <xf numFmtId="169" fontId="27" fillId="0" borderId="0" applyBorder="0" applyProtection="0"/>
    <xf numFmtId="169" fontId="27" fillId="0" borderId="0" applyBorder="0" applyProtection="0"/>
    <xf numFmtId="169" fontId="27" fillId="0" borderId="0" applyBorder="0" applyProtection="0"/>
    <xf numFmtId="169" fontId="27" fillId="0" borderId="0" applyBorder="0" applyProtection="0"/>
    <xf numFmtId="169" fontId="27" fillId="0" borderId="0" applyBorder="0" applyProtection="0"/>
    <xf numFmtId="169" fontId="27" fillId="0" borderId="0" applyBorder="0" applyProtection="0"/>
    <xf numFmtId="169" fontId="27" fillId="0" borderId="0" applyBorder="0" applyProtection="0"/>
    <xf numFmtId="169" fontId="27" fillId="0" borderId="0" applyBorder="0" applyProtection="0"/>
    <xf numFmtId="169" fontId="27" fillId="0" borderId="0" applyBorder="0" applyProtection="0"/>
    <xf numFmtId="169" fontId="27" fillId="0" borderId="0" applyBorder="0" applyProtection="0"/>
    <xf numFmtId="169" fontId="27" fillId="0" borderId="0" applyBorder="0" applyProtection="0"/>
    <xf numFmtId="169" fontId="27" fillId="0" borderId="0" applyBorder="0" applyProtection="0"/>
    <xf numFmtId="169" fontId="27" fillId="0" borderId="0" applyBorder="0" applyProtection="0"/>
    <xf numFmtId="169" fontId="27" fillId="0" borderId="0" applyBorder="0" applyProtection="0"/>
    <xf numFmtId="169" fontId="27" fillId="0" borderId="0" applyBorder="0" applyProtection="0"/>
    <xf numFmtId="169" fontId="27" fillId="0" borderId="0" applyBorder="0" applyProtection="0"/>
    <xf numFmtId="169" fontId="27" fillId="0" borderId="0" applyBorder="0" applyProtection="0"/>
    <xf numFmtId="169" fontId="27" fillId="0" borderId="0" applyBorder="0" applyProtection="0"/>
    <xf numFmtId="169" fontId="27" fillId="0" borderId="0" applyBorder="0" applyProtection="0"/>
    <xf numFmtId="169" fontId="27" fillId="0" borderId="0" applyBorder="0" applyProtection="0"/>
    <xf numFmtId="169" fontId="27" fillId="0" borderId="0" applyBorder="0" applyProtection="0"/>
    <xf numFmtId="169" fontId="27" fillId="0" borderId="0" applyBorder="0" applyProtection="0"/>
    <xf numFmtId="169" fontId="27" fillId="0" borderId="0" applyBorder="0" applyProtection="0"/>
    <xf numFmtId="169" fontId="27" fillId="0" borderId="0" applyBorder="0" applyProtection="0"/>
    <xf numFmtId="169" fontId="27" fillId="0" borderId="0" applyBorder="0" applyProtection="0"/>
    <xf numFmtId="169" fontId="27" fillId="0" borderId="0" applyBorder="0" applyProtection="0"/>
    <xf numFmtId="169" fontId="27" fillId="0" borderId="0" applyBorder="0" applyProtection="0"/>
    <xf numFmtId="169" fontId="27" fillId="0" borderId="0" applyBorder="0" applyProtection="0"/>
    <xf numFmtId="169" fontId="27" fillId="0" borderId="0" applyBorder="0" applyProtection="0"/>
    <xf numFmtId="169" fontId="27" fillId="0" borderId="0" applyBorder="0" applyProtection="0"/>
    <xf numFmtId="169" fontId="27" fillId="0" borderId="0" applyBorder="0" applyProtection="0"/>
    <xf numFmtId="169" fontId="27" fillId="0" borderId="0" applyBorder="0" applyProtection="0"/>
    <xf numFmtId="169" fontId="27" fillId="0" borderId="0" applyBorder="0" applyProtection="0"/>
    <xf numFmtId="169" fontId="27" fillId="0" borderId="0" applyBorder="0" applyProtection="0"/>
    <xf numFmtId="169" fontId="27" fillId="0" borderId="0" applyBorder="0" applyProtection="0"/>
    <xf numFmtId="169" fontId="27" fillId="0" borderId="0" applyBorder="0" applyProtection="0"/>
    <xf numFmtId="169" fontId="27" fillId="0" borderId="0" applyBorder="0" applyProtection="0"/>
    <xf numFmtId="169" fontId="27" fillId="0" borderId="0" applyBorder="0" applyProtection="0"/>
    <xf numFmtId="169" fontId="27" fillId="0" borderId="0" applyBorder="0" applyProtection="0"/>
    <xf numFmtId="169" fontId="27" fillId="0" borderId="0" applyBorder="0" applyProtection="0"/>
    <xf numFmtId="169" fontId="27" fillId="0" borderId="0" applyBorder="0" applyProtection="0"/>
    <xf numFmtId="169" fontId="27" fillId="0" borderId="0" applyBorder="0" applyProtection="0"/>
    <xf numFmtId="169" fontId="27" fillId="0" borderId="0" applyBorder="0" applyProtection="0"/>
    <xf numFmtId="169" fontId="27" fillId="0" borderId="0" applyBorder="0" applyProtection="0"/>
    <xf numFmtId="169" fontId="27" fillId="0" borderId="0" applyBorder="0" applyProtection="0"/>
    <xf numFmtId="169" fontId="27" fillId="0" borderId="0" applyBorder="0" applyProtection="0"/>
    <xf numFmtId="169" fontId="27" fillId="0" borderId="0" applyBorder="0" applyProtection="0"/>
    <xf numFmtId="169" fontId="27" fillId="0" borderId="0" applyBorder="0" applyProtection="0"/>
    <xf numFmtId="169" fontId="27" fillId="0" borderId="0" applyBorder="0" applyProtection="0"/>
    <xf numFmtId="169" fontId="27" fillId="0" borderId="0" applyBorder="0" applyProtection="0"/>
    <xf numFmtId="169" fontId="27" fillId="0" borderId="0" applyBorder="0" applyProtection="0"/>
    <xf numFmtId="169" fontId="27" fillId="0" borderId="0" applyBorder="0" applyProtection="0"/>
    <xf numFmtId="169" fontId="27" fillId="0" borderId="0" applyBorder="0" applyProtection="0"/>
    <xf numFmtId="169" fontId="27" fillId="0" borderId="0" applyBorder="0" applyProtection="0"/>
    <xf numFmtId="169" fontId="27" fillId="0" borderId="0" applyBorder="0" applyProtection="0"/>
    <xf numFmtId="169" fontId="27" fillId="0" borderId="0" applyBorder="0" applyProtection="0"/>
    <xf numFmtId="169" fontId="27" fillId="0" borderId="0" applyBorder="0" applyProtection="0"/>
    <xf numFmtId="169" fontId="27" fillId="0" borderId="0" applyBorder="0" applyProtection="0"/>
    <xf numFmtId="169" fontId="27" fillId="0" borderId="0" applyBorder="0" applyProtection="0"/>
    <xf numFmtId="169" fontId="27" fillId="0" borderId="0" applyBorder="0" applyProtection="0"/>
    <xf numFmtId="169" fontId="27" fillId="0" borderId="0" applyBorder="0" applyProtection="0"/>
    <xf numFmtId="169" fontId="27" fillId="0" borderId="0" applyBorder="0" applyProtection="0"/>
    <xf numFmtId="169" fontId="27" fillId="0" borderId="0" applyBorder="0" applyProtection="0"/>
    <xf numFmtId="169" fontId="27" fillId="0" borderId="0" applyBorder="0" applyProtection="0"/>
    <xf numFmtId="169" fontId="27" fillId="0" borderId="0" applyBorder="0" applyProtection="0"/>
    <xf numFmtId="169" fontId="27" fillId="0" borderId="0" applyBorder="0" applyProtection="0"/>
    <xf numFmtId="169" fontId="27" fillId="0" borderId="0" applyBorder="0" applyProtection="0"/>
    <xf numFmtId="169" fontId="27" fillId="0" borderId="0" applyBorder="0" applyProtection="0"/>
    <xf numFmtId="169" fontId="27" fillId="0" borderId="0" applyBorder="0" applyProtection="0"/>
    <xf numFmtId="169" fontId="27" fillId="0" borderId="0" applyBorder="0" applyProtection="0"/>
    <xf numFmtId="169" fontId="27" fillId="0" borderId="0" applyBorder="0" applyProtection="0"/>
    <xf numFmtId="169" fontId="27" fillId="0" borderId="0" applyBorder="0" applyProtection="0"/>
    <xf numFmtId="169" fontId="27" fillId="0" borderId="0" applyBorder="0" applyProtection="0"/>
    <xf numFmtId="169" fontId="27" fillId="0" borderId="0" applyBorder="0" applyProtection="0"/>
    <xf numFmtId="169" fontId="27" fillId="0" borderId="0" applyBorder="0" applyProtection="0"/>
    <xf numFmtId="169" fontId="27" fillId="0" borderId="0" applyBorder="0" applyProtection="0"/>
    <xf numFmtId="169" fontId="27" fillId="0" borderId="0" applyBorder="0" applyProtection="0"/>
    <xf numFmtId="169" fontId="27" fillId="0" borderId="0" applyBorder="0" applyProtection="0"/>
    <xf numFmtId="169" fontId="27" fillId="0" borderId="0" applyBorder="0" applyProtection="0"/>
    <xf numFmtId="169" fontId="27" fillId="0" borderId="0" applyBorder="0" applyProtection="0"/>
    <xf numFmtId="169" fontId="27" fillId="0" borderId="0" applyBorder="0" applyProtection="0"/>
    <xf numFmtId="169" fontId="27" fillId="0" borderId="0" applyBorder="0" applyProtection="0"/>
    <xf numFmtId="169" fontId="27" fillId="0" borderId="0" applyBorder="0" applyProtection="0"/>
    <xf numFmtId="169" fontId="27" fillId="0" borderId="0" applyBorder="0" applyProtection="0"/>
    <xf numFmtId="169" fontId="27" fillId="0" borderId="0" applyBorder="0" applyProtection="0"/>
    <xf numFmtId="169" fontId="27" fillId="0" borderId="0" applyBorder="0" applyProtection="0"/>
    <xf numFmtId="169" fontId="27" fillId="0" borderId="0" applyBorder="0" applyProtection="0"/>
    <xf numFmtId="169" fontId="27" fillId="0" borderId="0" applyBorder="0" applyProtection="0"/>
    <xf numFmtId="0" fontId="9" fillId="3" borderId="0" applyBorder="0" applyProtection="0"/>
    <xf numFmtId="0" fontId="9" fillId="3" borderId="0" applyBorder="0" applyProtection="0"/>
    <xf numFmtId="0" fontId="9" fillId="3" borderId="0" applyBorder="0" applyProtection="0"/>
    <xf numFmtId="170" fontId="27" fillId="0" borderId="0" applyBorder="0" applyProtection="0"/>
    <xf numFmtId="170" fontId="27" fillId="0" borderId="0" applyBorder="0" applyProtection="0"/>
    <xf numFmtId="166" fontId="27" fillId="0" borderId="0" applyBorder="0" applyProtection="0"/>
    <xf numFmtId="166" fontId="27" fillId="0" borderId="0" applyBorder="0" applyProtection="0"/>
    <xf numFmtId="170" fontId="27" fillId="0" borderId="0" applyBorder="0" applyProtection="0"/>
    <xf numFmtId="170" fontId="27" fillId="0" borderId="0" applyBorder="0" applyProtection="0"/>
    <xf numFmtId="166" fontId="27" fillId="0" borderId="0" applyBorder="0" applyProtection="0"/>
    <xf numFmtId="170" fontId="27" fillId="0" borderId="0" applyBorder="0" applyProtection="0"/>
    <xf numFmtId="170" fontId="27" fillId="0" borderId="0" applyBorder="0" applyProtection="0"/>
    <xf numFmtId="170" fontId="27" fillId="0" borderId="0" applyBorder="0" applyProtection="0"/>
    <xf numFmtId="170" fontId="27" fillId="0" borderId="0" applyBorder="0" applyProtection="0"/>
    <xf numFmtId="170" fontId="27" fillId="0" borderId="0" applyBorder="0" applyProtection="0"/>
    <xf numFmtId="170" fontId="27" fillId="0" borderId="0" applyBorder="0" applyProtection="0"/>
    <xf numFmtId="170" fontId="27" fillId="0" borderId="0" applyBorder="0" applyProtection="0"/>
    <xf numFmtId="170" fontId="27" fillId="0" borderId="0" applyBorder="0" applyProtection="0"/>
    <xf numFmtId="170" fontId="27" fillId="0" borderId="0" applyBorder="0" applyProtection="0"/>
    <xf numFmtId="170" fontId="27" fillId="0" borderId="0" applyBorder="0" applyProtection="0"/>
    <xf numFmtId="170" fontId="27" fillId="0" borderId="0" applyBorder="0" applyProtection="0"/>
    <xf numFmtId="170" fontId="27" fillId="0" borderId="0" applyBorder="0" applyProtection="0"/>
    <xf numFmtId="170" fontId="27" fillId="0" borderId="0" applyBorder="0" applyProtection="0"/>
    <xf numFmtId="170" fontId="27" fillId="0" borderId="0" applyBorder="0" applyProtection="0"/>
    <xf numFmtId="170" fontId="27" fillId="0" borderId="0" applyBorder="0" applyProtection="0"/>
    <xf numFmtId="170" fontId="27" fillId="0" borderId="0" applyBorder="0" applyProtection="0"/>
    <xf numFmtId="170" fontId="27" fillId="0" borderId="0" applyBorder="0" applyProtection="0"/>
    <xf numFmtId="166" fontId="27" fillId="0" borderId="0" applyBorder="0" applyProtection="0"/>
    <xf numFmtId="170" fontId="27" fillId="0" borderId="0" applyBorder="0" applyProtection="0"/>
    <xf numFmtId="170" fontId="27" fillId="0" borderId="0" applyBorder="0" applyProtection="0"/>
    <xf numFmtId="170" fontId="27" fillId="0" borderId="0" applyBorder="0" applyProtection="0"/>
    <xf numFmtId="166" fontId="27" fillId="0" borderId="0" applyBorder="0" applyProtection="0"/>
    <xf numFmtId="166" fontId="27" fillId="0" borderId="0" applyBorder="0" applyProtection="0"/>
    <xf numFmtId="170" fontId="27" fillId="0" borderId="0" applyBorder="0" applyProtection="0"/>
    <xf numFmtId="170" fontId="27" fillId="0" borderId="0" applyBorder="0" applyProtection="0"/>
    <xf numFmtId="170" fontId="27" fillId="0" borderId="0" applyBorder="0" applyProtection="0"/>
    <xf numFmtId="166" fontId="27" fillId="0" borderId="0" applyBorder="0" applyProtection="0"/>
    <xf numFmtId="170" fontId="27" fillId="0" borderId="0" applyBorder="0" applyProtection="0"/>
    <xf numFmtId="170" fontId="27" fillId="0" borderId="0" applyBorder="0" applyProtection="0"/>
    <xf numFmtId="170" fontId="27" fillId="0" borderId="0" applyBorder="0" applyProtection="0"/>
    <xf numFmtId="166" fontId="27" fillId="0" borderId="0" applyBorder="0" applyProtection="0"/>
    <xf numFmtId="170" fontId="27" fillId="0" borderId="0" applyBorder="0" applyProtection="0"/>
    <xf numFmtId="170" fontId="27" fillId="0" borderId="0" applyBorder="0" applyProtection="0"/>
    <xf numFmtId="166" fontId="27" fillId="0" borderId="0" applyBorder="0" applyProtection="0"/>
    <xf numFmtId="170" fontId="27" fillId="0" borderId="0" applyBorder="0" applyProtection="0"/>
    <xf numFmtId="170" fontId="27" fillId="0" borderId="0" applyBorder="0" applyProtection="0"/>
    <xf numFmtId="170" fontId="27" fillId="0" borderId="0" applyBorder="0" applyProtection="0"/>
    <xf numFmtId="170" fontId="27" fillId="0" borderId="0" applyBorder="0" applyProtection="0"/>
    <xf numFmtId="166" fontId="27" fillId="0" borderId="0" applyBorder="0" applyProtection="0"/>
    <xf numFmtId="170" fontId="27" fillId="0" borderId="0" applyBorder="0" applyProtection="0"/>
    <xf numFmtId="170" fontId="27" fillId="0" borderId="0" applyBorder="0" applyProtection="0"/>
    <xf numFmtId="170" fontId="27" fillId="0" borderId="0" applyBorder="0" applyProtection="0"/>
    <xf numFmtId="166" fontId="27" fillId="0" borderId="0" applyBorder="0" applyProtection="0"/>
    <xf numFmtId="170" fontId="27" fillId="0" borderId="0" applyBorder="0" applyProtection="0"/>
    <xf numFmtId="170" fontId="27" fillId="0" borderId="0" applyBorder="0" applyProtection="0"/>
    <xf numFmtId="170" fontId="27" fillId="0" borderId="0" applyBorder="0" applyProtection="0"/>
    <xf numFmtId="166" fontId="27" fillId="0" borderId="0" applyBorder="0" applyProtection="0"/>
    <xf numFmtId="170" fontId="27" fillId="0" borderId="0" applyBorder="0" applyProtection="0"/>
    <xf numFmtId="170" fontId="27" fillId="0" borderId="0" applyBorder="0" applyProtection="0"/>
    <xf numFmtId="170" fontId="27" fillId="0" borderId="0" applyBorder="0" applyProtection="0"/>
    <xf numFmtId="166" fontId="27" fillId="0" borderId="0" applyBorder="0" applyProtection="0"/>
    <xf numFmtId="170" fontId="27" fillId="0" borderId="0" applyBorder="0" applyProtection="0"/>
    <xf numFmtId="170" fontId="27" fillId="0" borderId="0" applyBorder="0" applyProtection="0"/>
    <xf numFmtId="166" fontId="27" fillId="0" borderId="0" applyBorder="0" applyProtection="0"/>
    <xf numFmtId="170" fontId="27" fillId="0" borderId="0" applyBorder="0" applyProtection="0"/>
    <xf numFmtId="170" fontId="27" fillId="0" borderId="0" applyBorder="0" applyProtection="0"/>
    <xf numFmtId="170" fontId="27" fillId="0" borderId="0" applyBorder="0" applyProtection="0"/>
    <xf numFmtId="166" fontId="27" fillId="0" borderId="0" applyBorder="0" applyProtection="0"/>
    <xf numFmtId="166" fontId="27" fillId="0" borderId="0" applyBorder="0" applyProtection="0"/>
    <xf numFmtId="170" fontId="27" fillId="0" borderId="0" applyBorder="0" applyProtection="0"/>
    <xf numFmtId="170" fontId="27" fillId="0" borderId="0" applyBorder="0" applyProtection="0"/>
    <xf numFmtId="170" fontId="27" fillId="0" borderId="0" applyBorder="0" applyProtection="0"/>
    <xf numFmtId="166" fontId="27" fillId="0" borderId="0" applyBorder="0" applyProtection="0"/>
    <xf numFmtId="166" fontId="27" fillId="0" borderId="0" applyBorder="0" applyProtection="0"/>
    <xf numFmtId="166" fontId="27" fillId="0" borderId="0" applyBorder="0" applyProtection="0"/>
    <xf numFmtId="166" fontId="27" fillId="0" borderId="0" applyBorder="0" applyProtection="0"/>
    <xf numFmtId="166" fontId="27" fillId="0" borderId="0" applyBorder="0" applyProtection="0"/>
    <xf numFmtId="170" fontId="27" fillId="0" borderId="0" applyBorder="0" applyProtection="0"/>
    <xf numFmtId="170" fontId="27" fillId="0" borderId="0" applyBorder="0" applyProtection="0"/>
    <xf numFmtId="170" fontId="27" fillId="0" borderId="0" applyBorder="0" applyProtection="0"/>
    <xf numFmtId="170" fontId="27" fillId="0" borderId="0" applyBorder="0" applyProtection="0"/>
    <xf numFmtId="170" fontId="27" fillId="0" borderId="0" applyBorder="0" applyProtection="0"/>
    <xf numFmtId="170" fontId="27" fillId="0" borderId="0" applyBorder="0" applyProtection="0"/>
    <xf numFmtId="170" fontId="27" fillId="0" borderId="0" applyBorder="0" applyProtection="0"/>
    <xf numFmtId="170" fontId="27" fillId="0" borderId="0" applyBorder="0" applyProtection="0"/>
    <xf numFmtId="170" fontId="27" fillId="0" borderId="0" applyBorder="0" applyProtection="0"/>
    <xf numFmtId="170" fontId="27" fillId="0" borderId="0" applyBorder="0" applyProtection="0"/>
    <xf numFmtId="170" fontId="27" fillId="0" borderId="0" applyBorder="0" applyProtection="0"/>
    <xf numFmtId="166" fontId="27" fillId="0" borderId="0" applyBorder="0" applyProtection="0"/>
    <xf numFmtId="166" fontId="27" fillId="0" borderId="0" applyBorder="0" applyProtection="0"/>
    <xf numFmtId="166" fontId="27" fillId="0" borderId="0" applyBorder="0" applyProtection="0"/>
    <xf numFmtId="166" fontId="27" fillId="0" borderId="0" applyBorder="0" applyProtection="0"/>
    <xf numFmtId="170" fontId="27" fillId="0" borderId="0" applyBorder="0" applyProtection="0"/>
    <xf numFmtId="170" fontId="27" fillId="0" borderId="0" applyBorder="0" applyProtection="0"/>
    <xf numFmtId="170" fontId="27" fillId="0" borderId="0" applyBorder="0" applyProtection="0"/>
    <xf numFmtId="170" fontId="27" fillId="0" borderId="0" applyBorder="0" applyProtection="0"/>
    <xf numFmtId="170" fontId="27" fillId="0" borderId="0" applyBorder="0" applyProtection="0"/>
    <xf numFmtId="166" fontId="27" fillId="0" borderId="0" applyBorder="0" applyProtection="0"/>
    <xf numFmtId="0" fontId="27" fillId="0" borderId="0" applyBorder="0" applyProtection="0"/>
    <xf numFmtId="170" fontId="27" fillId="0" borderId="0" applyBorder="0" applyProtection="0"/>
    <xf numFmtId="170" fontId="27" fillId="0" borderId="0" applyBorder="0" applyProtection="0"/>
    <xf numFmtId="170" fontId="27" fillId="0" borderId="0" applyBorder="0" applyProtection="0"/>
    <xf numFmtId="166" fontId="27" fillId="0" borderId="0" applyBorder="0" applyProtection="0"/>
    <xf numFmtId="170" fontId="27" fillId="0" borderId="0" applyBorder="0" applyProtection="0"/>
    <xf numFmtId="170" fontId="27" fillId="0" borderId="0" applyBorder="0" applyProtection="0"/>
    <xf numFmtId="170" fontId="27" fillId="0" borderId="0" applyBorder="0" applyProtection="0"/>
    <xf numFmtId="166" fontId="27" fillId="0" borderId="0" applyBorder="0" applyProtection="0"/>
    <xf numFmtId="170" fontId="27" fillId="0" borderId="0" applyBorder="0" applyProtection="0"/>
    <xf numFmtId="170" fontId="27" fillId="0" borderId="0" applyBorder="0" applyProtection="0"/>
    <xf numFmtId="166" fontId="27" fillId="0" borderId="0" applyBorder="0" applyProtection="0"/>
    <xf numFmtId="170" fontId="27" fillId="0" borderId="0" applyBorder="0" applyProtection="0"/>
    <xf numFmtId="170" fontId="27" fillId="0" borderId="0" applyBorder="0" applyProtection="0"/>
    <xf numFmtId="170" fontId="27" fillId="0" borderId="0" applyBorder="0" applyProtection="0"/>
    <xf numFmtId="170" fontId="27" fillId="0" borderId="0" applyBorder="0" applyProtection="0"/>
    <xf numFmtId="166" fontId="27" fillId="0" borderId="0" applyBorder="0" applyProtection="0"/>
    <xf numFmtId="170" fontId="27" fillId="0" borderId="0" applyBorder="0" applyProtection="0"/>
    <xf numFmtId="170" fontId="27" fillId="0" borderId="0" applyBorder="0" applyProtection="0"/>
    <xf numFmtId="170" fontId="27" fillId="0" borderId="0" applyBorder="0" applyProtection="0"/>
    <xf numFmtId="166" fontId="27" fillId="0" borderId="0" applyBorder="0" applyProtection="0"/>
    <xf numFmtId="170" fontId="27" fillId="0" borderId="0" applyBorder="0" applyProtection="0"/>
    <xf numFmtId="170" fontId="27" fillId="0" borderId="0" applyBorder="0" applyProtection="0"/>
    <xf numFmtId="170" fontId="27" fillId="0" borderId="0" applyBorder="0" applyProtection="0"/>
    <xf numFmtId="166" fontId="27" fillId="0" borderId="0" applyBorder="0" applyProtection="0"/>
    <xf numFmtId="170" fontId="27" fillId="0" borderId="0" applyBorder="0" applyProtection="0"/>
    <xf numFmtId="170" fontId="27" fillId="0" borderId="0" applyBorder="0" applyProtection="0"/>
    <xf numFmtId="166" fontId="27" fillId="0" borderId="0" applyBorder="0" applyProtection="0"/>
    <xf numFmtId="170" fontId="27" fillId="0" borderId="0" applyBorder="0" applyProtection="0"/>
    <xf numFmtId="170" fontId="27" fillId="0" borderId="0" applyBorder="0" applyProtection="0"/>
    <xf numFmtId="170" fontId="27" fillId="0" borderId="0" applyBorder="0" applyProtection="0"/>
    <xf numFmtId="170" fontId="27" fillId="0" borderId="0" applyBorder="0" applyProtection="0"/>
    <xf numFmtId="166" fontId="27" fillId="0" borderId="0" applyBorder="0" applyProtection="0"/>
    <xf numFmtId="170" fontId="27" fillId="0" borderId="0" applyBorder="0" applyProtection="0"/>
    <xf numFmtId="170" fontId="27" fillId="0" borderId="0" applyBorder="0" applyProtection="0"/>
    <xf numFmtId="170" fontId="27" fillId="0" borderId="0" applyBorder="0" applyProtection="0"/>
    <xf numFmtId="166" fontId="27" fillId="0" borderId="0" applyBorder="0" applyProtection="0"/>
    <xf numFmtId="170" fontId="27" fillId="0" borderId="0" applyBorder="0" applyProtection="0"/>
    <xf numFmtId="170" fontId="27" fillId="0" borderId="0" applyBorder="0" applyProtection="0"/>
    <xf numFmtId="170" fontId="27" fillId="0" borderId="0" applyBorder="0" applyProtection="0"/>
    <xf numFmtId="166" fontId="27" fillId="0" borderId="0" applyBorder="0" applyProtection="0"/>
    <xf numFmtId="170" fontId="27" fillId="0" borderId="0" applyBorder="0" applyProtection="0"/>
    <xf numFmtId="170" fontId="27" fillId="0" borderId="0" applyBorder="0" applyProtection="0"/>
    <xf numFmtId="166" fontId="27" fillId="0" borderId="0" applyBorder="0" applyProtection="0"/>
    <xf numFmtId="170" fontId="27" fillId="0" borderId="0" applyBorder="0" applyProtection="0"/>
    <xf numFmtId="170" fontId="27" fillId="0" borderId="0" applyBorder="0" applyProtection="0"/>
    <xf numFmtId="170" fontId="27" fillId="0" borderId="0" applyBorder="0" applyProtection="0"/>
    <xf numFmtId="170" fontId="27" fillId="0" borderId="0" applyBorder="0" applyProtection="0"/>
    <xf numFmtId="166" fontId="27" fillId="0" borderId="0" applyBorder="0" applyProtection="0"/>
    <xf numFmtId="170" fontId="27" fillId="0" borderId="0" applyBorder="0" applyProtection="0"/>
    <xf numFmtId="170" fontId="27" fillId="0" borderId="0" applyBorder="0" applyProtection="0"/>
    <xf numFmtId="170" fontId="27" fillId="0" borderId="0" applyBorder="0" applyProtection="0"/>
    <xf numFmtId="166" fontId="27" fillId="0" borderId="0" applyBorder="0" applyProtection="0"/>
    <xf numFmtId="170" fontId="27" fillId="0" borderId="0" applyBorder="0" applyProtection="0"/>
    <xf numFmtId="170" fontId="27" fillId="0" borderId="0" applyBorder="0" applyProtection="0"/>
    <xf numFmtId="170" fontId="27" fillId="0" borderId="0" applyBorder="0" applyProtection="0"/>
    <xf numFmtId="166" fontId="27" fillId="0" borderId="0" applyBorder="0" applyProtection="0"/>
    <xf numFmtId="170" fontId="27" fillId="0" borderId="0" applyBorder="0" applyProtection="0"/>
    <xf numFmtId="170" fontId="27" fillId="0" borderId="0" applyBorder="0" applyProtection="0"/>
    <xf numFmtId="166" fontId="27" fillId="0" borderId="0" applyBorder="0" applyProtection="0"/>
    <xf numFmtId="170" fontId="27" fillId="0" borderId="0" applyBorder="0" applyProtection="0"/>
    <xf numFmtId="170" fontId="27" fillId="0" borderId="0" applyBorder="0" applyProtection="0"/>
    <xf numFmtId="170" fontId="27" fillId="0" borderId="0" applyBorder="0" applyProtection="0"/>
    <xf numFmtId="170" fontId="27" fillId="0" borderId="0" applyBorder="0" applyProtection="0"/>
    <xf numFmtId="166" fontId="27" fillId="0" borderId="0" applyBorder="0" applyProtection="0"/>
    <xf numFmtId="170" fontId="27" fillId="0" borderId="0" applyBorder="0" applyProtection="0"/>
    <xf numFmtId="170" fontId="27" fillId="0" borderId="0" applyBorder="0" applyProtection="0"/>
    <xf numFmtId="170" fontId="27" fillId="0" borderId="0" applyBorder="0" applyProtection="0"/>
    <xf numFmtId="166" fontId="27" fillId="0" borderId="0" applyBorder="0" applyProtection="0"/>
    <xf numFmtId="170" fontId="27" fillId="0" borderId="0" applyBorder="0" applyProtection="0"/>
    <xf numFmtId="170" fontId="27" fillId="0" borderId="0" applyBorder="0" applyProtection="0"/>
    <xf numFmtId="170" fontId="27" fillId="0" borderId="0" applyBorder="0" applyProtection="0"/>
    <xf numFmtId="166" fontId="27" fillId="0" borderId="0" applyBorder="0" applyProtection="0"/>
    <xf numFmtId="170" fontId="27" fillId="0" borderId="0" applyBorder="0" applyProtection="0"/>
    <xf numFmtId="170" fontId="27" fillId="0" borderId="0" applyBorder="0" applyProtection="0"/>
    <xf numFmtId="166" fontId="27" fillId="0" borderId="0" applyBorder="0" applyProtection="0"/>
    <xf numFmtId="166" fontId="27" fillId="0" borderId="0" applyBorder="0" applyProtection="0"/>
    <xf numFmtId="166" fontId="27" fillId="0" borderId="0" applyBorder="0" applyProtection="0"/>
    <xf numFmtId="166" fontId="27" fillId="0" borderId="0" applyBorder="0" applyProtection="0"/>
    <xf numFmtId="166" fontId="27" fillId="0" borderId="0" applyBorder="0" applyProtection="0"/>
    <xf numFmtId="170" fontId="27" fillId="0" borderId="0" applyBorder="0" applyProtection="0"/>
    <xf numFmtId="170" fontId="27" fillId="0" borderId="0" applyBorder="0" applyProtection="0"/>
    <xf numFmtId="170" fontId="27" fillId="0" borderId="0" applyBorder="0" applyProtection="0"/>
    <xf numFmtId="170" fontId="27" fillId="0" borderId="0" applyBorder="0" applyProtection="0"/>
    <xf numFmtId="170" fontId="27" fillId="0" borderId="0" applyBorder="0" applyProtection="0"/>
    <xf numFmtId="166" fontId="27" fillId="0" borderId="0" applyBorder="0" applyProtection="0"/>
    <xf numFmtId="170" fontId="27" fillId="0" borderId="0" applyBorder="0" applyProtection="0"/>
    <xf numFmtId="170" fontId="27" fillId="0" borderId="0" applyBorder="0" applyProtection="0"/>
    <xf numFmtId="170" fontId="27" fillId="0" borderId="0" applyBorder="0" applyProtection="0"/>
    <xf numFmtId="166" fontId="27" fillId="0" borderId="0" applyBorder="0" applyProtection="0"/>
    <xf numFmtId="170" fontId="27" fillId="0" borderId="0" applyBorder="0" applyProtection="0"/>
    <xf numFmtId="170" fontId="27" fillId="0" borderId="0" applyBorder="0" applyProtection="0"/>
    <xf numFmtId="170" fontId="27" fillId="0" borderId="0" applyBorder="0" applyProtection="0"/>
    <xf numFmtId="166" fontId="27" fillId="0" borderId="0" applyBorder="0" applyProtection="0"/>
    <xf numFmtId="170" fontId="27" fillId="0" borderId="0" applyBorder="0" applyProtection="0"/>
    <xf numFmtId="170" fontId="27" fillId="0" borderId="0" applyBorder="0" applyProtection="0"/>
    <xf numFmtId="166" fontId="27" fillId="0" borderId="0" applyBorder="0" applyProtection="0"/>
    <xf numFmtId="170" fontId="27" fillId="0" borderId="0" applyBorder="0" applyProtection="0"/>
    <xf numFmtId="170" fontId="27" fillId="0" borderId="0" applyBorder="0" applyProtection="0"/>
    <xf numFmtId="170" fontId="27" fillId="0" borderId="0" applyBorder="0" applyProtection="0"/>
    <xf numFmtId="170" fontId="27" fillId="0" borderId="0" applyBorder="0" applyProtection="0"/>
    <xf numFmtId="166" fontId="27" fillId="0" borderId="0" applyBorder="0" applyProtection="0"/>
    <xf numFmtId="170" fontId="27" fillId="0" borderId="0" applyBorder="0" applyProtection="0"/>
    <xf numFmtId="170" fontId="27" fillId="0" borderId="0" applyBorder="0" applyProtection="0"/>
    <xf numFmtId="170" fontId="27" fillId="0" borderId="0" applyBorder="0" applyProtection="0"/>
    <xf numFmtId="166" fontId="27" fillId="0" borderId="0" applyBorder="0" applyProtection="0"/>
    <xf numFmtId="170" fontId="27" fillId="0" borderId="0" applyBorder="0" applyProtection="0"/>
    <xf numFmtId="170" fontId="27" fillId="0" borderId="0" applyBorder="0" applyProtection="0"/>
    <xf numFmtId="170" fontId="27" fillId="0" borderId="0" applyBorder="0" applyProtection="0"/>
    <xf numFmtId="166" fontId="27" fillId="0" borderId="0" applyBorder="0" applyProtection="0"/>
    <xf numFmtId="170" fontId="27" fillId="0" borderId="0" applyBorder="0" applyProtection="0"/>
    <xf numFmtId="170" fontId="27" fillId="0" borderId="0" applyBorder="0" applyProtection="0"/>
    <xf numFmtId="166" fontId="27" fillId="0" borderId="0" applyBorder="0" applyProtection="0"/>
    <xf numFmtId="170" fontId="27" fillId="0" borderId="0" applyBorder="0" applyProtection="0"/>
    <xf numFmtId="170" fontId="27" fillId="0" borderId="0" applyBorder="0" applyProtection="0"/>
    <xf numFmtId="170" fontId="27" fillId="0" borderId="0" applyBorder="0" applyProtection="0"/>
    <xf numFmtId="170" fontId="27" fillId="0" borderId="0" applyBorder="0" applyProtection="0"/>
    <xf numFmtId="166" fontId="27" fillId="0" borderId="0" applyBorder="0" applyProtection="0"/>
    <xf numFmtId="170" fontId="27" fillId="0" borderId="0" applyBorder="0" applyProtection="0"/>
    <xf numFmtId="170" fontId="27" fillId="0" borderId="0" applyBorder="0" applyProtection="0"/>
    <xf numFmtId="170" fontId="27" fillId="0" borderId="0" applyBorder="0" applyProtection="0"/>
    <xf numFmtId="166" fontId="27" fillId="0" borderId="0" applyBorder="0" applyProtection="0"/>
    <xf numFmtId="170" fontId="27" fillId="0" borderId="0" applyBorder="0" applyProtection="0"/>
    <xf numFmtId="170" fontId="27" fillId="0" borderId="0" applyBorder="0" applyProtection="0"/>
    <xf numFmtId="170" fontId="27" fillId="0" borderId="0" applyBorder="0" applyProtection="0"/>
    <xf numFmtId="166" fontId="27" fillId="0" borderId="0" applyBorder="0" applyProtection="0"/>
    <xf numFmtId="170" fontId="27" fillId="0" borderId="0" applyBorder="0" applyProtection="0"/>
    <xf numFmtId="170" fontId="27" fillId="0" borderId="0" applyBorder="0" applyProtection="0"/>
    <xf numFmtId="166" fontId="27" fillId="0" borderId="0" applyBorder="0" applyProtection="0"/>
    <xf numFmtId="170" fontId="27" fillId="0" borderId="0" applyBorder="0" applyProtection="0"/>
    <xf numFmtId="170" fontId="27" fillId="0" borderId="0" applyBorder="0" applyProtection="0"/>
    <xf numFmtId="170" fontId="27" fillId="0" borderId="0" applyBorder="0" applyProtection="0"/>
    <xf numFmtId="170" fontId="27" fillId="0" borderId="0" applyBorder="0" applyProtection="0"/>
    <xf numFmtId="166" fontId="27" fillId="0" borderId="0" applyBorder="0" applyProtection="0"/>
    <xf numFmtId="170" fontId="27" fillId="0" borderId="0" applyBorder="0" applyProtection="0"/>
    <xf numFmtId="170" fontId="27" fillId="0" borderId="0" applyBorder="0" applyProtection="0"/>
    <xf numFmtId="170" fontId="27" fillId="0" borderId="0" applyBorder="0" applyProtection="0"/>
    <xf numFmtId="166" fontId="27" fillId="0" borderId="0" applyBorder="0" applyProtection="0"/>
    <xf numFmtId="170" fontId="27" fillId="0" borderId="0" applyBorder="0" applyProtection="0"/>
    <xf numFmtId="170" fontId="27" fillId="0" borderId="0" applyBorder="0" applyProtection="0"/>
    <xf numFmtId="170" fontId="27" fillId="0" borderId="0" applyBorder="0" applyProtection="0"/>
    <xf numFmtId="166" fontId="27" fillId="0" borderId="0" applyBorder="0" applyProtection="0"/>
    <xf numFmtId="170" fontId="27" fillId="0" borderId="0" applyBorder="0" applyProtection="0"/>
    <xf numFmtId="170" fontId="27" fillId="0" borderId="0" applyBorder="0" applyProtection="0"/>
    <xf numFmtId="166" fontId="27" fillId="0" borderId="0" applyBorder="0" applyProtection="0"/>
    <xf numFmtId="170" fontId="27" fillId="0" borderId="0" applyBorder="0" applyProtection="0"/>
    <xf numFmtId="170" fontId="27" fillId="0" borderId="0" applyBorder="0" applyProtection="0"/>
    <xf numFmtId="170" fontId="27" fillId="0" borderId="0" applyBorder="0" applyProtection="0"/>
    <xf numFmtId="170" fontId="27" fillId="0" borderId="0" applyBorder="0" applyProtection="0"/>
    <xf numFmtId="166" fontId="27" fillId="0" borderId="0" applyBorder="0" applyProtection="0"/>
    <xf numFmtId="170" fontId="27" fillId="0" borderId="0" applyBorder="0" applyProtection="0"/>
    <xf numFmtId="170" fontId="27" fillId="0" borderId="0" applyBorder="0" applyProtection="0"/>
    <xf numFmtId="170" fontId="27" fillId="0" borderId="0" applyBorder="0" applyProtection="0"/>
    <xf numFmtId="166" fontId="27" fillId="0" borderId="0" applyBorder="0" applyProtection="0"/>
    <xf numFmtId="170" fontId="27" fillId="0" borderId="0" applyBorder="0" applyProtection="0"/>
    <xf numFmtId="170" fontId="27" fillId="0" borderId="0" applyBorder="0" applyProtection="0"/>
    <xf numFmtId="170" fontId="27" fillId="0" borderId="0" applyBorder="0" applyProtection="0"/>
    <xf numFmtId="166" fontId="27" fillId="0" borderId="0" applyBorder="0" applyProtection="0"/>
    <xf numFmtId="170" fontId="27" fillId="0" borderId="0" applyBorder="0" applyProtection="0"/>
    <xf numFmtId="170" fontId="27" fillId="0" borderId="0" applyBorder="0" applyProtection="0"/>
    <xf numFmtId="166" fontId="27" fillId="0" borderId="0" applyBorder="0" applyProtection="0"/>
    <xf numFmtId="170" fontId="27" fillId="0" borderId="0" applyBorder="0" applyProtection="0"/>
    <xf numFmtId="170" fontId="27" fillId="0" borderId="0" applyBorder="0" applyProtection="0"/>
    <xf numFmtId="170" fontId="27" fillId="0" borderId="0" applyBorder="0" applyProtection="0"/>
    <xf numFmtId="170" fontId="27" fillId="0" borderId="0" applyBorder="0" applyProtection="0"/>
    <xf numFmtId="170" fontId="27" fillId="0" borderId="0" applyBorder="0" applyProtection="0"/>
    <xf numFmtId="170" fontId="27" fillId="0" borderId="0" applyBorder="0" applyProtection="0"/>
    <xf numFmtId="166" fontId="27" fillId="0" borderId="0" applyBorder="0" applyProtection="0"/>
    <xf numFmtId="166" fontId="27" fillId="0" borderId="0" applyBorder="0" applyProtection="0"/>
    <xf numFmtId="170" fontId="27" fillId="0" borderId="0" applyBorder="0" applyProtection="0"/>
    <xf numFmtId="170" fontId="27" fillId="0" borderId="0" applyBorder="0" applyProtection="0"/>
    <xf numFmtId="170" fontId="27" fillId="0" borderId="0" applyBorder="0" applyProtection="0"/>
    <xf numFmtId="166" fontId="27" fillId="0" borderId="0" applyBorder="0" applyProtection="0"/>
    <xf numFmtId="166" fontId="27" fillId="0" borderId="0" applyBorder="0" applyProtection="0"/>
    <xf numFmtId="170" fontId="27" fillId="0" borderId="0" applyBorder="0" applyProtection="0"/>
    <xf numFmtId="170" fontId="27" fillId="0" borderId="0" applyBorder="0" applyProtection="0"/>
    <xf numFmtId="171" fontId="27" fillId="0" borderId="0" applyBorder="0" applyProtection="0"/>
    <xf numFmtId="171" fontId="27" fillId="0" borderId="0" applyBorder="0" applyProtection="0"/>
    <xf numFmtId="171" fontId="27" fillId="0" borderId="0" applyBorder="0" applyProtection="0"/>
    <xf numFmtId="172" fontId="27" fillId="0" borderId="0" applyBorder="0" applyProtection="0"/>
    <xf numFmtId="171" fontId="27" fillId="0" borderId="0" applyBorder="0" applyProtection="0"/>
    <xf numFmtId="171" fontId="27" fillId="0" borderId="0" applyBorder="0" applyProtection="0"/>
    <xf numFmtId="171" fontId="27" fillId="0" borderId="0" applyBorder="0" applyProtection="0"/>
    <xf numFmtId="172" fontId="27" fillId="0" borderId="0" applyBorder="0" applyProtection="0"/>
    <xf numFmtId="171" fontId="27" fillId="0" borderId="0" applyBorder="0" applyProtection="0"/>
    <xf numFmtId="171" fontId="27" fillId="0" borderId="0" applyBorder="0" applyProtection="0"/>
    <xf numFmtId="171" fontId="27" fillId="0" borderId="0" applyBorder="0" applyProtection="0"/>
    <xf numFmtId="172" fontId="27" fillId="0" borderId="0" applyBorder="0" applyProtection="0"/>
    <xf numFmtId="171" fontId="27" fillId="0" borderId="0" applyBorder="0" applyProtection="0"/>
    <xf numFmtId="171" fontId="27" fillId="0" borderId="0" applyBorder="0" applyProtection="0"/>
    <xf numFmtId="171" fontId="27" fillId="0" borderId="0" applyBorder="0" applyProtection="0"/>
    <xf numFmtId="172" fontId="27" fillId="0" borderId="0" applyBorder="0" applyProtection="0"/>
    <xf numFmtId="171" fontId="27" fillId="0" borderId="0" applyBorder="0" applyProtection="0"/>
    <xf numFmtId="171" fontId="27" fillId="0" borderId="0" applyBorder="0" applyProtection="0"/>
    <xf numFmtId="171" fontId="27" fillId="0" borderId="0" applyBorder="0" applyProtection="0"/>
    <xf numFmtId="172" fontId="27" fillId="0" borderId="0" applyBorder="0" applyProtection="0"/>
    <xf numFmtId="168" fontId="27" fillId="0" borderId="0" applyBorder="0" applyProtection="0"/>
    <xf numFmtId="168" fontId="27" fillId="0" borderId="0" applyBorder="0" applyProtection="0"/>
    <xf numFmtId="168" fontId="27" fillId="0" borderId="0" applyBorder="0" applyProtection="0"/>
    <xf numFmtId="168" fontId="27" fillId="0" borderId="0" applyBorder="0" applyProtection="0"/>
    <xf numFmtId="168" fontId="27" fillId="0" borderId="0" applyBorder="0" applyProtection="0"/>
    <xf numFmtId="168" fontId="27" fillId="0" borderId="0" applyBorder="0" applyProtection="0"/>
    <xf numFmtId="0" fontId="27" fillId="0" borderId="0" applyBorder="0" applyProtection="0"/>
    <xf numFmtId="0" fontId="27" fillId="0" borderId="0" applyBorder="0" applyProtection="0"/>
    <xf numFmtId="173" fontId="27" fillId="0" borderId="0" applyBorder="0" applyProtection="0"/>
    <xf numFmtId="0" fontId="10" fillId="18" borderId="0" applyBorder="0" applyProtection="0"/>
    <xf numFmtId="0" fontId="10" fillId="18" borderId="0" applyBorder="0" applyProtection="0"/>
    <xf numFmtId="0" fontId="10" fillId="18" borderId="0" applyBorder="0" applyProtection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174" fontId="12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27" fillId="19" borderId="4" applyProtection="0"/>
    <xf numFmtId="0" fontId="27" fillId="19" borderId="4" applyProtection="0"/>
    <xf numFmtId="0" fontId="27" fillId="19" borderId="4" applyProtection="0"/>
    <xf numFmtId="0" fontId="27" fillId="19" borderId="4" applyProtection="0"/>
    <xf numFmtId="0" fontId="14" fillId="17" borderId="5" applyProtection="0"/>
    <xf numFmtId="0" fontId="14" fillId="17" borderId="5" applyProtection="0"/>
    <xf numFmtId="0" fontId="14" fillId="17" borderId="5" applyProtection="0"/>
    <xf numFmtId="0" fontId="14" fillId="17" borderId="5" applyProtection="0"/>
    <xf numFmtId="0" fontId="15" fillId="0" borderId="0" applyBorder="0" applyProtection="0"/>
    <xf numFmtId="0" fontId="15" fillId="0" borderId="0" applyBorder="0" applyProtection="0"/>
    <xf numFmtId="0" fontId="15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7" fillId="0" borderId="6" applyProtection="0"/>
    <xf numFmtId="0" fontId="17" fillId="0" borderId="6" applyProtection="0"/>
    <xf numFmtId="0" fontId="17" fillId="0" borderId="6" applyProtection="0"/>
    <xf numFmtId="0" fontId="17" fillId="0" borderId="6" applyProtection="0"/>
    <xf numFmtId="0" fontId="18" fillId="0" borderId="7" applyProtection="0"/>
    <xf numFmtId="0" fontId="18" fillId="0" borderId="7" applyProtection="0"/>
    <xf numFmtId="0" fontId="18" fillId="0" borderId="7" applyProtection="0"/>
    <xf numFmtId="0" fontId="18" fillId="0" borderId="7" applyProtection="0"/>
    <xf numFmtId="0" fontId="19" fillId="0" borderId="8" applyProtection="0"/>
    <xf numFmtId="0" fontId="19" fillId="0" borderId="8" applyProtection="0"/>
    <xf numFmtId="0" fontId="19" fillId="0" borderId="8" applyProtection="0"/>
    <xf numFmtId="0" fontId="19" fillId="0" borderId="8" applyProtection="0"/>
    <xf numFmtId="0" fontId="7" fillId="0" borderId="9" applyProtection="0"/>
    <xf numFmtId="0" fontId="7" fillId="0" borderId="9" applyProtection="0"/>
    <xf numFmtId="0" fontId="7" fillId="0" borderId="9" applyProtection="0"/>
    <xf numFmtId="0" fontId="7" fillId="0" borderId="9" applyProtection="0"/>
    <xf numFmtId="0" fontId="20" fillId="0" borderId="0" applyBorder="0" applyProtection="0"/>
    <xf numFmtId="0" fontId="20" fillId="0" borderId="0" applyBorder="0" applyProtection="0"/>
    <xf numFmtId="0" fontId="20" fillId="0" borderId="0" applyBorder="0" applyProtection="0"/>
    <xf numFmtId="0" fontId="2" fillId="20" borderId="0" applyBorder="0" applyProtection="0"/>
    <xf numFmtId="0" fontId="2" fillId="20" borderId="0" applyBorder="0" applyProtection="0"/>
    <xf numFmtId="0" fontId="2" fillId="20" borderId="0" applyBorder="0" applyProtection="0"/>
    <xf numFmtId="0" fontId="2" fillId="21" borderId="0" applyBorder="0" applyProtection="0"/>
    <xf numFmtId="0" fontId="2" fillId="21" borderId="0" applyBorder="0" applyProtection="0"/>
    <xf numFmtId="0" fontId="2" fillId="21" borderId="0" applyBorder="0" applyProtection="0"/>
    <xf numFmtId="0" fontId="2" fillId="22" borderId="0" applyBorder="0" applyProtection="0"/>
    <xf numFmtId="0" fontId="2" fillId="22" borderId="0" applyBorder="0" applyProtection="0"/>
    <xf numFmtId="0" fontId="2" fillId="22" borderId="0" applyBorder="0" applyProtection="0"/>
    <xf numFmtId="0" fontId="2" fillId="13" borderId="0" applyBorder="0" applyProtection="0"/>
    <xf numFmtId="0" fontId="2" fillId="13" borderId="0" applyBorder="0" applyProtection="0"/>
    <xf numFmtId="0" fontId="2" fillId="13" borderId="0" applyBorder="0" applyProtection="0"/>
    <xf numFmtId="0" fontId="2" fillId="14" borderId="0" applyBorder="0" applyProtection="0"/>
    <xf numFmtId="0" fontId="2" fillId="14" borderId="0" applyBorder="0" applyProtection="0"/>
    <xf numFmtId="0" fontId="2" fillId="14" borderId="0" applyBorder="0" applyProtection="0"/>
    <xf numFmtId="0" fontId="2" fillId="23" borderId="0" applyBorder="0" applyProtection="0"/>
    <xf numFmtId="0" fontId="2" fillId="23" borderId="0" applyBorder="0" applyProtection="0"/>
    <xf numFmtId="0" fontId="2" fillId="23" borderId="0" applyBorder="0" applyProtection="0"/>
    <xf numFmtId="9" fontId="30" fillId="0" borderId="0" applyFill="0" applyBorder="0" applyAlignment="0" applyProtection="0"/>
    <xf numFmtId="9" fontId="35" fillId="0" borderId="0" applyFont="0" applyFill="0" applyBorder="0" applyAlignment="0" applyProtection="0"/>
    <xf numFmtId="188" fontId="40" fillId="0" borderId="0" applyFont="0" applyBorder="0" applyProtection="0"/>
    <xf numFmtId="166" fontId="11" fillId="0" borderId="0"/>
    <xf numFmtId="166" fontId="27" fillId="0" borderId="0" applyFill="0" applyBorder="0" applyAlignment="0" applyProtection="0"/>
    <xf numFmtId="0" fontId="11" fillId="0" borderId="0"/>
    <xf numFmtId="166" fontId="11" fillId="0" borderId="0"/>
    <xf numFmtId="0" fontId="11" fillId="0" borderId="0"/>
    <xf numFmtId="0" fontId="11" fillId="0" borderId="0"/>
    <xf numFmtId="166" fontId="11" fillId="0" borderId="0" applyBorder="0" applyProtection="0"/>
    <xf numFmtId="166" fontId="1" fillId="0" borderId="0" applyBorder="0" applyProtection="0"/>
    <xf numFmtId="166" fontId="11" fillId="0" borderId="0" applyBorder="0" applyProtection="0"/>
    <xf numFmtId="166" fontId="1" fillId="0" borderId="0" applyBorder="0" applyProtection="0"/>
    <xf numFmtId="168" fontId="1" fillId="0" borderId="0" applyBorder="0" applyProtection="0"/>
    <xf numFmtId="168" fontId="1" fillId="0" borderId="0" applyBorder="0" applyProtection="0"/>
    <xf numFmtId="166" fontId="1" fillId="0" borderId="0" applyBorder="0" applyProtection="0"/>
    <xf numFmtId="166" fontId="1" fillId="0" borderId="0" applyBorder="0" applyProtection="0"/>
    <xf numFmtId="166" fontId="1" fillId="0" borderId="0" applyBorder="0" applyProtection="0"/>
    <xf numFmtId="166" fontId="1" fillId="0" borderId="0" applyBorder="0" applyProtection="0"/>
    <xf numFmtId="166" fontId="1" fillId="0" borderId="0" applyBorder="0" applyProtection="0"/>
    <xf numFmtId="166" fontId="1" fillId="0" borderId="0" applyBorder="0" applyProtection="0"/>
    <xf numFmtId="166" fontId="11" fillId="0" borderId="0" applyBorder="0" applyProtection="0"/>
    <xf numFmtId="166" fontId="1" fillId="0" borderId="0" applyBorder="0" applyProtection="0"/>
    <xf numFmtId="167" fontId="1" fillId="0" borderId="0" applyBorder="0" applyProtection="0"/>
    <xf numFmtId="166" fontId="11" fillId="0" borderId="0" applyBorder="0" applyProtection="0"/>
    <xf numFmtId="166" fontId="1" fillId="0" borderId="0" applyBorder="0" applyProtection="0"/>
    <xf numFmtId="166" fontId="11" fillId="0" borderId="0" applyBorder="0" applyProtection="0"/>
    <xf numFmtId="166" fontId="1" fillId="0" borderId="0" applyBorder="0" applyProtection="0"/>
    <xf numFmtId="166" fontId="1" fillId="0" borderId="0" applyBorder="0" applyProtection="0"/>
    <xf numFmtId="167" fontId="1" fillId="0" borderId="0" applyBorder="0" applyProtection="0"/>
    <xf numFmtId="166" fontId="1" fillId="0" borderId="0" applyBorder="0" applyProtection="0"/>
    <xf numFmtId="0" fontId="1" fillId="0" borderId="0" applyBorder="0" applyProtection="0"/>
    <xf numFmtId="166" fontId="11" fillId="0" borderId="0" applyBorder="0" applyProtection="0"/>
    <xf numFmtId="166" fontId="1" fillId="0" borderId="0" applyBorder="0" applyProtection="0"/>
    <xf numFmtId="166" fontId="1" fillId="0" borderId="0" applyBorder="0" applyProtection="0"/>
    <xf numFmtId="166" fontId="1" fillId="0" borderId="0" applyBorder="0" applyProtection="0"/>
    <xf numFmtId="168" fontId="1" fillId="0" borderId="0" applyBorder="0" applyProtection="0"/>
    <xf numFmtId="168" fontId="1" fillId="0" borderId="0" applyBorder="0" applyProtection="0"/>
    <xf numFmtId="168" fontId="11" fillId="0" borderId="0" applyBorder="0" applyProtection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Border="0" applyProtection="0"/>
    <xf numFmtId="9" fontId="11" fillId="0" borderId="0" applyBorder="0" applyProtection="0"/>
    <xf numFmtId="166" fontId="44" fillId="0" borderId="0" applyBorder="0" applyProtection="0"/>
    <xf numFmtId="0" fontId="27" fillId="0" borderId="0"/>
    <xf numFmtId="0" fontId="11" fillId="0" borderId="0"/>
    <xf numFmtId="0" fontId="11" fillId="0" borderId="0"/>
    <xf numFmtId="166" fontId="11" fillId="0" borderId="0"/>
    <xf numFmtId="166" fontId="11" fillId="0" borderId="0"/>
    <xf numFmtId="166" fontId="11" fillId="0" borderId="0"/>
    <xf numFmtId="167" fontId="1" fillId="0" borderId="0" applyBorder="0" applyProtection="0"/>
    <xf numFmtId="44" fontId="27" fillId="0" borderId="0" applyBorder="0" applyAlignment="0" applyProtection="0"/>
    <xf numFmtId="166" fontId="11" fillId="0" borderId="0" applyBorder="0" applyProtection="0"/>
    <xf numFmtId="166" fontId="11" fillId="0" borderId="0" applyBorder="0" applyProtection="0"/>
    <xf numFmtId="166" fontId="11" fillId="0" borderId="0" applyBorder="0" applyProtection="0"/>
    <xf numFmtId="166" fontId="11" fillId="0" borderId="0" applyBorder="0" applyProtection="0"/>
    <xf numFmtId="170" fontId="11" fillId="0" borderId="0" applyBorder="0" applyProtection="0"/>
    <xf numFmtId="0" fontId="27" fillId="0" borderId="0"/>
    <xf numFmtId="0" fontId="27" fillId="0" borderId="0"/>
    <xf numFmtId="166" fontId="27" fillId="0" borderId="0" applyFill="0" applyBorder="0" applyAlignment="0" applyProtection="0"/>
    <xf numFmtId="166" fontId="11" fillId="0" borderId="0" applyBorder="0" applyProtection="0"/>
    <xf numFmtId="170" fontId="11" fillId="0" borderId="0" applyBorder="0" applyProtection="0"/>
  </cellStyleXfs>
  <cellXfs count="209">
    <xf numFmtId="0" fontId="0" fillId="0" borderId="0" xfId="0"/>
    <xf numFmtId="0" fontId="21" fillId="0" borderId="0" xfId="0" applyFont="1"/>
    <xf numFmtId="4" fontId="21" fillId="0" borderId="0" xfId="0" applyNumberFormat="1" applyFont="1"/>
    <xf numFmtId="0" fontId="23" fillId="0" borderId="0" xfId="0" applyFont="1"/>
    <xf numFmtId="0" fontId="24" fillId="0" borderId="0" xfId="0" applyFont="1"/>
    <xf numFmtId="0" fontId="22" fillId="0" borderId="0" xfId="0" applyFont="1" applyAlignment="1">
      <alignment horizontal="center"/>
    </xf>
    <xf numFmtId="0" fontId="25" fillId="0" borderId="0" xfId="0" applyFont="1" applyAlignment="1">
      <alignment horizontal="left"/>
    </xf>
    <xf numFmtId="0" fontId="25" fillId="0" borderId="0" xfId="0" applyFont="1" applyAlignment="1">
      <alignment horizontal="center"/>
    </xf>
    <xf numFmtId="4" fontId="25" fillId="0" borderId="0" xfId="0" applyNumberFormat="1" applyFont="1" applyAlignment="1">
      <alignment horizontal="center"/>
    </xf>
    <xf numFmtId="0" fontId="26" fillId="0" borderId="0" xfId="0" applyFont="1"/>
    <xf numFmtId="0" fontId="11" fillId="0" borderId="0" xfId="0" applyFont="1"/>
    <xf numFmtId="0" fontId="11" fillId="0" borderId="0" xfId="497" applyAlignment="1">
      <alignment vertical="center" wrapText="1"/>
    </xf>
    <xf numFmtId="0" fontId="28" fillId="0" borderId="0" xfId="0" applyFont="1"/>
    <xf numFmtId="0" fontId="31" fillId="0" borderId="0" xfId="0" applyFont="1"/>
    <xf numFmtId="0" fontId="36" fillId="0" borderId="0" xfId="0" applyFont="1"/>
    <xf numFmtId="2" fontId="34" fillId="0" borderId="0" xfId="0" applyNumberFormat="1" applyFont="1"/>
    <xf numFmtId="0" fontId="33" fillId="0" borderId="0" xfId="0" applyFont="1"/>
    <xf numFmtId="166" fontId="37" fillId="0" borderId="0" xfId="1" applyFont="1"/>
    <xf numFmtId="166" fontId="37" fillId="0" borderId="0" xfId="1" applyFont="1" applyAlignment="1">
      <alignment vertical="center"/>
    </xf>
    <xf numFmtId="166" fontId="33" fillId="0" borderId="0" xfId="1" applyFont="1"/>
    <xf numFmtId="0" fontId="27" fillId="0" borderId="0" xfId="0" applyFont="1"/>
    <xf numFmtId="166" fontId="33" fillId="0" borderId="0" xfId="1" applyFont="1" applyAlignment="1">
      <alignment vertical="center"/>
    </xf>
    <xf numFmtId="164" fontId="33" fillId="0" borderId="0" xfId="0" applyNumberFormat="1" applyFont="1"/>
    <xf numFmtId="164" fontId="0" fillId="0" borderId="0" xfId="0" applyNumberFormat="1"/>
    <xf numFmtId="0" fontId="36" fillId="0" borderId="0" xfId="0" applyFont="1" applyAlignment="1">
      <alignment horizontal="center"/>
    </xf>
    <xf numFmtId="4" fontId="36" fillId="0" borderId="0" xfId="0" applyNumberFormat="1" applyFont="1"/>
    <xf numFmtId="166" fontId="38" fillId="0" borderId="0" xfId="1" applyFont="1"/>
    <xf numFmtId="0" fontId="39" fillId="0" borderId="0" xfId="0" applyFont="1"/>
    <xf numFmtId="0" fontId="38" fillId="0" borderId="0" xfId="0" applyFont="1"/>
    <xf numFmtId="166" fontId="27" fillId="0" borderId="0" xfId="1"/>
    <xf numFmtId="164" fontId="39" fillId="0" borderId="0" xfId="0" applyNumberFormat="1" applyFont="1"/>
    <xf numFmtId="182" fontId="38" fillId="0" borderId="0" xfId="0" applyNumberFormat="1" applyFont="1"/>
    <xf numFmtId="183" fontId="28" fillId="0" borderId="0" xfId="550" applyNumberFormat="1" applyFont="1" applyAlignment="1">
      <alignment vertical="center"/>
    </xf>
    <xf numFmtId="0" fontId="28" fillId="0" borderId="0" xfId="550" applyFont="1" applyAlignment="1">
      <alignment horizontal="left" vertical="center"/>
    </xf>
    <xf numFmtId="166" fontId="28" fillId="0" borderId="0" xfId="214" applyFont="1" applyBorder="1" applyAlignment="1" applyProtection="1">
      <alignment vertical="center"/>
    </xf>
    <xf numFmtId="0" fontId="29" fillId="0" borderId="0" xfId="550" applyFont="1" applyAlignment="1">
      <alignment horizontal="left" vertical="center"/>
    </xf>
    <xf numFmtId="170" fontId="29" fillId="0" borderId="0" xfId="193" applyFont="1" applyBorder="1" applyAlignment="1" applyProtection="1">
      <alignment vertical="center"/>
    </xf>
    <xf numFmtId="0" fontId="32" fillId="0" borderId="16" xfId="0" applyFont="1" applyBorder="1" applyAlignment="1">
      <alignment horizontal="center" vertical="center" wrapText="1"/>
    </xf>
    <xf numFmtId="0" fontId="31" fillId="0" borderId="17" xfId="0" applyFont="1" applyBorder="1" applyAlignment="1">
      <alignment horizontal="center" vertical="center" wrapText="1"/>
    </xf>
    <xf numFmtId="4" fontId="31" fillId="0" borderId="17" xfId="0" applyNumberFormat="1" applyFont="1" applyBorder="1" applyAlignment="1">
      <alignment horizontal="center" vertical="center" wrapText="1"/>
    </xf>
    <xf numFmtId="0" fontId="31" fillId="0" borderId="18" xfId="0" quotePrefix="1" applyFont="1" applyBorder="1" applyAlignment="1">
      <alignment horizontal="center" vertical="center" wrapText="1"/>
    </xf>
    <xf numFmtId="0" fontId="31" fillId="0" borderId="20" xfId="0" applyFont="1" applyBorder="1" applyAlignment="1">
      <alignment horizontal="center" vertical="center" wrapText="1"/>
    </xf>
    <xf numFmtId="164" fontId="38" fillId="0" borderId="0" xfId="0" applyNumberFormat="1" applyFont="1"/>
    <xf numFmtId="0" fontId="29" fillId="24" borderId="10" xfId="0" applyFont="1" applyFill="1" applyBorder="1" applyAlignment="1">
      <alignment horizontal="center" vertical="center"/>
    </xf>
    <xf numFmtId="0" fontId="29" fillId="24" borderId="11" xfId="0" applyFont="1" applyFill="1" applyBorder="1" applyAlignment="1">
      <alignment horizontal="center" vertical="center"/>
    </xf>
    <xf numFmtId="4" fontId="29" fillId="24" borderId="11" xfId="0" applyNumberFormat="1" applyFont="1" applyFill="1" applyBorder="1" applyAlignment="1">
      <alignment horizontal="center" vertical="center"/>
    </xf>
    <xf numFmtId="0" fontId="29" fillId="24" borderId="12" xfId="0" quotePrefix="1" applyFont="1" applyFill="1" applyBorder="1" applyAlignment="1">
      <alignment horizontal="center" vertical="center"/>
    </xf>
    <xf numFmtId="0" fontId="29" fillId="0" borderId="19" xfId="0" applyFont="1" applyBorder="1" applyAlignment="1">
      <alignment horizontal="right" vertical="center" wrapText="1"/>
    </xf>
    <xf numFmtId="0" fontId="29" fillId="0" borderId="20" xfId="0" applyFont="1" applyBorder="1" applyAlignment="1">
      <alignment vertical="center" wrapText="1"/>
    </xf>
    <xf numFmtId="0" fontId="28" fillId="0" borderId="20" xfId="0" applyFont="1" applyBorder="1" applyAlignment="1">
      <alignment horizontal="center" vertical="center" wrapText="1"/>
    </xf>
    <xf numFmtId="0" fontId="28" fillId="0" borderId="20" xfId="0" applyFont="1" applyBorder="1" applyAlignment="1">
      <alignment vertical="center" wrapText="1"/>
    </xf>
    <xf numFmtId="4" fontId="28" fillId="0" borderId="20" xfId="0" applyNumberFormat="1" applyFont="1" applyBorder="1" applyAlignment="1">
      <alignment vertical="center" wrapText="1"/>
    </xf>
    <xf numFmtId="0" fontId="28" fillId="0" borderId="21" xfId="0" applyFont="1" applyBorder="1" applyAlignment="1">
      <alignment vertical="center" wrapText="1"/>
    </xf>
    <xf numFmtId="0" fontId="28" fillId="0" borderId="19" xfId="0" applyFont="1" applyBorder="1" applyAlignment="1">
      <alignment horizontal="right" vertical="center" wrapText="1"/>
    </xf>
    <xf numFmtId="4" fontId="28" fillId="0" borderId="20" xfId="0" applyNumberFormat="1" applyFont="1" applyBorder="1" applyAlignment="1">
      <alignment horizontal="right" vertical="center" wrapText="1"/>
    </xf>
    <xf numFmtId="166" fontId="28" fillId="0" borderId="20" xfId="1" applyFont="1" applyBorder="1" applyAlignment="1">
      <alignment vertical="center" wrapText="1"/>
    </xf>
    <xf numFmtId="166" fontId="28" fillId="0" borderId="20" xfId="1" applyFont="1" applyBorder="1" applyAlignment="1">
      <alignment horizontal="center" vertical="center" wrapText="1"/>
    </xf>
    <xf numFmtId="0" fontId="28" fillId="0" borderId="20" xfId="0" applyFont="1" applyBorder="1" applyAlignment="1">
      <alignment horizontal="left" vertical="center" wrapText="1"/>
    </xf>
    <xf numFmtId="166" fontId="28" fillId="0" borderId="20" xfId="1" applyFont="1" applyBorder="1" applyAlignment="1">
      <alignment horizontal="right" vertical="center" wrapText="1"/>
    </xf>
    <xf numFmtId="166" fontId="28" fillId="0" borderId="21" xfId="1" applyFont="1" applyBorder="1" applyAlignment="1">
      <alignment vertical="center" wrapText="1"/>
    </xf>
    <xf numFmtId="4" fontId="28" fillId="0" borderId="20" xfId="0" applyNumberFormat="1" applyFont="1" applyBorder="1" applyAlignment="1">
      <alignment horizontal="center" vertical="center" wrapText="1"/>
    </xf>
    <xf numFmtId="0" fontId="29" fillId="0" borderId="20" xfId="0" applyFont="1" applyBorder="1" applyAlignment="1">
      <alignment horizontal="left" vertical="center" wrapText="1"/>
    </xf>
    <xf numFmtId="0" fontId="29" fillId="0" borderId="13" xfId="0" applyFont="1" applyBorder="1" applyAlignment="1">
      <alignment horizontal="left" vertical="center" wrapText="1"/>
    </xf>
    <xf numFmtId="166" fontId="29" fillId="0" borderId="21" xfId="1" applyFont="1" applyBorder="1" applyAlignment="1">
      <alignment vertical="center" wrapText="1"/>
    </xf>
    <xf numFmtId="0" fontId="28" fillId="0" borderId="22" xfId="554" applyFont="1" applyBorder="1" applyAlignment="1">
      <alignment horizontal="right" vertical="center" wrapText="1"/>
    </xf>
    <xf numFmtId="0" fontId="29" fillId="0" borderId="23" xfId="0" applyFont="1" applyBorder="1" applyAlignment="1">
      <alignment horizontal="left" vertical="center" wrapText="1"/>
    </xf>
    <xf numFmtId="166" fontId="28" fillId="0" borderId="23" xfId="1" applyFont="1" applyBorder="1" applyAlignment="1">
      <alignment horizontal="center" vertical="center" wrapText="1"/>
    </xf>
    <xf numFmtId="0" fontId="28" fillId="0" borderId="23" xfId="0" applyFont="1" applyBorder="1" applyAlignment="1">
      <alignment horizontal="center" vertical="center" wrapText="1"/>
    </xf>
    <xf numFmtId="0" fontId="28" fillId="24" borderId="10" xfId="554" applyFont="1" applyFill="1" applyBorder="1" applyAlignment="1">
      <alignment horizontal="right" vertical="center" wrapText="1"/>
    </xf>
    <xf numFmtId="181" fontId="28" fillId="24" borderId="11" xfId="554" applyNumberFormat="1" applyFont="1" applyFill="1" applyBorder="1" applyAlignment="1">
      <alignment horizontal="center" vertical="center" wrapText="1"/>
    </xf>
    <xf numFmtId="0" fontId="28" fillId="24" borderId="11" xfId="554" applyFont="1" applyFill="1" applyBorder="1" applyAlignment="1">
      <alignment horizontal="center" vertical="center" wrapText="1"/>
    </xf>
    <xf numFmtId="166" fontId="28" fillId="0" borderId="26" xfId="1" applyFont="1" applyBorder="1" applyAlignment="1">
      <alignment horizontal="right" vertical="center" wrapText="1"/>
    </xf>
    <xf numFmtId="0" fontId="28" fillId="0" borderId="26" xfId="0" applyFont="1" applyBorder="1" applyAlignment="1">
      <alignment horizontal="center" vertical="center" wrapText="1"/>
    </xf>
    <xf numFmtId="4" fontId="28" fillId="0" borderId="26" xfId="0" applyNumberFormat="1" applyFont="1" applyBorder="1" applyAlignment="1">
      <alignment horizontal="right" vertical="center" wrapText="1"/>
    </xf>
    <xf numFmtId="166" fontId="29" fillId="0" borderId="27" xfId="1" applyFont="1" applyBorder="1" applyAlignment="1">
      <alignment vertical="center" wrapText="1"/>
    </xf>
    <xf numFmtId="183" fontId="28" fillId="0" borderId="0" xfId="550" applyNumberFormat="1" applyFont="1" applyAlignment="1">
      <alignment horizontal="center" vertical="center"/>
    </xf>
    <xf numFmtId="170" fontId="28" fillId="0" borderId="0" xfId="211" applyFont="1" applyBorder="1" applyAlignment="1" applyProtection="1">
      <alignment vertical="center"/>
    </xf>
    <xf numFmtId="170" fontId="29" fillId="0" borderId="0" xfId="211" applyFont="1" applyBorder="1" applyAlignment="1" applyProtection="1">
      <alignment vertical="center"/>
    </xf>
    <xf numFmtId="0" fontId="28" fillId="24" borderId="28" xfId="554" applyFont="1" applyFill="1" applyBorder="1" applyAlignment="1">
      <alignment horizontal="right" vertical="center" wrapText="1"/>
    </xf>
    <xf numFmtId="181" fontId="28" fillId="24" borderId="29" xfId="554" applyNumberFormat="1" applyFont="1" applyFill="1" applyBorder="1" applyAlignment="1">
      <alignment horizontal="center" vertical="center" wrapText="1"/>
    </xf>
    <xf numFmtId="0" fontId="28" fillId="24" borderId="29" xfId="554" applyFont="1" applyFill="1" applyBorder="1" applyAlignment="1">
      <alignment horizontal="center" vertical="center" wrapText="1"/>
    </xf>
    <xf numFmtId="4" fontId="28" fillId="24" borderId="29" xfId="554" applyNumberFormat="1" applyFont="1" applyFill="1" applyBorder="1" applyAlignment="1">
      <alignment vertical="center" wrapText="1"/>
    </xf>
    <xf numFmtId="175" fontId="28" fillId="0" borderId="31" xfId="0" applyNumberFormat="1" applyFont="1" applyBorder="1" applyAlignment="1">
      <alignment horizontal="center" vertical="center" wrapText="1"/>
    </xf>
    <xf numFmtId="175" fontId="28" fillId="0" borderId="32" xfId="0" applyNumberFormat="1" applyFont="1" applyBorder="1" applyAlignment="1">
      <alignment vertical="center" wrapText="1"/>
    </xf>
    <xf numFmtId="39" fontId="28" fillId="0" borderId="32" xfId="0" applyNumberFormat="1" applyFont="1" applyBorder="1" applyAlignment="1">
      <alignment vertical="center" wrapText="1"/>
    </xf>
    <xf numFmtId="165" fontId="29" fillId="0" borderId="33" xfId="186" applyNumberFormat="1" applyFont="1" applyBorder="1" applyAlignment="1" applyProtection="1">
      <alignment vertical="center" wrapText="1"/>
    </xf>
    <xf numFmtId="175" fontId="28" fillId="0" borderId="34" xfId="0" applyNumberFormat="1" applyFont="1" applyBorder="1" applyAlignment="1">
      <alignment horizontal="center" vertical="center" wrapText="1"/>
    </xf>
    <xf numFmtId="175" fontId="28" fillId="0" borderId="35" xfId="0" applyNumberFormat="1" applyFont="1" applyBorder="1" applyAlignment="1">
      <alignment vertical="center" wrapText="1"/>
    </xf>
    <xf numFmtId="10" fontId="28" fillId="0" borderId="35" xfId="0" applyNumberFormat="1" applyFont="1" applyBorder="1" applyAlignment="1">
      <alignment vertical="center" wrapText="1"/>
    </xf>
    <xf numFmtId="39" fontId="28" fillId="0" borderId="35" xfId="0" applyNumberFormat="1" applyFont="1" applyBorder="1" applyAlignment="1">
      <alignment vertical="center" wrapText="1"/>
    </xf>
    <xf numFmtId="165" fontId="29" fillId="0" borderId="36" xfId="186" applyNumberFormat="1" applyFont="1" applyBorder="1" applyAlignment="1" applyProtection="1">
      <alignment vertical="center" wrapText="1"/>
    </xf>
    <xf numFmtId="180" fontId="28" fillId="0" borderId="34" xfId="0" applyNumberFormat="1" applyFont="1" applyBorder="1" applyAlignment="1">
      <alignment horizontal="center" vertical="center" wrapText="1"/>
    </xf>
    <xf numFmtId="49" fontId="29" fillId="25" borderId="37" xfId="0" applyNumberFormat="1" applyFont="1" applyFill="1" applyBorder="1" applyAlignment="1">
      <alignment horizontal="center" vertical="center" wrapText="1"/>
    </xf>
    <xf numFmtId="0" fontId="29" fillId="25" borderId="38" xfId="0" applyFont="1" applyFill="1" applyBorder="1" applyAlignment="1">
      <alignment vertical="center" wrapText="1"/>
    </xf>
    <xf numFmtId="164" fontId="29" fillId="25" borderId="38" xfId="450" applyNumberFormat="1" applyFont="1" applyFill="1" applyBorder="1" applyAlignment="1" applyProtection="1">
      <alignment horizontal="center" vertical="center" wrapText="1"/>
    </xf>
    <xf numFmtId="0" fontId="29" fillId="25" borderId="38" xfId="0" applyFont="1" applyFill="1" applyBorder="1" applyAlignment="1">
      <alignment horizontal="center" vertical="center" wrapText="1"/>
    </xf>
    <xf numFmtId="166" fontId="29" fillId="26" borderId="39" xfId="1" applyFont="1" applyFill="1" applyBorder="1" applyAlignment="1" applyProtection="1">
      <alignment vertical="center"/>
    </xf>
    <xf numFmtId="175" fontId="28" fillId="0" borderId="40" xfId="0" applyNumberFormat="1" applyFont="1" applyBorder="1" applyAlignment="1">
      <alignment horizontal="center" vertical="center" wrapText="1"/>
    </xf>
    <xf numFmtId="175" fontId="29" fillId="0" borderId="41" xfId="0" applyNumberFormat="1" applyFont="1" applyBorder="1" applyAlignment="1">
      <alignment vertical="center" wrapText="1"/>
    </xf>
    <xf numFmtId="175" fontId="28" fillId="0" borderId="41" xfId="0" applyNumberFormat="1" applyFont="1" applyBorder="1" applyAlignment="1">
      <alignment vertical="center" wrapText="1"/>
    </xf>
    <xf numFmtId="165" fontId="29" fillId="0" borderId="42" xfId="186" applyNumberFormat="1" applyFont="1" applyBorder="1" applyAlignment="1" applyProtection="1">
      <alignment vertical="center" wrapText="1"/>
    </xf>
    <xf numFmtId="10" fontId="28" fillId="25" borderId="38" xfId="615" applyNumberFormat="1" applyFont="1" applyFill="1" applyBorder="1" applyAlignment="1" applyProtection="1">
      <alignment horizontal="center" vertical="center" wrapText="1"/>
    </xf>
    <xf numFmtId="10" fontId="28" fillId="26" borderId="35" xfId="0" applyNumberFormat="1" applyFont="1" applyFill="1" applyBorder="1" applyAlignment="1">
      <alignment vertical="center" wrapText="1"/>
    </xf>
    <xf numFmtId="10" fontId="28" fillId="0" borderId="41" xfId="615" applyNumberFormat="1" applyFont="1" applyFill="1" applyBorder="1" applyAlignment="1" applyProtection="1">
      <alignment vertical="center" wrapText="1"/>
    </xf>
    <xf numFmtId="49" fontId="29" fillId="27" borderId="37" xfId="0" applyNumberFormat="1" applyFont="1" applyFill="1" applyBorder="1" applyAlignment="1">
      <alignment horizontal="center" vertical="center" wrapText="1"/>
    </xf>
    <xf numFmtId="0" fontId="29" fillId="27" borderId="38" xfId="0" applyFont="1" applyFill="1" applyBorder="1" applyAlignment="1">
      <alignment vertical="center" wrapText="1"/>
    </xf>
    <xf numFmtId="10" fontId="28" fillId="27" borderId="38" xfId="615" applyNumberFormat="1" applyFont="1" applyFill="1" applyBorder="1" applyAlignment="1" applyProtection="1">
      <alignment horizontal="center" vertical="center" wrapText="1"/>
    </xf>
    <xf numFmtId="0" fontId="29" fillId="27" borderId="38" xfId="0" applyFont="1" applyFill="1" applyBorder="1" applyAlignment="1">
      <alignment horizontal="center" vertical="center" wrapText="1"/>
    </xf>
    <xf numFmtId="166" fontId="29" fillId="27" borderId="43" xfId="450" applyNumberFormat="1" applyFont="1" applyFill="1" applyBorder="1" applyAlignment="1" applyProtection="1">
      <alignment horizontal="right" vertical="center" wrapText="1"/>
    </xf>
    <xf numFmtId="49" fontId="29" fillId="25" borderId="44" xfId="0" applyNumberFormat="1" applyFont="1" applyFill="1" applyBorder="1" applyAlignment="1">
      <alignment horizontal="center" vertical="center" wrapText="1"/>
    </xf>
    <xf numFmtId="0" fontId="29" fillId="25" borderId="45" xfId="0" applyFont="1" applyFill="1" applyBorder="1" applyAlignment="1">
      <alignment vertical="center" wrapText="1"/>
    </xf>
    <xf numFmtId="164" fontId="29" fillId="25" borderId="45" xfId="450" applyNumberFormat="1" applyFont="1" applyFill="1" applyBorder="1" applyAlignment="1" applyProtection="1">
      <alignment horizontal="center" vertical="center" wrapText="1"/>
    </xf>
    <xf numFmtId="0" fontId="29" fillId="25" borderId="45" xfId="0" applyFont="1" applyFill="1" applyBorder="1" applyAlignment="1">
      <alignment horizontal="center" vertical="center" wrapText="1"/>
    </xf>
    <xf numFmtId="166" fontId="29" fillId="26" borderId="46" xfId="1" applyFont="1" applyFill="1" applyBorder="1" applyAlignment="1" applyProtection="1">
      <alignment vertical="center"/>
    </xf>
    <xf numFmtId="164" fontId="29" fillId="0" borderId="21" xfId="0" applyNumberFormat="1" applyFont="1" applyBorder="1" applyAlignment="1">
      <alignment vertical="center" wrapText="1"/>
    </xf>
    <xf numFmtId="0" fontId="29" fillId="0" borderId="21" xfId="0" quotePrefix="1" applyFont="1" applyBorder="1" applyAlignment="1">
      <alignment horizontal="center" vertical="center" wrapText="1"/>
    </xf>
    <xf numFmtId="164" fontId="29" fillId="0" borderId="21" xfId="496" applyNumberFormat="1" applyFont="1" applyBorder="1" applyAlignment="1">
      <alignment vertical="center" wrapText="1"/>
    </xf>
    <xf numFmtId="166" fontId="29" fillId="0" borderId="24" xfId="1" applyFont="1" applyBorder="1" applyAlignment="1">
      <alignment vertical="center" wrapText="1"/>
    </xf>
    <xf numFmtId="166" fontId="29" fillId="24" borderId="12" xfId="1" applyFont="1" applyFill="1" applyBorder="1" applyAlignment="1">
      <alignment vertical="center" wrapText="1"/>
    </xf>
    <xf numFmtId="166" fontId="29" fillId="24" borderId="30" xfId="1" applyFont="1" applyFill="1" applyBorder="1" applyAlignment="1">
      <alignment vertical="center" wrapText="1"/>
    </xf>
    <xf numFmtId="0" fontId="29" fillId="24" borderId="11" xfId="0" quotePrefix="1" applyFont="1" applyFill="1" applyBorder="1" applyAlignment="1">
      <alignment horizontal="left" vertical="center" wrapText="1"/>
    </xf>
    <xf numFmtId="0" fontId="29" fillId="24" borderId="29" xfId="0" quotePrefix="1" applyFont="1" applyFill="1" applyBorder="1" applyAlignment="1">
      <alignment horizontal="left" vertical="center" wrapText="1"/>
    </xf>
    <xf numFmtId="0" fontId="41" fillId="0" borderId="48" xfId="558" applyFont="1" applyBorder="1" applyAlignment="1">
      <alignment horizontal="right" vertical="center"/>
    </xf>
    <xf numFmtId="0" fontId="42" fillId="0" borderId="15" xfId="558" applyFont="1" applyBorder="1" applyAlignment="1">
      <alignment vertical="center" wrapText="1"/>
    </xf>
    <xf numFmtId="0" fontId="42" fillId="0" borderId="13" xfId="558" applyFont="1" applyBorder="1" applyAlignment="1">
      <alignment vertical="center" wrapText="1"/>
    </xf>
    <xf numFmtId="4" fontId="43" fillId="0" borderId="13" xfId="617" applyNumberFormat="1" applyFont="1" applyBorder="1" applyAlignment="1">
      <alignment horizontal="right" vertical="center" wrapText="1"/>
    </xf>
    <xf numFmtId="166" fontId="41" fillId="0" borderId="49" xfId="558" applyNumberFormat="1" applyFont="1" applyBorder="1" applyAlignment="1">
      <alignment vertical="center" wrapText="1"/>
    </xf>
    <xf numFmtId="0" fontId="1" fillId="0" borderId="0" xfId="558"/>
    <xf numFmtId="0" fontId="38" fillId="0" borderId="0" xfId="558" applyFont="1" applyAlignment="1">
      <alignment horizontal="center"/>
    </xf>
    <xf numFmtId="166" fontId="27" fillId="0" borderId="50" xfId="448" applyBorder="1"/>
    <xf numFmtId="166" fontId="27" fillId="0" borderId="51" xfId="448" applyBorder="1"/>
    <xf numFmtId="0" fontId="1" fillId="0" borderId="52" xfId="558" applyBorder="1"/>
    <xf numFmtId="164" fontId="33" fillId="0" borderId="0" xfId="558" applyNumberFormat="1" applyFont="1"/>
    <xf numFmtId="166" fontId="33" fillId="0" borderId="0" xfId="448" applyFont="1"/>
    <xf numFmtId="164" fontId="1" fillId="0" borderId="0" xfId="558" applyNumberFormat="1"/>
    <xf numFmtId="0" fontId="28" fillId="0" borderId="22" xfId="0" applyFont="1" applyBorder="1" applyAlignment="1">
      <alignment horizontal="right" vertical="center" wrapText="1"/>
    </xf>
    <xf numFmtId="0" fontId="28" fillId="0" borderId="23" xfId="0" applyFont="1" applyBorder="1" applyAlignment="1">
      <alignment horizontal="left" vertical="center" wrapText="1"/>
    </xf>
    <xf numFmtId="166" fontId="28" fillId="0" borderId="23" xfId="1" applyFont="1" applyBorder="1" applyAlignment="1">
      <alignment horizontal="right" vertical="center" wrapText="1"/>
    </xf>
    <xf numFmtId="4" fontId="28" fillId="0" borderId="23" xfId="0" applyNumberFormat="1" applyFont="1" applyBorder="1" applyAlignment="1">
      <alignment horizontal="right" vertical="center" wrapText="1"/>
    </xf>
    <xf numFmtId="0" fontId="29" fillId="0" borderId="26" xfId="0" applyFont="1" applyBorder="1" applyAlignment="1">
      <alignment horizontal="left" vertical="center" wrapText="1"/>
    </xf>
    <xf numFmtId="0" fontId="28" fillId="0" borderId="53" xfId="0" applyFont="1" applyBorder="1" applyAlignment="1">
      <alignment horizontal="right" vertical="center" wrapText="1"/>
    </xf>
    <xf numFmtId="0" fontId="28" fillId="0" borderId="54" xfId="0" applyFont="1" applyBorder="1" applyAlignment="1">
      <alignment horizontal="left" vertical="center" wrapText="1"/>
    </xf>
    <xf numFmtId="166" fontId="28" fillId="0" borderId="54" xfId="1" applyFont="1" applyBorder="1" applyAlignment="1">
      <alignment horizontal="right" vertical="center" wrapText="1"/>
    </xf>
    <xf numFmtId="0" fontId="28" fillId="0" borderId="54" xfId="0" applyFont="1" applyBorder="1" applyAlignment="1">
      <alignment horizontal="center" vertical="center" wrapText="1"/>
    </xf>
    <xf numFmtId="4" fontId="28" fillId="0" borderId="54" xfId="0" applyNumberFormat="1" applyFont="1" applyBorder="1" applyAlignment="1">
      <alignment horizontal="right" vertical="center" wrapText="1"/>
    </xf>
    <xf numFmtId="166" fontId="29" fillId="0" borderId="55" xfId="1" applyFont="1" applyBorder="1" applyAlignment="1">
      <alignment vertical="center" wrapText="1"/>
    </xf>
    <xf numFmtId="43" fontId="1" fillId="0" borderId="0" xfId="558" applyNumberFormat="1"/>
    <xf numFmtId="0" fontId="29" fillId="0" borderId="25" xfId="0" applyFont="1" applyBorder="1" applyAlignment="1">
      <alignment horizontal="right" vertical="center" wrapText="1"/>
    </xf>
    <xf numFmtId="166" fontId="29" fillId="27" borderId="59" xfId="450" applyNumberFormat="1" applyFont="1" applyFill="1" applyBorder="1" applyAlignment="1" applyProtection="1">
      <alignment horizontal="right" vertical="center" wrapText="1"/>
    </xf>
    <xf numFmtId="0" fontId="29" fillId="27" borderId="58" xfId="0" applyFont="1" applyFill="1" applyBorder="1" applyAlignment="1">
      <alignment horizontal="center" vertical="center" wrapText="1"/>
    </xf>
    <xf numFmtId="10" fontId="28" fillId="27" borderId="58" xfId="615" applyNumberFormat="1" applyFont="1" applyFill="1" applyBorder="1" applyAlignment="1" applyProtection="1">
      <alignment horizontal="center" vertical="center" wrapText="1"/>
    </xf>
    <xf numFmtId="0" fontId="29" fillId="27" borderId="58" xfId="0" applyFont="1" applyFill="1" applyBorder="1" applyAlignment="1">
      <alignment vertical="center" wrapText="1"/>
    </xf>
    <xf numFmtId="49" fontId="29" fillId="27" borderId="57" xfId="0" applyNumberFormat="1" applyFont="1" applyFill="1" applyBorder="1" applyAlignment="1">
      <alignment horizontal="center" vertical="center" wrapText="1"/>
    </xf>
    <xf numFmtId="166" fontId="29" fillId="27" borderId="36" xfId="450" applyNumberFormat="1" applyFont="1" applyFill="1" applyBorder="1" applyAlignment="1" applyProtection="1">
      <alignment horizontal="right" vertical="center" wrapText="1"/>
    </xf>
    <xf numFmtId="10" fontId="28" fillId="27" borderId="35" xfId="615" applyNumberFormat="1" applyFont="1" applyFill="1" applyBorder="1" applyAlignment="1" applyProtection="1">
      <alignment horizontal="center" vertical="center" wrapText="1"/>
    </xf>
    <xf numFmtId="49" fontId="29" fillId="25" borderId="60" xfId="0" applyNumberFormat="1" applyFont="1" applyFill="1" applyBorder="1" applyAlignment="1">
      <alignment horizontal="center" vertical="center" wrapText="1"/>
    </xf>
    <xf numFmtId="0" fontId="29" fillId="25" borderId="61" xfId="0" applyFont="1" applyFill="1" applyBorder="1" applyAlignment="1">
      <alignment vertical="center" wrapText="1"/>
    </xf>
    <xf numFmtId="166" fontId="28" fillId="26" borderId="61" xfId="1" applyFont="1" applyFill="1" applyBorder="1" applyAlignment="1" applyProtection="1">
      <alignment vertical="center"/>
    </xf>
    <xf numFmtId="0" fontId="28" fillId="25" borderId="61" xfId="0" applyFont="1" applyFill="1" applyBorder="1" applyAlignment="1">
      <alignment horizontal="center" vertical="center" wrapText="1"/>
    </xf>
    <xf numFmtId="166" fontId="29" fillId="26" borderId="62" xfId="1" applyFont="1" applyFill="1" applyBorder="1" applyAlignment="1" applyProtection="1">
      <alignment vertical="center"/>
    </xf>
    <xf numFmtId="49" fontId="29" fillId="27" borderId="34" xfId="0" applyNumberFormat="1" applyFont="1" applyFill="1" applyBorder="1" applyAlignment="1">
      <alignment horizontal="center" vertical="center" wrapText="1"/>
    </xf>
    <xf numFmtId="0" fontId="29" fillId="27" borderId="35" xfId="0" applyFont="1" applyFill="1" applyBorder="1" applyAlignment="1">
      <alignment vertical="center" wrapText="1"/>
    </xf>
    <xf numFmtId="0" fontId="29" fillId="27" borderId="35" xfId="0" applyFont="1" applyFill="1" applyBorder="1" applyAlignment="1">
      <alignment horizontal="center" vertical="center" wrapText="1"/>
    </xf>
    <xf numFmtId="49" fontId="29" fillId="25" borderId="63" xfId="0" applyNumberFormat="1" applyFont="1" applyFill="1" applyBorder="1" applyAlignment="1">
      <alignment horizontal="center" vertical="center" wrapText="1"/>
    </xf>
    <xf numFmtId="0" fontId="29" fillId="25" borderId="64" xfId="0" applyFont="1" applyFill="1" applyBorder="1" applyAlignment="1">
      <alignment vertical="center" wrapText="1"/>
    </xf>
    <xf numFmtId="10" fontId="28" fillId="26" borderId="64" xfId="0" applyNumberFormat="1" applyFont="1" applyFill="1" applyBorder="1" applyAlignment="1">
      <alignment vertical="center" wrapText="1"/>
    </xf>
    <xf numFmtId="0" fontId="29" fillId="25" borderId="64" xfId="0" applyFont="1" applyFill="1" applyBorder="1" applyAlignment="1">
      <alignment horizontal="center" vertical="center" wrapText="1"/>
    </xf>
    <xf numFmtId="164" fontId="29" fillId="25" borderId="64" xfId="450" applyNumberFormat="1" applyFont="1" applyFill="1" applyBorder="1" applyAlignment="1" applyProtection="1">
      <alignment horizontal="right" vertical="center" wrapText="1"/>
    </xf>
    <xf numFmtId="166" fontId="29" fillId="26" borderId="65" xfId="1" applyFont="1" applyFill="1" applyBorder="1" applyAlignment="1" applyProtection="1">
      <alignment vertical="center"/>
    </xf>
    <xf numFmtId="0" fontId="29" fillId="0" borderId="26" xfId="0" applyFont="1" applyBorder="1" applyAlignment="1">
      <alignment vertical="center" wrapText="1"/>
    </xf>
    <xf numFmtId="0" fontId="29" fillId="0" borderId="53" xfId="0" applyFont="1" applyBorder="1" applyAlignment="1">
      <alignment horizontal="right" vertical="center" wrapText="1"/>
    </xf>
    <xf numFmtId="164" fontId="29" fillId="0" borderId="55" xfId="0" applyNumberFormat="1" applyFont="1" applyBorder="1" applyAlignment="1">
      <alignment vertical="center" wrapText="1"/>
    </xf>
    <xf numFmtId="0" fontId="28" fillId="0" borderId="54" xfId="0" applyFont="1" applyBorder="1" applyAlignment="1">
      <alignment vertical="center" wrapText="1"/>
    </xf>
    <xf numFmtId="0" fontId="29" fillId="0" borderId="54" xfId="0" applyFont="1" applyBorder="1" applyAlignment="1">
      <alignment horizontal="left" vertical="center" wrapText="1"/>
    </xf>
    <xf numFmtId="0" fontId="43" fillId="0" borderId="56" xfId="619" applyFont="1" applyBorder="1" applyAlignment="1">
      <alignment vertical="center"/>
    </xf>
    <xf numFmtId="0" fontId="28" fillId="0" borderId="48" xfId="0" applyFont="1" applyBorder="1" applyAlignment="1">
      <alignment horizontal="right" vertical="center" wrapText="1"/>
    </xf>
    <xf numFmtId="0" fontId="28" fillId="0" borderId="56" xfId="0" applyFont="1" applyBorder="1" applyAlignment="1">
      <alignment vertical="center" wrapText="1"/>
    </xf>
    <xf numFmtId="166" fontId="28" fillId="0" borderId="56" xfId="1" applyFont="1" applyBorder="1" applyAlignment="1">
      <alignment horizontal="right" vertical="center" wrapText="1"/>
    </xf>
    <xf numFmtId="0" fontId="28" fillId="0" borderId="56" xfId="0" applyFont="1" applyBorder="1" applyAlignment="1">
      <alignment horizontal="center" vertical="center" wrapText="1"/>
    </xf>
    <xf numFmtId="4" fontId="28" fillId="0" borderId="56" xfId="0" applyNumberFormat="1" applyFont="1" applyBorder="1" applyAlignment="1">
      <alignment horizontal="right" vertical="center" wrapText="1"/>
    </xf>
    <xf numFmtId="0" fontId="29" fillId="0" borderId="48" xfId="0" applyFont="1" applyBorder="1" applyAlignment="1">
      <alignment horizontal="right" vertical="center" wrapText="1"/>
    </xf>
    <xf numFmtId="0" fontId="29" fillId="0" borderId="56" xfId="0" applyFont="1" applyBorder="1" applyAlignment="1">
      <alignment vertical="center" wrapText="1"/>
    </xf>
    <xf numFmtId="164" fontId="29" fillId="0" borderId="66" xfId="0" applyNumberFormat="1" applyFont="1" applyBorder="1" applyAlignment="1">
      <alignment vertical="center" wrapText="1"/>
    </xf>
    <xf numFmtId="164" fontId="29" fillId="0" borderId="67" xfId="0" applyNumberFormat="1" applyFont="1" applyBorder="1" applyAlignment="1">
      <alignment vertical="center" wrapText="1"/>
    </xf>
    <xf numFmtId="190" fontId="43" fillId="0" borderId="22" xfId="622" applyNumberFormat="1" applyFont="1" applyBorder="1" applyAlignment="1">
      <alignment horizontal="right" vertical="center"/>
    </xf>
    <xf numFmtId="181" fontId="43" fillId="0" borderId="23" xfId="558" applyNumberFormat="1" applyFont="1" applyBorder="1" applyAlignment="1">
      <alignment horizontal="center" vertical="center"/>
    </xf>
    <xf numFmtId="0" fontId="43" fillId="0" borderId="23" xfId="622" applyFont="1" applyBorder="1" applyAlignment="1">
      <alignment horizontal="center" vertical="center"/>
    </xf>
    <xf numFmtId="4" fontId="43" fillId="0" borderId="23" xfId="620" applyNumberFormat="1" applyFont="1" applyBorder="1" applyAlignment="1">
      <alignment vertical="center"/>
    </xf>
    <xf numFmtId="194" fontId="41" fillId="0" borderId="24" xfId="510" applyNumberFormat="1" applyFont="1" applyBorder="1" applyAlignment="1">
      <alignment vertical="center"/>
    </xf>
    <xf numFmtId="164" fontId="29" fillId="0" borderId="68" xfId="0" applyNumberFormat="1" applyFont="1" applyBorder="1" applyAlignment="1">
      <alignment vertical="center" wrapText="1"/>
    </xf>
    <xf numFmtId="4" fontId="28" fillId="0" borderId="69" xfId="0" applyNumberFormat="1" applyFont="1" applyBorder="1" applyAlignment="1">
      <alignment horizontal="right" vertical="center" wrapText="1"/>
    </xf>
    <xf numFmtId="0" fontId="28" fillId="24" borderId="47" xfId="554" applyFont="1" applyFill="1" applyBorder="1" applyAlignment="1">
      <alignment horizontal="center" vertical="center" wrapText="1"/>
    </xf>
    <xf numFmtId="40" fontId="28" fillId="24" borderId="70" xfId="554" applyNumberFormat="1" applyFont="1" applyFill="1" applyBorder="1" applyAlignment="1">
      <alignment vertical="center" wrapText="1"/>
    </xf>
    <xf numFmtId="39" fontId="28" fillId="0" borderId="71" xfId="0" applyNumberFormat="1" applyFont="1" applyBorder="1" applyAlignment="1">
      <alignment vertical="center" wrapText="1"/>
    </xf>
    <xf numFmtId="39" fontId="28" fillId="0" borderId="72" xfId="0" applyNumberFormat="1" applyFont="1" applyBorder="1" applyAlignment="1">
      <alignment vertical="center" wrapText="1"/>
    </xf>
    <xf numFmtId="164" fontId="29" fillId="25" borderId="73" xfId="450" applyNumberFormat="1" applyFont="1" applyFill="1" applyBorder="1" applyAlignment="1" applyProtection="1">
      <alignment horizontal="right" vertical="center" wrapText="1"/>
    </xf>
    <xf numFmtId="175" fontId="28" fillId="0" borderId="70" xfId="0" applyNumberFormat="1" applyFont="1" applyBorder="1" applyAlignment="1">
      <alignment vertical="center" wrapText="1"/>
    </xf>
    <xf numFmtId="164" fontId="29" fillId="27" borderId="74" xfId="450" applyNumberFormat="1" applyFont="1" applyFill="1" applyBorder="1" applyAlignment="1" applyProtection="1">
      <alignment horizontal="right" vertical="center" wrapText="1"/>
    </xf>
    <xf numFmtId="164" fontId="29" fillId="27" borderId="71" xfId="450" applyNumberFormat="1" applyFont="1" applyFill="1" applyBorder="1" applyAlignment="1" applyProtection="1">
      <alignment horizontal="right" vertical="center" wrapText="1"/>
    </xf>
    <xf numFmtId="164" fontId="28" fillId="25" borderId="75" xfId="450" applyNumberFormat="1" applyFont="1" applyFill="1" applyBorder="1" applyAlignment="1" applyProtection="1">
      <alignment horizontal="right" vertical="center" wrapText="1"/>
    </xf>
    <xf numFmtId="164" fontId="29" fillId="27" borderId="72" xfId="450" applyNumberFormat="1" applyFont="1" applyFill="1" applyBorder="1" applyAlignment="1" applyProtection="1">
      <alignment horizontal="right" vertical="center" wrapText="1"/>
    </xf>
    <xf numFmtId="164" fontId="29" fillId="25" borderId="76" xfId="450" applyNumberFormat="1" applyFont="1" applyFill="1" applyBorder="1" applyAlignment="1" applyProtection="1">
      <alignment horizontal="right" vertical="center" wrapText="1"/>
    </xf>
    <xf numFmtId="164" fontId="29" fillId="25" borderId="77" xfId="450" applyNumberFormat="1" applyFont="1" applyFill="1" applyBorder="1" applyAlignment="1" applyProtection="1">
      <alignment horizontal="right" vertical="center" wrapText="1"/>
    </xf>
    <xf numFmtId="0" fontId="31" fillId="0" borderId="14" xfId="0" applyFont="1" applyBorder="1" applyAlignment="1">
      <alignment horizontal="center"/>
    </xf>
    <xf numFmtId="176" fontId="29" fillId="0" borderId="0" xfId="0" applyNumberFormat="1" applyFont="1" applyAlignment="1">
      <alignment horizontal="center" vertical="center"/>
    </xf>
    <xf numFmtId="175" fontId="29" fillId="0" borderId="0" xfId="0" applyNumberFormat="1" applyFont="1" applyAlignment="1">
      <alignment horizontal="center" vertical="center"/>
    </xf>
    <xf numFmtId="0" fontId="31" fillId="0" borderId="0" xfId="0" applyFont="1" applyAlignment="1">
      <alignment horizontal="left"/>
    </xf>
    <xf numFmtId="0" fontId="29" fillId="0" borderId="0" xfId="0" applyFont="1" applyAlignment="1">
      <alignment horizontal="right"/>
    </xf>
    <xf numFmtId="0" fontId="29" fillId="0" borderId="0" xfId="0" applyFont="1" applyAlignment="1">
      <alignment horizontal="center" vertical="center" wrapText="1"/>
    </xf>
  </cellXfs>
  <cellStyles count="680">
    <cellStyle name="20% - Énfasis1 2" xfId="2" xr:uid="{00000000-0005-0000-0000-000000000000}"/>
    <cellStyle name="20% - Énfasis1 2 2" xfId="3" xr:uid="{00000000-0005-0000-0000-000001000000}"/>
    <cellStyle name="20% - Énfasis1 3" xfId="4" xr:uid="{00000000-0005-0000-0000-000002000000}"/>
    <cellStyle name="20% - Énfasis2 2" xfId="5" xr:uid="{00000000-0005-0000-0000-000003000000}"/>
    <cellStyle name="20% - Énfasis2 2 2" xfId="6" xr:uid="{00000000-0005-0000-0000-000004000000}"/>
    <cellStyle name="20% - Énfasis2 3" xfId="7" xr:uid="{00000000-0005-0000-0000-000005000000}"/>
    <cellStyle name="20% - Énfasis3 2" xfId="8" xr:uid="{00000000-0005-0000-0000-000006000000}"/>
    <cellStyle name="20% - Énfasis3 2 2" xfId="9" xr:uid="{00000000-0005-0000-0000-000007000000}"/>
    <cellStyle name="20% - Énfasis3 3" xfId="10" xr:uid="{00000000-0005-0000-0000-000008000000}"/>
    <cellStyle name="20% - Énfasis4 2" xfId="11" xr:uid="{00000000-0005-0000-0000-000009000000}"/>
    <cellStyle name="20% - Énfasis4 2 2" xfId="12" xr:uid="{00000000-0005-0000-0000-00000A000000}"/>
    <cellStyle name="20% - Énfasis4 3" xfId="13" xr:uid="{00000000-0005-0000-0000-00000B000000}"/>
    <cellStyle name="20% - Énfasis5 2" xfId="14" xr:uid="{00000000-0005-0000-0000-00000C000000}"/>
    <cellStyle name="20% - Énfasis5 2 2" xfId="15" xr:uid="{00000000-0005-0000-0000-00000D000000}"/>
    <cellStyle name="20% - Énfasis5 3" xfId="16" xr:uid="{00000000-0005-0000-0000-00000E000000}"/>
    <cellStyle name="20% - Énfasis6 2" xfId="17" xr:uid="{00000000-0005-0000-0000-00000F000000}"/>
    <cellStyle name="20% - Énfasis6 2 2" xfId="18" xr:uid="{00000000-0005-0000-0000-000010000000}"/>
    <cellStyle name="20% - Énfasis6 3" xfId="19" xr:uid="{00000000-0005-0000-0000-000011000000}"/>
    <cellStyle name="40% - Énfasis1 2" xfId="20" xr:uid="{00000000-0005-0000-0000-000012000000}"/>
    <cellStyle name="40% - Énfasis1 2 2" xfId="21" xr:uid="{00000000-0005-0000-0000-000013000000}"/>
    <cellStyle name="40% - Énfasis1 3" xfId="22" xr:uid="{00000000-0005-0000-0000-000014000000}"/>
    <cellStyle name="40% - Énfasis2 2" xfId="23" xr:uid="{00000000-0005-0000-0000-000015000000}"/>
    <cellStyle name="40% - Énfasis2 2 2" xfId="24" xr:uid="{00000000-0005-0000-0000-000016000000}"/>
    <cellStyle name="40% - Énfasis2 3" xfId="25" xr:uid="{00000000-0005-0000-0000-000017000000}"/>
    <cellStyle name="40% - Énfasis3 2" xfId="26" xr:uid="{00000000-0005-0000-0000-000018000000}"/>
    <cellStyle name="40% - Énfasis3 2 2" xfId="27" xr:uid="{00000000-0005-0000-0000-000019000000}"/>
    <cellStyle name="40% - Énfasis3 3" xfId="28" xr:uid="{00000000-0005-0000-0000-00001A000000}"/>
    <cellStyle name="40% - Énfasis4 2" xfId="29" xr:uid="{00000000-0005-0000-0000-00001B000000}"/>
    <cellStyle name="40% - Énfasis4 2 2" xfId="30" xr:uid="{00000000-0005-0000-0000-00001C000000}"/>
    <cellStyle name="40% - Énfasis4 3" xfId="31" xr:uid="{00000000-0005-0000-0000-00001D000000}"/>
    <cellStyle name="40% - Énfasis5 2" xfId="32" xr:uid="{00000000-0005-0000-0000-00001E000000}"/>
    <cellStyle name="40% - Énfasis5 2 2" xfId="33" xr:uid="{00000000-0005-0000-0000-00001F000000}"/>
    <cellStyle name="40% - Énfasis5 3" xfId="34" xr:uid="{00000000-0005-0000-0000-000020000000}"/>
    <cellStyle name="40% - Énfasis6 2" xfId="35" xr:uid="{00000000-0005-0000-0000-000021000000}"/>
    <cellStyle name="40% - Énfasis6 2 2" xfId="36" xr:uid="{00000000-0005-0000-0000-000022000000}"/>
    <cellStyle name="40% - Énfasis6 3" xfId="37" xr:uid="{00000000-0005-0000-0000-000023000000}"/>
    <cellStyle name="60% - Énfasis1 2" xfId="38" xr:uid="{00000000-0005-0000-0000-000024000000}"/>
    <cellStyle name="60% - Énfasis1 2 2" xfId="39" xr:uid="{00000000-0005-0000-0000-000025000000}"/>
    <cellStyle name="60% - Énfasis1 3" xfId="40" xr:uid="{00000000-0005-0000-0000-000026000000}"/>
    <cellStyle name="60% - Énfasis2 2" xfId="41" xr:uid="{00000000-0005-0000-0000-000027000000}"/>
    <cellStyle name="60% - Énfasis2 2 2" xfId="42" xr:uid="{00000000-0005-0000-0000-000028000000}"/>
    <cellStyle name="60% - Énfasis2 3" xfId="43" xr:uid="{00000000-0005-0000-0000-000029000000}"/>
    <cellStyle name="60% - Énfasis3 2" xfId="44" xr:uid="{00000000-0005-0000-0000-00002A000000}"/>
    <cellStyle name="60% - Énfasis3 2 2" xfId="45" xr:uid="{00000000-0005-0000-0000-00002B000000}"/>
    <cellStyle name="60% - Énfasis3 3" xfId="46" xr:uid="{00000000-0005-0000-0000-00002C000000}"/>
    <cellStyle name="60% - Énfasis4 2" xfId="47" xr:uid="{00000000-0005-0000-0000-00002D000000}"/>
    <cellStyle name="60% - Énfasis4 2 2" xfId="48" xr:uid="{00000000-0005-0000-0000-00002E000000}"/>
    <cellStyle name="60% - Énfasis4 3" xfId="49" xr:uid="{00000000-0005-0000-0000-00002F000000}"/>
    <cellStyle name="60% - Énfasis5 2" xfId="50" xr:uid="{00000000-0005-0000-0000-000030000000}"/>
    <cellStyle name="60% - Énfasis5 2 2" xfId="51" xr:uid="{00000000-0005-0000-0000-000031000000}"/>
    <cellStyle name="60% - Énfasis5 3" xfId="52" xr:uid="{00000000-0005-0000-0000-000032000000}"/>
    <cellStyle name="60% - Énfasis6 2" xfId="53" xr:uid="{00000000-0005-0000-0000-000033000000}"/>
    <cellStyle name="60% - Énfasis6 2 2" xfId="54" xr:uid="{00000000-0005-0000-0000-000034000000}"/>
    <cellStyle name="60% - Énfasis6 3" xfId="55" xr:uid="{00000000-0005-0000-0000-000035000000}"/>
    <cellStyle name="Buena 2" xfId="56" xr:uid="{00000000-0005-0000-0000-000036000000}"/>
    <cellStyle name="Buena 2 2" xfId="57" xr:uid="{00000000-0005-0000-0000-000037000000}"/>
    <cellStyle name="Buena 3" xfId="58" xr:uid="{00000000-0005-0000-0000-000038000000}"/>
    <cellStyle name="Cálculo 2" xfId="70" xr:uid="{00000000-0005-0000-0000-000039000000}"/>
    <cellStyle name="Cálculo 2 2" xfId="71" xr:uid="{00000000-0005-0000-0000-00003A000000}"/>
    <cellStyle name="Cálculo 2_Copia de Xl0000021.xls INGRID" xfId="72" xr:uid="{00000000-0005-0000-0000-00003B000000}"/>
    <cellStyle name="Cálculo 3" xfId="73" xr:uid="{00000000-0005-0000-0000-00003C000000}"/>
    <cellStyle name="Celda de comprobación 2" xfId="59" xr:uid="{00000000-0005-0000-0000-00003D000000}"/>
    <cellStyle name="Celda de comprobación 2 2" xfId="60" xr:uid="{00000000-0005-0000-0000-00003E000000}"/>
    <cellStyle name="Celda de comprobación 2_Copia de Xl0000021.xls INGRID" xfId="61" xr:uid="{00000000-0005-0000-0000-00003F000000}"/>
    <cellStyle name="Celda de comprobación 3" xfId="62" xr:uid="{00000000-0005-0000-0000-000040000000}"/>
    <cellStyle name="Celda vinculada 2" xfId="63" xr:uid="{00000000-0005-0000-0000-000041000000}"/>
    <cellStyle name="Celda vinculada 2 2" xfId="64" xr:uid="{00000000-0005-0000-0000-000042000000}"/>
    <cellStyle name="Celda vinculada 2_2013-68" xfId="65" xr:uid="{00000000-0005-0000-0000-000043000000}"/>
    <cellStyle name="Celda vinculada 3" xfId="66" xr:uid="{00000000-0005-0000-0000-000044000000}"/>
    <cellStyle name="Comma 2" xfId="67" xr:uid="{00000000-0005-0000-0000-000045000000}"/>
    <cellStyle name="Comma 2 2" xfId="617" xr:uid="{5754F959-0FD5-4679-BD1D-77EE235C1420}"/>
    <cellStyle name="Comma 2 2 2" xfId="625" xr:uid="{BDEA87AF-7EE8-423C-BBD1-A6577A4B58E4}"/>
    <cellStyle name="Comma 2 3" xfId="618" xr:uid="{1916C0C6-F4D0-489C-BEEB-ADD6BEA10DF1}"/>
    <cellStyle name="Comma 2 3 2" xfId="666" xr:uid="{F45D237D-6993-4291-909E-ED3992C3357B}"/>
    <cellStyle name="Comma 2 4" xfId="624" xr:uid="{F3064F53-79FC-4AA0-8F82-7350D9089265}"/>
    <cellStyle name="Comma 3" xfId="68" xr:uid="{00000000-0005-0000-0000-000046000000}"/>
    <cellStyle name="Comma 3 2" xfId="626" xr:uid="{7D97FEAB-6AA4-40B6-8331-A303EF6A4169}"/>
    <cellStyle name="Currency 2" xfId="69" xr:uid="{00000000-0005-0000-0000-000047000000}"/>
    <cellStyle name="Currency 2 2" xfId="627" xr:uid="{6B62B025-E86D-4F7E-9EDE-68DE30718AC6}"/>
    <cellStyle name="Currency 3" xfId="628" xr:uid="{F5226E7D-6E99-4C00-9D82-944500BD7B96}"/>
    <cellStyle name="Encabezado 4 2" xfId="74" xr:uid="{00000000-0005-0000-0000-000048000000}"/>
    <cellStyle name="Encabezado 4 2 2" xfId="75" xr:uid="{00000000-0005-0000-0000-000049000000}"/>
    <cellStyle name="Encabezado 4 3" xfId="76" xr:uid="{00000000-0005-0000-0000-00004A000000}"/>
    <cellStyle name="Énfasis1 2" xfId="596" xr:uid="{00000000-0005-0000-0000-00004B000000}"/>
    <cellStyle name="Énfasis1 2 2" xfId="597" xr:uid="{00000000-0005-0000-0000-00004C000000}"/>
    <cellStyle name="Énfasis1 3" xfId="598" xr:uid="{00000000-0005-0000-0000-00004D000000}"/>
    <cellStyle name="Énfasis2 2" xfId="599" xr:uid="{00000000-0005-0000-0000-00004E000000}"/>
    <cellStyle name="Énfasis2 2 2" xfId="600" xr:uid="{00000000-0005-0000-0000-00004F000000}"/>
    <cellStyle name="Énfasis2 3" xfId="601" xr:uid="{00000000-0005-0000-0000-000050000000}"/>
    <cellStyle name="Énfasis3 2" xfId="602" xr:uid="{00000000-0005-0000-0000-000051000000}"/>
    <cellStyle name="Énfasis3 2 2" xfId="603" xr:uid="{00000000-0005-0000-0000-000052000000}"/>
    <cellStyle name="Énfasis3 3" xfId="604" xr:uid="{00000000-0005-0000-0000-000053000000}"/>
    <cellStyle name="Énfasis4 2" xfId="605" xr:uid="{00000000-0005-0000-0000-000054000000}"/>
    <cellStyle name="Énfasis4 2 2" xfId="606" xr:uid="{00000000-0005-0000-0000-000055000000}"/>
    <cellStyle name="Énfasis4 3" xfId="607" xr:uid="{00000000-0005-0000-0000-000056000000}"/>
    <cellStyle name="Énfasis5 2" xfId="608" xr:uid="{00000000-0005-0000-0000-000057000000}"/>
    <cellStyle name="Énfasis5 2 2" xfId="609" xr:uid="{00000000-0005-0000-0000-000058000000}"/>
    <cellStyle name="Énfasis5 3" xfId="610" xr:uid="{00000000-0005-0000-0000-000059000000}"/>
    <cellStyle name="Énfasis6 2" xfId="611" xr:uid="{00000000-0005-0000-0000-00005A000000}"/>
    <cellStyle name="Énfasis6 2 2" xfId="612" xr:uid="{00000000-0005-0000-0000-00005B000000}"/>
    <cellStyle name="Énfasis6 3" xfId="613" xr:uid="{00000000-0005-0000-0000-00005C000000}"/>
    <cellStyle name="Entrada 2" xfId="77" xr:uid="{00000000-0005-0000-0000-00005D000000}"/>
    <cellStyle name="Entrada 2 2" xfId="78" xr:uid="{00000000-0005-0000-0000-00005E000000}"/>
    <cellStyle name="Entrada 2_Copia de Xl0000021.xls INGRID" xfId="79" xr:uid="{00000000-0005-0000-0000-00005F000000}"/>
    <cellStyle name="Entrada 3" xfId="80" xr:uid="{00000000-0005-0000-0000-000060000000}"/>
    <cellStyle name="Euro" xfId="81" xr:uid="{00000000-0005-0000-0000-000061000000}"/>
    <cellStyle name="Euro 10" xfId="82" xr:uid="{00000000-0005-0000-0000-000062000000}"/>
    <cellStyle name="Euro 10 2" xfId="83" xr:uid="{00000000-0005-0000-0000-000063000000}"/>
    <cellStyle name="Euro 10 3" xfId="84" xr:uid="{00000000-0005-0000-0000-000064000000}"/>
    <cellStyle name="Euro 10 4" xfId="85" xr:uid="{00000000-0005-0000-0000-000065000000}"/>
    <cellStyle name="Euro 11" xfId="86" xr:uid="{00000000-0005-0000-0000-000066000000}"/>
    <cellStyle name="Euro 11 2" xfId="87" xr:uid="{00000000-0005-0000-0000-000067000000}"/>
    <cellStyle name="Euro 11 3" xfId="88" xr:uid="{00000000-0005-0000-0000-000068000000}"/>
    <cellStyle name="Euro 11 4" xfId="89" xr:uid="{00000000-0005-0000-0000-000069000000}"/>
    <cellStyle name="Euro 12" xfId="90" xr:uid="{00000000-0005-0000-0000-00006A000000}"/>
    <cellStyle name="Euro 12 2" xfId="91" xr:uid="{00000000-0005-0000-0000-00006B000000}"/>
    <cellStyle name="Euro 12 3" xfId="92" xr:uid="{00000000-0005-0000-0000-00006C000000}"/>
    <cellStyle name="Euro 12 4" xfId="93" xr:uid="{00000000-0005-0000-0000-00006D000000}"/>
    <cellStyle name="Euro 13" xfId="94" xr:uid="{00000000-0005-0000-0000-00006E000000}"/>
    <cellStyle name="Euro 13 2" xfId="95" xr:uid="{00000000-0005-0000-0000-00006F000000}"/>
    <cellStyle name="Euro 13 3" xfId="96" xr:uid="{00000000-0005-0000-0000-000070000000}"/>
    <cellStyle name="Euro 13 4" xfId="97" xr:uid="{00000000-0005-0000-0000-000071000000}"/>
    <cellStyle name="Euro 14" xfId="98" xr:uid="{00000000-0005-0000-0000-000072000000}"/>
    <cellStyle name="Euro 14 2" xfId="99" xr:uid="{00000000-0005-0000-0000-000073000000}"/>
    <cellStyle name="Euro 14 3" xfId="100" xr:uid="{00000000-0005-0000-0000-000074000000}"/>
    <cellStyle name="Euro 14 4" xfId="101" xr:uid="{00000000-0005-0000-0000-000075000000}"/>
    <cellStyle name="Euro 15" xfId="102" xr:uid="{00000000-0005-0000-0000-000076000000}"/>
    <cellStyle name="Euro 15 2" xfId="103" xr:uid="{00000000-0005-0000-0000-000077000000}"/>
    <cellStyle name="Euro 15 3" xfId="104" xr:uid="{00000000-0005-0000-0000-000078000000}"/>
    <cellStyle name="Euro 15 4" xfId="105" xr:uid="{00000000-0005-0000-0000-000079000000}"/>
    <cellStyle name="Euro 16" xfId="106" xr:uid="{00000000-0005-0000-0000-00007A000000}"/>
    <cellStyle name="Euro 16 2" xfId="107" xr:uid="{00000000-0005-0000-0000-00007B000000}"/>
    <cellStyle name="Euro 16 3" xfId="108" xr:uid="{00000000-0005-0000-0000-00007C000000}"/>
    <cellStyle name="Euro 16 4" xfId="109" xr:uid="{00000000-0005-0000-0000-00007D000000}"/>
    <cellStyle name="Euro 17" xfId="110" xr:uid="{00000000-0005-0000-0000-00007E000000}"/>
    <cellStyle name="Euro 17 2" xfId="111" xr:uid="{00000000-0005-0000-0000-00007F000000}"/>
    <cellStyle name="Euro 17 3" xfId="112" xr:uid="{00000000-0005-0000-0000-000080000000}"/>
    <cellStyle name="Euro 17 4" xfId="113" xr:uid="{00000000-0005-0000-0000-000081000000}"/>
    <cellStyle name="Euro 2" xfId="114" xr:uid="{00000000-0005-0000-0000-000082000000}"/>
    <cellStyle name="Euro 2 10" xfId="115" xr:uid="{00000000-0005-0000-0000-000083000000}"/>
    <cellStyle name="Euro 2 11" xfId="116" xr:uid="{00000000-0005-0000-0000-000084000000}"/>
    <cellStyle name="Euro 2 2" xfId="117" xr:uid="{00000000-0005-0000-0000-000085000000}"/>
    <cellStyle name="Euro 2 2 2" xfId="118" xr:uid="{00000000-0005-0000-0000-000086000000}"/>
    <cellStyle name="Euro 2 2 2 2" xfId="119" xr:uid="{00000000-0005-0000-0000-000087000000}"/>
    <cellStyle name="Euro 2 2 2 3" xfId="120" xr:uid="{00000000-0005-0000-0000-000088000000}"/>
    <cellStyle name="Euro 2 2 2 4" xfId="121" xr:uid="{00000000-0005-0000-0000-000089000000}"/>
    <cellStyle name="Euro 2 2 3" xfId="122" xr:uid="{00000000-0005-0000-0000-00008A000000}"/>
    <cellStyle name="Euro 2 2 3 2" xfId="123" xr:uid="{00000000-0005-0000-0000-00008B000000}"/>
    <cellStyle name="Euro 2 2 3 3" xfId="124" xr:uid="{00000000-0005-0000-0000-00008C000000}"/>
    <cellStyle name="Euro 2 2 3 4" xfId="125" xr:uid="{00000000-0005-0000-0000-00008D000000}"/>
    <cellStyle name="Euro 2 2 4" xfId="126" xr:uid="{00000000-0005-0000-0000-00008E000000}"/>
    <cellStyle name="Euro 2 2 4 2" xfId="127" xr:uid="{00000000-0005-0000-0000-00008F000000}"/>
    <cellStyle name="Euro 2 2 4 3" xfId="128" xr:uid="{00000000-0005-0000-0000-000090000000}"/>
    <cellStyle name="Euro 2 2 4 4" xfId="129" xr:uid="{00000000-0005-0000-0000-000091000000}"/>
    <cellStyle name="Euro 2 2 5" xfId="130" xr:uid="{00000000-0005-0000-0000-000092000000}"/>
    <cellStyle name="Euro 2 2 5 2" xfId="131" xr:uid="{00000000-0005-0000-0000-000093000000}"/>
    <cellStyle name="Euro 2 2 5 3" xfId="132" xr:uid="{00000000-0005-0000-0000-000094000000}"/>
    <cellStyle name="Euro 2 2 5 4" xfId="133" xr:uid="{00000000-0005-0000-0000-000095000000}"/>
    <cellStyle name="Euro 2 2 6" xfId="134" xr:uid="{00000000-0005-0000-0000-000096000000}"/>
    <cellStyle name="Euro 2 2 6 2" xfId="135" xr:uid="{00000000-0005-0000-0000-000097000000}"/>
    <cellStyle name="Euro 2 2 6 3" xfId="136" xr:uid="{00000000-0005-0000-0000-000098000000}"/>
    <cellStyle name="Euro 2 2 6 4" xfId="137" xr:uid="{00000000-0005-0000-0000-000099000000}"/>
    <cellStyle name="Euro 2 3" xfId="138" xr:uid="{00000000-0005-0000-0000-00009A000000}"/>
    <cellStyle name="Euro 2 3 2" xfId="139" xr:uid="{00000000-0005-0000-0000-00009B000000}"/>
    <cellStyle name="Euro 2 3 3" xfId="140" xr:uid="{00000000-0005-0000-0000-00009C000000}"/>
    <cellStyle name="Euro 2 3 4" xfId="141" xr:uid="{00000000-0005-0000-0000-00009D000000}"/>
    <cellStyle name="Euro 2 4" xfId="142" xr:uid="{00000000-0005-0000-0000-00009E000000}"/>
    <cellStyle name="Euro 2 5" xfId="143" xr:uid="{00000000-0005-0000-0000-00009F000000}"/>
    <cellStyle name="Euro 2 6" xfId="144" xr:uid="{00000000-0005-0000-0000-0000A0000000}"/>
    <cellStyle name="Euro 2 7" xfId="145" xr:uid="{00000000-0005-0000-0000-0000A1000000}"/>
    <cellStyle name="Euro 2 8" xfId="146" xr:uid="{00000000-0005-0000-0000-0000A2000000}"/>
    <cellStyle name="Euro 2 9" xfId="147" xr:uid="{00000000-0005-0000-0000-0000A3000000}"/>
    <cellStyle name="Euro 3" xfId="148" xr:uid="{00000000-0005-0000-0000-0000A4000000}"/>
    <cellStyle name="Euro 3 2" xfId="149" xr:uid="{00000000-0005-0000-0000-0000A5000000}"/>
    <cellStyle name="Euro 3 3" xfId="150" xr:uid="{00000000-0005-0000-0000-0000A6000000}"/>
    <cellStyle name="Euro 3 4" xfId="151" xr:uid="{00000000-0005-0000-0000-0000A7000000}"/>
    <cellStyle name="Euro 3 5" xfId="152" xr:uid="{00000000-0005-0000-0000-0000A8000000}"/>
    <cellStyle name="Euro 4" xfId="153" xr:uid="{00000000-0005-0000-0000-0000A9000000}"/>
    <cellStyle name="Euro 4 2" xfId="154" xr:uid="{00000000-0005-0000-0000-0000AA000000}"/>
    <cellStyle name="Euro 4 3" xfId="155" xr:uid="{00000000-0005-0000-0000-0000AB000000}"/>
    <cellStyle name="Euro 4 4" xfId="156" xr:uid="{00000000-0005-0000-0000-0000AC000000}"/>
    <cellStyle name="Euro 4 5" xfId="157" xr:uid="{00000000-0005-0000-0000-0000AD000000}"/>
    <cellStyle name="Euro 5" xfId="158" xr:uid="{00000000-0005-0000-0000-0000AE000000}"/>
    <cellStyle name="Euro 5 2" xfId="159" xr:uid="{00000000-0005-0000-0000-0000AF000000}"/>
    <cellStyle name="Euro 5 3" xfId="160" xr:uid="{00000000-0005-0000-0000-0000B0000000}"/>
    <cellStyle name="Euro 5 4" xfId="161" xr:uid="{00000000-0005-0000-0000-0000B1000000}"/>
    <cellStyle name="Euro 6" xfId="162" xr:uid="{00000000-0005-0000-0000-0000B2000000}"/>
    <cellStyle name="Euro 6 2" xfId="163" xr:uid="{00000000-0005-0000-0000-0000B3000000}"/>
    <cellStyle name="Euro 6 3" xfId="164" xr:uid="{00000000-0005-0000-0000-0000B4000000}"/>
    <cellStyle name="Euro 6 4" xfId="165" xr:uid="{00000000-0005-0000-0000-0000B5000000}"/>
    <cellStyle name="Euro 7" xfId="166" xr:uid="{00000000-0005-0000-0000-0000B6000000}"/>
    <cellStyle name="Euro 7 2" xfId="167" xr:uid="{00000000-0005-0000-0000-0000B7000000}"/>
    <cellStyle name="Euro 7 3" xfId="168" xr:uid="{00000000-0005-0000-0000-0000B8000000}"/>
    <cellStyle name="Euro 7 4" xfId="169" xr:uid="{00000000-0005-0000-0000-0000B9000000}"/>
    <cellStyle name="Euro 8" xfId="170" xr:uid="{00000000-0005-0000-0000-0000BA000000}"/>
    <cellStyle name="Euro 8 2" xfId="171" xr:uid="{00000000-0005-0000-0000-0000BB000000}"/>
    <cellStyle name="Euro 8 3" xfId="172" xr:uid="{00000000-0005-0000-0000-0000BC000000}"/>
    <cellStyle name="Euro 8 4" xfId="173" xr:uid="{00000000-0005-0000-0000-0000BD000000}"/>
    <cellStyle name="Euro 9" xfId="174" xr:uid="{00000000-0005-0000-0000-0000BE000000}"/>
    <cellStyle name="Euro 9 2" xfId="175" xr:uid="{00000000-0005-0000-0000-0000BF000000}"/>
    <cellStyle name="Euro 9 3" xfId="176" xr:uid="{00000000-0005-0000-0000-0000C0000000}"/>
    <cellStyle name="Euro 9 4" xfId="177" xr:uid="{00000000-0005-0000-0000-0000C1000000}"/>
    <cellStyle name="Euro 9 5" xfId="178" xr:uid="{00000000-0005-0000-0000-0000C2000000}"/>
    <cellStyle name="Euro 9 6" xfId="179" xr:uid="{00000000-0005-0000-0000-0000C3000000}"/>
    <cellStyle name="Euro 9 7" xfId="180" xr:uid="{00000000-0005-0000-0000-0000C4000000}"/>
    <cellStyle name="Euro 9 8" xfId="181" xr:uid="{00000000-0005-0000-0000-0000C5000000}"/>
    <cellStyle name="Euro 9 9" xfId="182" xr:uid="{00000000-0005-0000-0000-0000C6000000}"/>
    <cellStyle name="Excel Built-in Currency" xfId="616" xr:uid="{717CAE0E-6456-4FD5-871E-00157AB0B82E}"/>
    <cellStyle name="Incorrecto 2" xfId="183" xr:uid="{00000000-0005-0000-0000-0000C7000000}"/>
    <cellStyle name="Incorrecto 2 2" xfId="184" xr:uid="{00000000-0005-0000-0000-0000C8000000}"/>
    <cellStyle name="Incorrecto 3" xfId="185" xr:uid="{00000000-0005-0000-0000-0000C9000000}"/>
    <cellStyle name="Millares" xfId="1" builtinId="3"/>
    <cellStyle name="Millares [0] 2" xfId="457" xr:uid="{00000000-0005-0000-0000-0000CB000000}"/>
    <cellStyle name="Millares [0] 2 2" xfId="458" xr:uid="{00000000-0005-0000-0000-0000CC000000}"/>
    <cellStyle name="Millares [0] 2 2 2" xfId="459" xr:uid="{00000000-0005-0000-0000-0000CD000000}"/>
    <cellStyle name="Millares [0] 2 3" xfId="460" xr:uid="{00000000-0005-0000-0000-0000CE000000}"/>
    <cellStyle name="Millares [0] 3" xfId="461" xr:uid="{00000000-0005-0000-0000-0000CF000000}"/>
    <cellStyle name="Millares [0] 3 2" xfId="462" xr:uid="{00000000-0005-0000-0000-0000D0000000}"/>
    <cellStyle name="Millares [0] 3 2 2" xfId="463" xr:uid="{00000000-0005-0000-0000-0000D1000000}"/>
    <cellStyle name="Millares [0] 3 3" xfId="464" xr:uid="{00000000-0005-0000-0000-0000D2000000}"/>
    <cellStyle name="Millares [0] 4" xfId="465" xr:uid="{00000000-0005-0000-0000-0000D3000000}"/>
    <cellStyle name="Millares [0] 4 2" xfId="466" xr:uid="{00000000-0005-0000-0000-0000D4000000}"/>
    <cellStyle name="Millares [0] 4 2 2" xfId="467" xr:uid="{00000000-0005-0000-0000-0000D5000000}"/>
    <cellStyle name="Millares [0] 4 3" xfId="468" xr:uid="{00000000-0005-0000-0000-0000D6000000}"/>
    <cellStyle name="Millares [0] 5" xfId="469" xr:uid="{00000000-0005-0000-0000-0000D7000000}"/>
    <cellStyle name="Millares [0] 5 2" xfId="470" xr:uid="{00000000-0005-0000-0000-0000D8000000}"/>
    <cellStyle name="Millares [0] 5 2 2" xfId="471" xr:uid="{00000000-0005-0000-0000-0000D9000000}"/>
    <cellStyle name="Millares [0] 5 3" xfId="472" xr:uid="{00000000-0005-0000-0000-0000DA000000}"/>
    <cellStyle name="Millares [0] 6" xfId="473" xr:uid="{00000000-0005-0000-0000-0000DB000000}"/>
    <cellStyle name="Millares [0] 6 2" xfId="474" xr:uid="{00000000-0005-0000-0000-0000DC000000}"/>
    <cellStyle name="Millares [0] 6 2 2" xfId="475" xr:uid="{00000000-0005-0000-0000-0000DD000000}"/>
    <cellStyle name="Millares [0] 6 3" xfId="476" xr:uid="{00000000-0005-0000-0000-0000DE000000}"/>
    <cellStyle name="Millares 10" xfId="186" xr:uid="{00000000-0005-0000-0000-0000DF000000}"/>
    <cellStyle name="Millares 10 2" xfId="187" xr:uid="{00000000-0005-0000-0000-0000E0000000}"/>
    <cellStyle name="Millares 10 2 2" xfId="629" xr:uid="{C0468586-46FD-4431-934A-B09AC4DD9CC6}"/>
    <cellStyle name="Millares 10 3" xfId="679" xr:uid="{C180FEF5-2B18-4CA8-8CE2-8DD02A22FF0C}"/>
    <cellStyle name="Millares 10 3 2 2" xfId="188" xr:uid="{00000000-0005-0000-0000-0000E1000000}"/>
    <cellStyle name="Millares 10 3 2 2 2" xfId="630" xr:uid="{8B08BDE7-DDCC-4E75-8BF5-8491D720A23E}"/>
    <cellStyle name="Millares 10 3 2 2 2 5" xfId="189" xr:uid="{00000000-0005-0000-0000-0000E2000000}"/>
    <cellStyle name="Millares 10 3 2 2 2 5 10" xfId="632" xr:uid="{1C7DBAA7-12E1-468F-B065-5FF33C977EE6}"/>
    <cellStyle name="Millares 10 3 2 2 2 5 2" xfId="631" xr:uid="{949EEB01-4159-48E8-A715-12774022D24D}"/>
    <cellStyle name="Millares 10 3 2 2 3 7" xfId="633" xr:uid="{A8455A5F-9F25-4909-8243-4AF670635238}"/>
    <cellStyle name="Millares 10 6" xfId="678" xr:uid="{D8D9A095-AAC1-49B1-915F-61A3FE9DEC40}"/>
    <cellStyle name="Millares 10 7" xfId="634" xr:uid="{6740AB54-04BA-468A-A60D-2C1CE1F4E274}"/>
    <cellStyle name="Millares 10 7 2" xfId="635" xr:uid="{D6804928-E6EB-4436-80F9-876ED0F7A6F0}"/>
    <cellStyle name="Millares 11" xfId="190" xr:uid="{00000000-0005-0000-0000-0000E3000000}"/>
    <cellStyle name="Millares 11 2" xfId="191" xr:uid="{00000000-0005-0000-0000-0000E4000000}"/>
    <cellStyle name="Millares 11 3" xfId="192" xr:uid="{00000000-0005-0000-0000-0000E5000000}"/>
    <cellStyle name="Millares 11 4" xfId="636" xr:uid="{22F51D99-1A18-414C-94DF-2A9E785B549F}"/>
    <cellStyle name="Millares 12" xfId="193" xr:uid="{00000000-0005-0000-0000-0000E6000000}"/>
    <cellStyle name="Millares 12 2" xfId="194" xr:uid="{00000000-0005-0000-0000-0000E7000000}"/>
    <cellStyle name="Millares 13" xfId="195" xr:uid="{00000000-0005-0000-0000-0000E8000000}"/>
    <cellStyle name="Millares 13 2" xfId="196" xr:uid="{00000000-0005-0000-0000-0000E9000000}"/>
    <cellStyle name="Millares 14" xfId="197" xr:uid="{00000000-0005-0000-0000-0000EA000000}"/>
    <cellStyle name="Millares 14 2" xfId="198" xr:uid="{00000000-0005-0000-0000-0000EB000000}"/>
    <cellStyle name="Millares 15" xfId="199" xr:uid="{00000000-0005-0000-0000-0000EC000000}"/>
    <cellStyle name="Millares 15 2" xfId="200" xr:uid="{00000000-0005-0000-0000-0000ED000000}"/>
    <cellStyle name="Millares 16" xfId="201" xr:uid="{00000000-0005-0000-0000-0000EE000000}"/>
    <cellStyle name="Millares 17" xfId="202" xr:uid="{00000000-0005-0000-0000-0000EF000000}"/>
    <cellStyle name="Millares 18" xfId="203" xr:uid="{00000000-0005-0000-0000-0000F0000000}"/>
    <cellStyle name="Millares 19" xfId="204" xr:uid="{00000000-0005-0000-0000-0000F1000000}"/>
    <cellStyle name="Millares 2" xfId="205" xr:uid="{00000000-0005-0000-0000-0000F2000000}"/>
    <cellStyle name="Millares 2 2" xfId="206" xr:uid="{00000000-0005-0000-0000-0000F3000000}"/>
    <cellStyle name="Millares 2 2 2" xfId="207" xr:uid="{00000000-0005-0000-0000-0000F4000000}"/>
    <cellStyle name="Millares 2 2 2 2" xfId="208" xr:uid="{00000000-0005-0000-0000-0000F5000000}"/>
    <cellStyle name="Millares 2 2 2 2 2" xfId="209" xr:uid="{00000000-0005-0000-0000-0000F6000000}"/>
    <cellStyle name="Millares 2 2 2 3" xfId="210" xr:uid="{00000000-0005-0000-0000-0000F7000000}"/>
    <cellStyle name="Millares 2 2 3" xfId="211" xr:uid="{00000000-0005-0000-0000-0000F8000000}"/>
    <cellStyle name="Millares 2 2 3 2" xfId="212" xr:uid="{00000000-0005-0000-0000-0000F9000000}"/>
    <cellStyle name="Millares 2 2 3 2 2" xfId="213" xr:uid="{00000000-0005-0000-0000-0000FA000000}"/>
    <cellStyle name="Millares 2 2 3 2 3" xfId="640" xr:uid="{126CB4FD-A18D-4BE8-865C-E543E50A0085}"/>
    <cellStyle name="Millares 2 2 3 3" xfId="214" xr:uid="{00000000-0005-0000-0000-0000FB000000}"/>
    <cellStyle name="Millares 2 2 3 3 2" xfId="620" xr:uid="{B356A365-79FF-41FB-805C-4EA9631CD514}"/>
    <cellStyle name="Millares 2 2 3 4" xfId="639" xr:uid="{7543D295-EED3-450E-AC89-A0C9EA89272E}"/>
    <cellStyle name="Millares 2 2 3_Sheet2" xfId="215" xr:uid="{00000000-0005-0000-0000-0000FC000000}"/>
    <cellStyle name="Millares 2 2 4" xfId="216" xr:uid="{00000000-0005-0000-0000-0000FD000000}"/>
    <cellStyle name="Millares 2 2 4 2" xfId="217" xr:uid="{00000000-0005-0000-0000-0000FE000000}"/>
    <cellStyle name="Millares 2 2 4 2 2" xfId="218" xr:uid="{00000000-0005-0000-0000-0000FF000000}"/>
    <cellStyle name="Millares 2 2 4 3" xfId="219" xr:uid="{00000000-0005-0000-0000-000000010000}"/>
    <cellStyle name="Millares 2 2 5" xfId="220" xr:uid="{00000000-0005-0000-0000-000001010000}"/>
    <cellStyle name="Millares 2 2 5 2" xfId="221" xr:uid="{00000000-0005-0000-0000-000002010000}"/>
    <cellStyle name="Millares 2 2 5 2 2" xfId="222" xr:uid="{00000000-0005-0000-0000-000003010000}"/>
    <cellStyle name="Millares 2 2 5 3" xfId="223" xr:uid="{00000000-0005-0000-0000-000004010000}"/>
    <cellStyle name="Millares 2 2 6" xfId="224" xr:uid="{00000000-0005-0000-0000-000005010000}"/>
    <cellStyle name="Millares 2 2 6 2" xfId="225" xr:uid="{00000000-0005-0000-0000-000006010000}"/>
    <cellStyle name="Millares 2 2 7" xfId="226" xr:uid="{00000000-0005-0000-0000-000007010000}"/>
    <cellStyle name="Millares 2 2 8" xfId="638" xr:uid="{BBF66ADB-C4A2-4447-9DED-0504B9F40E1E}"/>
    <cellStyle name="Millares 2 3" xfId="227" xr:uid="{00000000-0005-0000-0000-000008010000}"/>
    <cellStyle name="Millares 2 3 2" xfId="228" xr:uid="{00000000-0005-0000-0000-000009010000}"/>
    <cellStyle name="Millares 2 3 2 2" xfId="229" xr:uid="{00000000-0005-0000-0000-00000A010000}"/>
    <cellStyle name="Millares 2 3 2 2 2" xfId="230" xr:uid="{00000000-0005-0000-0000-00000B010000}"/>
    <cellStyle name="Millares 2 3 2 3" xfId="231" xr:uid="{00000000-0005-0000-0000-00000C010000}"/>
    <cellStyle name="Millares 2 3 3" xfId="232" xr:uid="{00000000-0005-0000-0000-00000D010000}"/>
    <cellStyle name="Millares 2 3 3 2" xfId="233" xr:uid="{00000000-0005-0000-0000-00000E010000}"/>
    <cellStyle name="Millares 2 3 3 2 2" xfId="234" xr:uid="{00000000-0005-0000-0000-00000F010000}"/>
    <cellStyle name="Millares 2 3 3 3" xfId="235" xr:uid="{00000000-0005-0000-0000-000010010000}"/>
    <cellStyle name="Millares 2 3 4" xfId="236" xr:uid="{00000000-0005-0000-0000-000011010000}"/>
    <cellStyle name="Millares 2 3 4 2" xfId="237" xr:uid="{00000000-0005-0000-0000-000012010000}"/>
    <cellStyle name="Millares 2 3 4 2 2" xfId="238" xr:uid="{00000000-0005-0000-0000-000013010000}"/>
    <cellStyle name="Millares 2 3 4 3" xfId="239" xr:uid="{00000000-0005-0000-0000-000014010000}"/>
    <cellStyle name="Millares 2 3 5" xfId="240" xr:uid="{00000000-0005-0000-0000-000015010000}"/>
    <cellStyle name="Millares 2 3 5 2" xfId="241" xr:uid="{00000000-0005-0000-0000-000016010000}"/>
    <cellStyle name="Millares 2 3 5 2 2" xfId="242" xr:uid="{00000000-0005-0000-0000-000017010000}"/>
    <cellStyle name="Millares 2 3 5 3" xfId="243" xr:uid="{00000000-0005-0000-0000-000018010000}"/>
    <cellStyle name="Millares 2 3 6" xfId="244" xr:uid="{00000000-0005-0000-0000-000019010000}"/>
    <cellStyle name="Millares 2 3 6 2" xfId="245" xr:uid="{00000000-0005-0000-0000-00001A010000}"/>
    <cellStyle name="Millares 2 3 7" xfId="246" xr:uid="{00000000-0005-0000-0000-00001B010000}"/>
    <cellStyle name="Millares 2 4" xfId="247" xr:uid="{00000000-0005-0000-0000-00001C010000}"/>
    <cellStyle name="Millares 2 4 2" xfId="248" xr:uid="{00000000-0005-0000-0000-00001D010000}"/>
    <cellStyle name="Millares 2 4 2 2" xfId="249" xr:uid="{00000000-0005-0000-0000-00001E010000}"/>
    <cellStyle name="Millares 2 4 2 2 2" xfId="643" xr:uid="{B5108D8B-F381-4F69-B1BC-F85D9498665C}"/>
    <cellStyle name="Millares 2 4 2 3" xfId="250" xr:uid="{00000000-0005-0000-0000-00001F010000}"/>
    <cellStyle name="Millares 2 4 2 4" xfId="642" xr:uid="{902D898A-44B1-48BA-8C30-ECDCF45EE558}"/>
    <cellStyle name="Millares 2 4 3" xfId="251" xr:uid="{00000000-0005-0000-0000-000020010000}"/>
    <cellStyle name="Millares 2 4 4" xfId="641" xr:uid="{2E971191-D816-4616-902E-A8A4B1FC1B4B}"/>
    <cellStyle name="Millares 2 5" xfId="252" xr:uid="{00000000-0005-0000-0000-000021010000}"/>
    <cellStyle name="Millares 2 5 2" xfId="253" xr:uid="{00000000-0005-0000-0000-000022010000}"/>
    <cellStyle name="Millares 2 5 2 2" xfId="254" xr:uid="{00000000-0005-0000-0000-000023010000}"/>
    <cellStyle name="Millares 2 5 2 3" xfId="255" xr:uid="{00000000-0005-0000-0000-000024010000}"/>
    <cellStyle name="Millares 2 5 2_Sheet2" xfId="256" xr:uid="{00000000-0005-0000-0000-000025010000}"/>
    <cellStyle name="Millares 2 5 3" xfId="257" xr:uid="{00000000-0005-0000-0000-000026010000}"/>
    <cellStyle name="Millares 2 5 4" xfId="258" xr:uid="{00000000-0005-0000-0000-000027010000}"/>
    <cellStyle name="Millares 2 5_Sheet2" xfId="259" xr:uid="{00000000-0005-0000-0000-000028010000}"/>
    <cellStyle name="Millares 2 6" xfId="260" xr:uid="{00000000-0005-0000-0000-000029010000}"/>
    <cellStyle name="Millares 2 6 2" xfId="261" xr:uid="{00000000-0005-0000-0000-00002A010000}"/>
    <cellStyle name="Millares 2 6 2 2" xfId="262" xr:uid="{00000000-0005-0000-0000-00002B010000}"/>
    <cellStyle name="Millares 2 6 3" xfId="263" xr:uid="{00000000-0005-0000-0000-00002C010000}"/>
    <cellStyle name="Millares 2 6 3 2" xfId="264" xr:uid="{00000000-0005-0000-0000-00002D010000}"/>
    <cellStyle name="Millares 2 6 4" xfId="265" xr:uid="{00000000-0005-0000-0000-00002E010000}"/>
    <cellStyle name="Millares 2 6 5" xfId="661" xr:uid="{15EE5704-94EF-468D-AF27-0D93B909EA5A}"/>
    <cellStyle name="Millares 2 7" xfId="637" xr:uid="{53BC9059-D8D5-432C-9ED3-E74E028EF13F}"/>
    <cellStyle name="Millares 2_Sheet2" xfId="274" xr:uid="{00000000-0005-0000-0000-00002F010000}"/>
    <cellStyle name="Millares 20" xfId="266" xr:uid="{00000000-0005-0000-0000-000030010000}"/>
    <cellStyle name="Millares 21" xfId="267" xr:uid="{00000000-0005-0000-0000-000031010000}"/>
    <cellStyle name="Millares 22" xfId="268" xr:uid="{00000000-0005-0000-0000-000032010000}"/>
    <cellStyle name="Millares 23" xfId="269" xr:uid="{00000000-0005-0000-0000-000033010000}"/>
    <cellStyle name="Millares 24" xfId="270" xr:uid="{00000000-0005-0000-0000-000034010000}"/>
    <cellStyle name="Millares 25" xfId="271" xr:uid="{00000000-0005-0000-0000-000035010000}"/>
    <cellStyle name="Millares 26" xfId="272" xr:uid="{00000000-0005-0000-0000-000036010000}"/>
    <cellStyle name="Millares 27" xfId="273" xr:uid="{00000000-0005-0000-0000-000037010000}"/>
    <cellStyle name="Millares 27 2" xfId="671" xr:uid="{A1FED41A-BA7A-4951-8467-77DB5BF49C7F}"/>
    <cellStyle name="Millares 27 3" xfId="670" xr:uid="{201EAB43-F460-4EBB-BF5A-856EF9A473A8}"/>
    <cellStyle name="Millares 28" xfId="623" xr:uid="{8300B829-F625-402B-85F6-A7AD22A351AC}"/>
    <cellStyle name="Millares 29" xfId="665" xr:uid="{A21F9357-F498-4433-9E71-FFCB6472B134}"/>
    <cellStyle name="Millares 3" xfId="275" xr:uid="{00000000-0005-0000-0000-000038010000}"/>
    <cellStyle name="Millares 3 2" xfId="276" xr:uid="{00000000-0005-0000-0000-000039010000}"/>
    <cellStyle name="Millares 3 2 2" xfId="277" xr:uid="{00000000-0005-0000-0000-00003A010000}"/>
    <cellStyle name="Millares 3 2 2 2" xfId="278" xr:uid="{00000000-0005-0000-0000-00003B010000}"/>
    <cellStyle name="Millares 3 2 2 2 2" xfId="279" xr:uid="{00000000-0005-0000-0000-00003C010000}"/>
    <cellStyle name="Millares 3 2 2 3" xfId="280" xr:uid="{00000000-0005-0000-0000-00003D010000}"/>
    <cellStyle name="Millares 3 2 2 4" xfId="281" xr:uid="{00000000-0005-0000-0000-00003E010000}"/>
    <cellStyle name="Millares 3 2 2 5" xfId="645" xr:uid="{BFA8A9A2-3C12-47E1-90C6-6D0275AC2879}"/>
    <cellStyle name="Millares 3 2 3" xfId="282" xr:uid="{00000000-0005-0000-0000-00003F010000}"/>
    <cellStyle name="Millares 3 2 3 2" xfId="283" xr:uid="{00000000-0005-0000-0000-000040010000}"/>
    <cellStyle name="Millares 3 2 3 2 2" xfId="284" xr:uid="{00000000-0005-0000-0000-000041010000}"/>
    <cellStyle name="Millares 3 2 3 3" xfId="285" xr:uid="{00000000-0005-0000-0000-000042010000}"/>
    <cellStyle name="Millares 3 2 4" xfId="286" xr:uid="{00000000-0005-0000-0000-000043010000}"/>
    <cellStyle name="Millares 3 2 4 2" xfId="287" xr:uid="{00000000-0005-0000-0000-000044010000}"/>
    <cellStyle name="Millares 3 2 4 2 2" xfId="288" xr:uid="{00000000-0005-0000-0000-000045010000}"/>
    <cellStyle name="Millares 3 2 4 3" xfId="289" xr:uid="{00000000-0005-0000-0000-000046010000}"/>
    <cellStyle name="Millares 3 2 5" xfId="290" xr:uid="{00000000-0005-0000-0000-000047010000}"/>
    <cellStyle name="Millares 3 2 5 2" xfId="291" xr:uid="{00000000-0005-0000-0000-000048010000}"/>
    <cellStyle name="Millares 3 2 6" xfId="292" xr:uid="{00000000-0005-0000-0000-000049010000}"/>
    <cellStyle name="Millares 3 3" xfId="293" xr:uid="{00000000-0005-0000-0000-00004A010000}"/>
    <cellStyle name="Millares 3 3 2" xfId="294" xr:uid="{00000000-0005-0000-0000-00004B010000}"/>
    <cellStyle name="Millares 3 3 2 2" xfId="295" xr:uid="{00000000-0005-0000-0000-00004C010000}"/>
    <cellStyle name="Millares 3 3 2 2 2" xfId="296" xr:uid="{00000000-0005-0000-0000-00004D010000}"/>
    <cellStyle name="Millares 3 3 2 3" xfId="297" xr:uid="{00000000-0005-0000-0000-00004E010000}"/>
    <cellStyle name="Millares 3 3 3" xfId="298" xr:uid="{00000000-0005-0000-0000-00004F010000}"/>
    <cellStyle name="Millares 3 3 3 2" xfId="299" xr:uid="{00000000-0005-0000-0000-000050010000}"/>
    <cellStyle name="Millares 3 3 3 2 2" xfId="300" xr:uid="{00000000-0005-0000-0000-000051010000}"/>
    <cellStyle name="Millares 3 3 3 3" xfId="301" xr:uid="{00000000-0005-0000-0000-000052010000}"/>
    <cellStyle name="Millares 3 3 4" xfId="302" xr:uid="{00000000-0005-0000-0000-000053010000}"/>
    <cellStyle name="Millares 3 3 4 2" xfId="303" xr:uid="{00000000-0005-0000-0000-000054010000}"/>
    <cellStyle name="Millares 3 3 4 2 2" xfId="304" xr:uid="{00000000-0005-0000-0000-000055010000}"/>
    <cellStyle name="Millares 3 3 4 3" xfId="305" xr:uid="{00000000-0005-0000-0000-000056010000}"/>
    <cellStyle name="Millares 3 3 5" xfId="306" xr:uid="{00000000-0005-0000-0000-000057010000}"/>
    <cellStyle name="Millares 3 3 5 2" xfId="307" xr:uid="{00000000-0005-0000-0000-000058010000}"/>
    <cellStyle name="Millares 3 3 6" xfId="308" xr:uid="{00000000-0005-0000-0000-000059010000}"/>
    <cellStyle name="Millares 3 4" xfId="309" xr:uid="{00000000-0005-0000-0000-00005A010000}"/>
    <cellStyle name="Millares 3 4 2" xfId="310" xr:uid="{00000000-0005-0000-0000-00005B010000}"/>
    <cellStyle name="Millares 3 4 2 2" xfId="311" xr:uid="{00000000-0005-0000-0000-00005C010000}"/>
    <cellStyle name="Millares 3 4 2 2 2" xfId="312" xr:uid="{00000000-0005-0000-0000-00005D010000}"/>
    <cellStyle name="Millares 3 4 2 3" xfId="313" xr:uid="{00000000-0005-0000-0000-00005E010000}"/>
    <cellStyle name="Millares 3 4 3" xfId="314" xr:uid="{00000000-0005-0000-0000-00005F010000}"/>
    <cellStyle name="Millares 3 4 3 2" xfId="315" xr:uid="{00000000-0005-0000-0000-000060010000}"/>
    <cellStyle name="Millares 3 4 3 2 2" xfId="316" xr:uid="{00000000-0005-0000-0000-000061010000}"/>
    <cellStyle name="Millares 3 4 3 3" xfId="317" xr:uid="{00000000-0005-0000-0000-000062010000}"/>
    <cellStyle name="Millares 3 4 4" xfId="318" xr:uid="{00000000-0005-0000-0000-000063010000}"/>
    <cellStyle name="Millares 3 4 4 2" xfId="319" xr:uid="{00000000-0005-0000-0000-000064010000}"/>
    <cellStyle name="Millares 3 4 4 2 2" xfId="320" xr:uid="{00000000-0005-0000-0000-000065010000}"/>
    <cellStyle name="Millares 3 4 4 3" xfId="321" xr:uid="{00000000-0005-0000-0000-000066010000}"/>
    <cellStyle name="Millares 3 4 5" xfId="322" xr:uid="{00000000-0005-0000-0000-000067010000}"/>
    <cellStyle name="Millares 3 4 5 2" xfId="323" xr:uid="{00000000-0005-0000-0000-000068010000}"/>
    <cellStyle name="Millares 3 4 6" xfId="324" xr:uid="{00000000-0005-0000-0000-000069010000}"/>
    <cellStyle name="Millares 3 5" xfId="325" xr:uid="{00000000-0005-0000-0000-00006A010000}"/>
    <cellStyle name="Millares 3 5 2" xfId="326" xr:uid="{00000000-0005-0000-0000-00006B010000}"/>
    <cellStyle name="Millares 3 5 2 2" xfId="327" xr:uid="{00000000-0005-0000-0000-00006C010000}"/>
    <cellStyle name="Millares 3 5 2 2 2" xfId="328" xr:uid="{00000000-0005-0000-0000-00006D010000}"/>
    <cellStyle name="Millares 3 5 2 3" xfId="329" xr:uid="{00000000-0005-0000-0000-00006E010000}"/>
    <cellStyle name="Millares 3 5 3" xfId="330" xr:uid="{00000000-0005-0000-0000-00006F010000}"/>
    <cellStyle name="Millares 3 5 3 2" xfId="331" xr:uid="{00000000-0005-0000-0000-000070010000}"/>
    <cellStyle name="Millares 3 5 3 2 2" xfId="332" xr:uid="{00000000-0005-0000-0000-000071010000}"/>
    <cellStyle name="Millares 3 5 3 3" xfId="333" xr:uid="{00000000-0005-0000-0000-000072010000}"/>
    <cellStyle name="Millares 3 5 4" xfId="334" xr:uid="{00000000-0005-0000-0000-000073010000}"/>
    <cellStyle name="Millares 3 5 4 2" xfId="335" xr:uid="{00000000-0005-0000-0000-000074010000}"/>
    <cellStyle name="Millares 3 5 4 2 2" xfId="336" xr:uid="{00000000-0005-0000-0000-000075010000}"/>
    <cellStyle name="Millares 3 5 4 3" xfId="337" xr:uid="{00000000-0005-0000-0000-000076010000}"/>
    <cellStyle name="Millares 3 5 5" xfId="338" xr:uid="{00000000-0005-0000-0000-000077010000}"/>
    <cellStyle name="Millares 3 5 5 2" xfId="339" xr:uid="{00000000-0005-0000-0000-000078010000}"/>
    <cellStyle name="Millares 3 5 6" xfId="340" xr:uid="{00000000-0005-0000-0000-000079010000}"/>
    <cellStyle name="Millares 3 6" xfId="341" xr:uid="{00000000-0005-0000-0000-00007A010000}"/>
    <cellStyle name="Millares 3 6 2" xfId="342" xr:uid="{00000000-0005-0000-0000-00007B010000}"/>
    <cellStyle name="Millares 3 6 2 2" xfId="343" xr:uid="{00000000-0005-0000-0000-00007C010000}"/>
    <cellStyle name="Millares 3 6 2 2 2" xfId="344" xr:uid="{00000000-0005-0000-0000-00007D010000}"/>
    <cellStyle name="Millares 3 6 2 3" xfId="345" xr:uid="{00000000-0005-0000-0000-00007E010000}"/>
    <cellStyle name="Millares 3 6 3" xfId="346" xr:uid="{00000000-0005-0000-0000-00007F010000}"/>
    <cellStyle name="Millares 3 6 3 2" xfId="347" xr:uid="{00000000-0005-0000-0000-000080010000}"/>
    <cellStyle name="Millares 3 6 3 2 2" xfId="348" xr:uid="{00000000-0005-0000-0000-000081010000}"/>
    <cellStyle name="Millares 3 6 3 3" xfId="349" xr:uid="{00000000-0005-0000-0000-000082010000}"/>
    <cellStyle name="Millares 3 6 4" xfId="350" xr:uid="{00000000-0005-0000-0000-000083010000}"/>
    <cellStyle name="Millares 3 6 4 2" xfId="351" xr:uid="{00000000-0005-0000-0000-000084010000}"/>
    <cellStyle name="Millares 3 6 4 2 2" xfId="352" xr:uid="{00000000-0005-0000-0000-000085010000}"/>
    <cellStyle name="Millares 3 6 4 3" xfId="353" xr:uid="{00000000-0005-0000-0000-000086010000}"/>
    <cellStyle name="Millares 3 6 5" xfId="354" xr:uid="{00000000-0005-0000-0000-000087010000}"/>
    <cellStyle name="Millares 3 6 5 2" xfId="355" xr:uid="{00000000-0005-0000-0000-000088010000}"/>
    <cellStyle name="Millares 3 6 6" xfId="356" xr:uid="{00000000-0005-0000-0000-000089010000}"/>
    <cellStyle name="Millares 3 7" xfId="357" xr:uid="{00000000-0005-0000-0000-00008A010000}"/>
    <cellStyle name="Millares 3 8" xfId="644" xr:uid="{D9557A87-4520-4FEF-A92D-3C3F7C3A1C4D}"/>
    <cellStyle name="Millares 3_Sheet2" xfId="360" xr:uid="{00000000-0005-0000-0000-00008B010000}"/>
    <cellStyle name="Millares 30" xfId="358" xr:uid="{00000000-0005-0000-0000-00008C010000}"/>
    <cellStyle name="Millares 30 2" xfId="673" xr:uid="{6FE901EA-29F9-40FD-8209-CC15A745EFC3}"/>
    <cellStyle name="Millares 30 3" xfId="672" xr:uid="{B94A57AE-BC9A-447A-B4DF-5FDE929E1964}"/>
    <cellStyle name="Millares 31" xfId="359" xr:uid="{00000000-0005-0000-0000-00008D010000}"/>
    <cellStyle name="Millares 31 2" xfId="667" xr:uid="{4D2CADCC-F39F-469E-8830-ABC7331C90AF}"/>
    <cellStyle name="Millares 32" xfId="668" xr:uid="{98331629-ADEB-4D31-818F-E3DC5626810C}"/>
    <cellStyle name="Millares 4" xfId="361" xr:uid="{00000000-0005-0000-0000-00008E010000}"/>
    <cellStyle name="Millares 4 2" xfId="362" xr:uid="{00000000-0005-0000-0000-00008F010000}"/>
    <cellStyle name="Millares 4 2 2" xfId="363" xr:uid="{00000000-0005-0000-0000-000090010000}"/>
    <cellStyle name="Millares 4 2 2 2" xfId="364" xr:uid="{00000000-0005-0000-0000-000091010000}"/>
    <cellStyle name="Millares 4 2 2 2 2" xfId="365" xr:uid="{00000000-0005-0000-0000-000092010000}"/>
    <cellStyle name="Millares 4 2 2 3" xfId="366" xr:uid="{00000000-0005-0000-0000-000093010000}"/>
    <cellStyle name="Millares 4 2 3" xfId="367" xr:uid="{00000000-0005-0000-0000-000094010000}"/>
    <cellStyle name="Millares 4 2 3 2" xfId="368" xr:uid="{00000000-0005-0000-0000-000095010000}"/>
    <cellStyle name="Millares 4 2 3 2 2" xfId="369" xr:uid="{00000000-0005-0000-0000-000096010000}"/>
    <cellStyle name="Millares 4 2 3 3" xfId="370" xr:uid="{00000000-0005-0000-0000-000097010000}"/>
    <cellStyle name="Millares 4 2 4" xfId="371" xr:uid="{00000000-0005-0000-0000-000098010000}"/>
    <cellStyle name="Millares 4 2 4 2" xfId="372" xr:uid="{00000000-0005-0000-0000-000099010000}"/>
    <cellStyle name="Millares 4 2 4 2 2" xfId="373" xr:uid="{00000000-0005-0000-0000-00009A010000}"/>
    <cellStyle name="Millares 4 2 4 3" xfId="374" xr:uid="{00000000-0005-0000-0000-00009B010000}"/>
    <cellStyle name="Millares 4 2 5" xfId="375" xr:uid="{00000000-0005-0000-0000-00009C010000}"/>
    <cellStyle name="Millares 4 2 5 2" xfId="376" xr:uid="{00000000-0005-0000-0000-00009D010000}"/>
    <cellStyle name="Millares 4 2 6" xfId="377" xr:uid="{00000000-0005-0000-0000-00009E010000}"/>
    <cellStyle name="Millares 4 3" xfId="378" xr:uid="{00000000-0005-0000-0000-00009F010000}"/>
    <cellStyle name="Millares 4 3 2" xfId="379" xr:uid="{00000000-0005-0000-0000-0000A0010000}"/>
    <cellStyle name="Millares 4 3 2 2" xfId="380" xr:uid="{00000000-0005-0000-0000-0000A1010000}"/>
    <cellStyle name="Millares 4 3 2 2 2" xfId="381" xr:uid="{00000000-0005-0000-0000-0000A2010000}"/>
    <cellStyle name="Millares 4 3 2 3" xfId="382" xr:uid="{00000000-0005-0000-0000-0000A3010000}"/>
    <cellStyle name="Millares 4 3 3" xfId="383" xr:uid="{00000000-0005-0000-0000-0000A4010000}"/>
    <cellStyle name="Millares 4 3 3 2" xfId="384" xr:uid="{00000000-0005-0000-0000-0000A5010000}"/>
    <cellStyle name="Millares 4 3 3 2 2" xfId="385" xr:uid="{00000000-0005-0000-0000-0000A6010000}"/>
    <cellStyle name="Millares 4 3 3 3" xfId="386" xr:uid="{00000000-0005-0000-0000-0000A7010000}"/>
    <cellStyle name="Millares 4 3 4" xfId="387" xr:uid="{00000000-0005-0000-0000-0000A8010000}"/>
    <cellStyle name="Millares 4 3 4 2" xfId="388" xr:uid="{00000000-0005-0000-0000-0000A9010000}"/>
    <cellStyle name="Millares 4 3 4 2 2" xfId="389" xr:uid="{00000000-0005-0000-0000-0000AA010000}"/>
    <cellStyle name="Millares 4 3 4 3" xfId="390" xr:uid="{00000000-0005-0000-0000-0000AB010000}"/>
    <cellStyle name="Millares 4 3 5" xfId="391" xr:uid="{00000000-0005-0000-0000-0000AC010000}"/>
    <cellStyle name="Millares 4 3 5 2" xfId="392" xr:uid="{00000000-0005-0000-0000-0000AD010000}"/>
    <cellStyle name="Millares 4 3 6" xfId="393" xr:uid="{00000000-0005-0000-0000-0000AE010000}"/>
    <cellStyle name="Millares 4 4" xfId="394" xr:uid="{00000000-0005-0000-0000-0000AF010000}"/>
    <cellStyle name="Millares 4 4 2" xfId="395" xr:uid="{00000000-0005-0000-0000-0000B0010000}"/>
    <cellStyle name="Millares 4 4 2 2" xfId="396" xr:uid="{00000000-0005-0000-0000-0000B1010000}"/>
    <cellStyle name="Millares 4 4 2 2 2" xfId="397" xr:uid="{00000000-0005-0000-0000-0000B2010000}"/>
    <cellStyle name="Millares 4 4 2 3" xfId="398" xr:uid="{00000000-0005-0000-0000-0000B3010000}"/>
    <cellStyle name="Millares 4 4 3" xfId="399" xr:uid="{00000000-0005-0000-0000-0000B4010000}"/>
    <cellStyle name="Millares 4 4 3 2" xfId="400" xr:uid="{00000000-0005-0000-0000-0000B5010000}"/>
    <cellStyle name="Millares 4 4 3 2 2" xfId="401" xr:uid="{00000000-0005-0000-0000-0000B6010000}"/>
    <cellStyle name="Millares 4 4 3 3" xfId="402" xr:uid="{00000000-0005-0000-0000-0000B7010000}"/>
    <cellStyle name="Millares 4 4 4" xfId="403" xr:uid="{00000000-0005-0000-0000-0000B8010000}"/>
    <cellStyle name="Millares 4 4 4 2" xfId="404" xr:uid="{00000000-0005-0000-0000-0000B9010000}"/>
    <cellStyle name="Millares 4 4 4 2 2" xfId="405" xr:uid="{00000000-0005-0000-0000-0000BA010000}"/>
    <cellStyle name="Millares 4 4 4 3" xfId="406" xr:uid="{00000000-0005-0000-0000-0000BB010000}"/>
    <cellStyle name="Millares 4 4 5" xfId="407" xr:uid="{00000000-0005-0000-0000-0000BC010000}"/>
    <cellStyle name="Millares 4 4 5 2" xfId="408" xr:uid="{00000000-0005-0000-0000-0000BD010000}"/>
    <cellStyle name="Millares 4 4 6" xfId="409" xr:uid="{00000000-0005-0000-0000-0000BE010000}"/>
    <cellStyle name="Millares 4 5" xfId="410" xr:uid="{00000000-0005-0000-0000-0000BF010000}"/>
    <cellStyle name="Millares 4 5 2" xfId="411" xr:uid="{00000000-0005-0000-0000-0000C0010000}"/>
    <cellStyle name="Millares 4 5 2 2" xfId="412" xr:uid="{00000000-0005-0000-0000-0000C1010000}"/>
    <cellStyle name="Millares 4 5 2 2 2" xfId="413" xr:uid="{00000000-0005-0000-0000-0000C2010000}"/>
    <cellStyle name="Millares 4 5 2 3" xfId="414" xr:uid="{00000000-0005-0000-0000-0000C3010000}"/>
    <cellStyle name="Millares 4 5 3" xfId="415" xr:uid="{00000000-0005-0000-0000-0000C4010000}"/>
    <cellStyle name="Millares 4 5 3 2" xfId="416" xr:uid="{00000000-0005-0000-0000-0000C5010000}"/>
    <cellStyle name="Millares 4 5 3 2 2" xfId="417" xr:uid="{00000000-0005-0000-0000-0000C6010000}"/>
    <cellStyle name="Millares 4 5 3 3" xfId="418" xr:uid="{00000000-0005-0000-0000-0000C7010000}"/>
    <cellStyle name="Millares 4 5 4" xfId="419" xr:uid="{00000000-0005-0000-0000-0000C8010000}"/>
    <cellStyle name="Millares 4 5 4 2" xfId="420" xr:uid="{00000000-0005-0000-0000-0000C9010000}"/>
    <cellStyle name="Millares 4 5 4 2 2" xfId="421" xr:uid="{00000000-0005-0000-0000-0000CA010000}"/>
    <cellStyle name="Millares 4 5 4 3" xfId="422" xr:uid="{00000000-0005-0000-0000-0000CB010000}"/>
    <cellStyle name="Millares 4 5 5" xfId="423" xr:uid="{00000000-0005-0000-0000-0000CC010000}"/>
    <cellStyle name="Millares 4 5 5 2" xfId="424" xr:uid="{00000000-0005-0000-0000-0000CD010000}"/>
    <cellStyle name="Millares 4 5 6" xfId="425" xr:uid="{00000000-0005-0000-0000-0000CE010000}"/>
    <cellStyle name="Millares 4 6" xfId="426" xr:uid="{00000000-0005-0000-0000-0000CF010000}"/>
    <cellStyle name="Millares 4 6 2" xfId="427" xr:uid="{00000000-0005-0000-0000-0000D0010000}"/>
    <cellStyle name="Millares 4 6 2 2" xfId="428" xr:uid="{00000000-0005-0000-0000-0000D1010000}"/>
    <cellStyle name="Millares 4 6 2 2 2" xfId="429" xr:uid="{00000000-0005-0000-0000-0000D2010000}"/>
    <cellStyle name="Millares 4 6 2 3" xfId="430" xr:uid="{00000000-0005-0000-0000-0000D3010000}"/>
    <cellStyle name="Millares 4 6 3" xfId="431" xr:uid="{00000000-0005-0000-0000-0000D4010000}"/>
    <cellStyle name="Millares 4 6 3 2" xfId="432" xr:uid="{00000000-0005-0000-0000-0000D5010000}"/>
    <cellStyle name="Millares 4 6 3 2 2" xfId="433" xr:uid="{00000000-0005-0000-0000-0000D6010000}"/>
    <cellStyle name="Millares 4 6 3 3" xfId="434" xr:uid="{00000000-0005-0000-0000-0000D7010000}"/>
    <cellStyle name="Millares 4 6 4" xfId="435" xr:uid="{00000000-0005-0000-0000-0000D8010000}"/>
    <cellStyle name="Millares 4 6 4 2" xfId="436" xr:uid="{00000000-0005-0000-0000-0000D9010000}"/>
    <cellStyle name="Millares 4 6 4 2 2" xfId="437" xr:uid="{00000000-0005-0000-0000-0000DA010000}"/>
    <cellStyle name="Millares 4 6 4 3" xfId="438" xr:uid="{00000000-0005-0000-0000-0000DB010000}"/>
    <cellStyle name="Millares 4 6 5" xfId="439" xr:uid="{00000000-0005-0000-0000-0000DC010000}"/>
    <cellStyle name="Millares 4 6 5 2" xfId="440" xr:uid="{00000000-0005-0000-0000-0000DD010000}"/>
    <cellStyle name="Millares 4 6 6" xfId="441" xr:uid="{00000000-0005-0000-0000-0000DE010000}"/>
    <cellStyle name="Millares 4 7" xfId="646" xr:uid="{F33184EC-87D8-4F1B-B535-F0C9A490369E}"/>
    <cellStyle name="Millares 5" xfId="442" xr:uid="{00000000-0005-0000-0000-0000DF010000}"/>
    <cellStyle name="Millares 6" xfId="443" xr:uid="{00000000-0005-0000-0000-0000E0010000}"/>
    <cellStyle name="Millares 7" xfId="444" xr:uid="{00000000-0005-0000-0000-0000E1010000}"/>
    <cellStyle name="Millares 7 2" xfId="445" xr:uid="{00000000-0005-0000-0000-0000E2010000}"/>
    <cellStyle name="Millares 7 2 2" xfId="446" xr:uid="{00000000-0005-0000-0000-0000E3010000}"/>
    <cellStyle name="Millares 7 2 2 2" xfId="447" xr:uid="{00000000-0005-0000-0000-0000E4010000}"/>
    <cellStyle name="Millares 7 2 2 3" xfId="674" xr:uid="{5E15FAC6-C258-454D-9820-9E1DB880F1DD}"/>
    <cellStyle name="Millares 7 2 3" xfId="448" xr:uid="{00000000-0005-0000-0000-0000E5010000}"/>
    <cellStyle name="Millares 7 2 3 2" xfId="677" xr:uid="{0FE28293-73F6-4DB8-9B5D-8A586061033A}"/>
    <cellStyle name="Millares 7 2 4" xfId="648" xr:uid="{8E04661C-00F3-4B9E-8041-5D4CB7018CBF}"/>
    <cellStyle name="Millares 7 2_Sheet2" xfId="449" xr:uid="{00000000-0005-0000-0000-0000E6010000}"/>
    <cellStyle name="Millares 7 3" xfId="647" xr:uid="{CC8419F4-F748-42C7-96BB-B254F142C45C}"/>
    <cellStyle name="Millares 8" xfId="450" xr:uid="{00000000-0005-0000-0000-0000E7010000}"/>
    <cellStyle name="Millares 8 2" xfId="451" xr:uid="{00000000-0005-0000-0000-0000E8010000}"/>
    <cellStyle name="Millares 8 2 2" xfId="452" xr:uid="{00000000-0005-0000-0000-0000E9010000}"/>
    <cellStyle name="Millares 8 3" xfId="453" xr:uid="{00000000-0005-0000-0000-0000EA010000}"/>
    <cellStyle name="Millares 8 4" xfId="649" xr:uid="{4CD92D41-CFFC-43AD-BDC6-391F63BCD58A}"/>
    <cellStyle name="Millares 8_Sheet2" xfId="454" xr:uid="{00000000-0005-0000-0000-0000EB010000}"/>
    <cellStyle name="Millares 9" xfId="455" xr:uid="{00000000-0005-0000-0000-0000EC010000}"/>
    <cellStyle name="Millares 9 2" xfId="456" xr:uid="{00000000-0005-0000-0000-0000ED010000}"/>
    <cellStyle name="Moneda 10" xfId="477" xr:uid="{00000000-0005-0000-0000-0000EE010000}"/>
    <cellStyle name="Moneda 10 2" xfId="650" xr:uid="{9418D144-9D6C-400D-83E4-4A0341BC89A5}"/>
    <cellStyle name="Moneda 11" xfId="478" xr:uid="{00000000-0005-0000-0000-0000EF010000}"/>
    <cellStyle name="Moneda 12" xfId="479" xr:uid="{00000000-0005-0000-0000-0000F0010000}"/>
    <cellStyle name="Moneda 13" xfId="480" xr:uid="{00000000-0005-0000-0000-0000F1010000}"/>
    <cellStyle name="Moneda 2" xfId="481" xr:uid="{00000000-0005-0000-0000-0000F2010000}"/>
    <cellStyle name="Moneda 2 2" xfId="482" xr:uid="{00000000-0005-0000-0000-0000F3010000}"/>
    <cellStyle name="Moneda 2 3" xfId="483" xr:uid="{00000000-0005-0000-0000-0000F4010000}"/>
    <cellStyle name="Moneda 2 4" xfId="651" xr:uid="{842E6C40-07CF-4353-82E4-5C400717E5B9}"/>
    <cellStyle name="Moneda 2_Sheet2" xfId="484" xr:uid="{00000000-0005-0000-0000-0000F5010000}"/>
    <cellStyle name="Moneda 3" xfId="652" xr:uid="{633C7E65-5879-4A04-A340-72F0ABB11682}"/>
    <cellStyle name="Moneda 4" xfId="669" xr:uid="{E6EA8A52-F125-46BC-8B30-087E91C0BD1B}"/>
    <cellStyle name="Moneda 9" xfId="485" xr:uid="{00000000-0005-0000-0000-0000F6010000}"/>
    <cellStyle name="Neutral 2" xfId="486" xr:uid="{00000000-0005-0000-0000-0000F7010000}"/>
    <cellStyle name="Neutral 2 2" xfId="487" xr:uid="{00000000-0005-0000-0000-0000F8010000}"/>
    <cellStyle name="Neutral 3" xfId="488" xr:uid="{00000000-0005-0000-0000-0000F9010000}"/>
    <cellStyle name="Normal" xfId="0" builtinId="0"/>
    <cellStyle name="Normal 10" xfId="489" xr:uid="{00000000-0005-0000-0000-0000FB010000}"/>
    <cellStyle name="Normal 10 10" xfId="490" xr:uid="{00000000-0005-0000-0000-0000FC010000}"/>
    <cellStyle name="Normal 11" xfId="491" xr:uid="{00000000-0005-0000-0000-0000FD010000}"/>
    <cellStyle name="Normal 11 2" xfId="653" xr:uid="{85FE87BD-E13F-446C-83CE-954D6F2D890F}"/>
    <cellStyle name="Normal 14" xfId="492" xr:uid="{00000000-0005-0000-0000-0000FE010000}"/>
    <cellStyle name="Normal 14 2" xfId="493" xr:uid="{00000000-0005-0000-0000-0000FF010000}"/>
    <cellStyle name="Normal 14 3" xfId="494" xr:uid="{00000000-0005-0000-0000-000000020000}"/>
    <cellStyle name="Normal 15" xfId="495" xr:uid="{00000000-0005-0000-0000-000001020000}"/>
    <cellStyle name="Normal 15 2" xfId="654" xr:uid="{FBAF8CB6-0AC7-4B51-81A0-EF625A624CFD}"/>
    <cellStyle name="Normal 15 3" xfId="621" xr:uid="{D8D208CD-7DB6-45D2-9268-C9DC2E7D732E}"/>
    <cellStyle name="Normal 15 5" xfId="664" xr:uid="{32BDBF87-FC0A-48BD-A265-2872C38D7304}"/>
    <cellStyle name="Normal 17" xfId="663" xr:uid="{3F2A306B-52F8-4A3F-88DF-5CB5C8CBDCD1}"/>
    <cellStyle name="Normal 2" xfId="496" xr:uid="{00000000-0005-0000-0000-000002020000}"/>
    <cellStyle name="Normal 2 10 3 2" xfId="619" xr:uid="{207A9F60-8F7F-412A-8959-E113066522A3}"/>
    <cellStyle name="Normal 2 2" xfId="497" xr:uid="{00000000-0005-0000-0000-000003020000}"/>
    <cellStyle name="Normal 2 2 2" xfId="498" xr:uid="{00000000-0005-0000-0000-000004020000}"/>
    <cellStyle name="Normal 2 2 2 2" xfId="499" xr:uid="{00000000-0005-0000-0000-000005020000}"/>
    <cellStyle name="Normal 2 2 2 3" xfId="500" xr:uid="{00000000-0005-0000-0000-000006020000}"/>
    <cellStyle name="Normal 2 2 2 3 2" xfId="501" xr:uid="{00000000-0005-0000-0000-000007020000}"/>
    <cellStyle name="Normal 2 2 2 3 2 2" xfId="502" xr:uid="{00000000-0005-0000-0000-000008020000}"/>
    <cellStyle name="Normal 2 2 2 3 2 3" xfId="503" xr:uid="{00000000-0005-0000-0000-000009020000}"/>
    <cellStyle name="Normal 2 2 2 3 3" xfId="504" xr:uid="{00000000-0005-0000-0000-00000A020000}"/>
    <cellStyle name="Normal 2 2 2 3 3 2" xfId="505" xr:uid="{00000000-0005-0000-0000-00000B020000}"/>
    <cellStyle name="Normal 2 2 2 3 4" xfId="506" xr:uid="{00000000-0005-0000-0000-00000C020000}"/>
    <cellStyle name="Normal 2 2 2 4" xfId="507" xr:uid="{00000000-0005-0000-0000-00000D020000}"/>
    <cellStyle name="Normal 2 2 2 4 2" xfId="622" xr:uid="{44877E8D-26E9-42C1-97BE-613A98CB7DA5}"/>
    <cellStyle name="Normal 2 2 3" xfId="508" xr:uid="{00000000-0005-0000-0000-00000E020000}"/>
    <cellStyle name="Normal 2 2 4" xfId="509" xr:uid="{00000000-0005-0000-0000-00000F020000}"/>
    <cellStyle name="Normal 2 2 5" xfId="510" xr:uid="{00000000-0005-0000-0000-000010020000}"/>
    <cellStyle name="Normal 2 2 6" xfId="511" xr:uid="{00000000-0005-0000-0000-000011020000}"/>
    <cellStyle name="Normal 2 2 6 2" xfId="512" xr:uid="{00000000-0005-0000-0000-000012020000}"/>
    <cellStyle name="Normal 2 2 6 3" xfId="513" xr:uid="{00000000-0005-0000-0000-000013020000}"/>
    <cellStyle name="Normal 2 2 7" xfId="514" xr:uid="{00000000-0005-0000-0000-000014020000}"/>
    <cellStyle name="Normal 2 2 7 2" xfId="515" xr:uid="{00000000-0005-0000-0000-000015020000}"/>
    <cellStyle name="Normal 2 2 7 3" xfId="516" xr:uid="{00000000-0005-0000-0000-000016020000}"/>
    <cellStyle name="Normal 2 2 8" xfId="517" xr:uid="{00000000-0005-0000-0000-000017020000}"/>
    <cellStyle name="Normal 2 2 8 2" xfId="518" xr:uid="{00000000-0005-0000-0000-000018020000}"/>
    <cellStyle name="Normal 2 2 8 3" xfId="519" xr:uid="{00000000-0005-0000-0000-000019020000}"/>
    <cellStyle name="Normal 2 2 9" xfId="520" xr:uid="{00000000-0005-0000-0000-00001A020000}"/>
    <cellStyle name="Normal 2 2 9 2" xfId="521" xr:uid="{00000000-0005-0000-0000-00001B020000}"/>
    <cellStyle name="Normal 2 2_2009-123" xfId="522" xr:uid="{00000000-0005-0000-0000-00001C020000}"/>
    <cellStyle name="Normal 2 3" xfId="523" xr:uid="{00000000-0005-0000-0000-00001D020000}"/>
    <cellStyle name="Normal 2 3 10" xfId="524" xr:uid="{00000000-0005-0000-0000-00001E020000}"/>
    <cellStyle name="Normal 2 3 11" xfId="525" xr:uid="{00000000-0005-0000-0000-00001F020000}"/>
    <cellStyle name="Normal 2 3 2" xfId="526" xr:uid="{00000000-0005-0000-0000-000020020000}"/>
    <cellStyle name="Normal 2 3 2 2" xfId="527" xr:uid="{00000000-0005-0000-0000-000021020000}"/>
    <cellStyle name="Normal 2 3 3" xfId="528" xr:uid="{00000000-0005-0000-0000-000022020000}"/>
    <cellStyle name="Normal 2 3 4" xfId="529" xr:uid="{00000000-0005-0000-0000-000023020000}"/>
    <cellStyle name="Normal 2 3 5" xfId="530" xr:uid="{00000000-0005-0000-0000-000024020000}"/>
    <cellStyle name="Normal 2 3 5 2" xfId="531" xr:uid="{00000000-0005-0000-0000-000025020000}"/>
    <cellStyle name="Normal 2 3 5 2 2" xfId="532" xr:uid="{00000000-0005-0000-0000-000026020000}"/>
    <cellStyle name="Normal 2 3 5 2 3" xfId="533" xr:uid="{00000000-0005-0000-0000-000027020000}"/>
    <cellStyle name="Normal 2 3 5 3" xfId="534" xr:uid="{00000000-0005-0000-0000-000028020000}"/>
    <cellStyle name="Normal 2 3 5 3 2" xfId="535" xr:uid="{00000000-0005-0000-0000-000029020000}"/>
    <cellStyle name="Normal 2 3 5 4" xfId="536" xr:uid="{00000000-0005-0000-0000-00002A020000}"/>
    <cellStyle name="Normal 2 3 6" xfId="537" xr:uid="{00000000-0005-0000-0000-00002B020000}"/>
    <cellStyle name="Normal 2 3 6 2" xfId="538" xr:uid="{00000000-0005-0000-0000-00002C020000}"/>
    <cellStyle name="Normal 2 3 6 3" xfId="539" xr:uid="{00000000-0005-0000-0000-00002D020000}"/>
    <cellStyle name="Normal 2 3 6 3 2" xfId="662" xr:uid="{2AC6A9F4-F00E-4B13-B9ED-40904EC1C642}"/>
    <cellStyle name="Normal 2 3 7" xfId="540" xr:uid="{00000000-0005-0000-0000-00002E020000}"/>
    <cellStyle name="Normal 2 3 7 2" xfId="541" xr:uid="{00000000-0005-0000-0000-00002F020000}"/>
    <cellStyle name="Normal 2 3 7 3" xfId="542" xr:uid="{00000000-0005-0000-0000-000030020000}"/>
    <cellStyle name="Normal 2 3 8" xfId="543" xr:uid="{00000000-0005-0000-0000-000031020000}"/>
    <cellStyle name="Normal 2 3 8 2" xfId="544" xr:uid="{00000000-0005-0000-0000-000032020000}"/>
    <cellStyle name="Normal 2 3 9" xfId="545" xr:uid="{00000000-0005-0000-0000-000033020000}"/>
    <cellStyle name="Normal 2 3_2009-123" xfId="546" xr:uid="{00000000-0005-0000-0000-000034020000}"/>
    <cellStyle name="Normal 2 4" xfId="547" xr:uid="{00000000-0005-0000-0000-000035020000}"/>
    <cellStyle name="Normal 2_Sheet2" xfId="549" xr:uid="{00000000-0005-0000-0000-000036020000}"/>
    <cellStyle name="Normal 22" xfId="548" xr:uid="{00000000-0005-0000-0000-000037020000}"/>
    <cellStyle name="Normal 3" xfId="550" xr:uid="{00000000-0005-0000-0000-000038020000}"/>
    <cellStyle name="Normal 3 2" xfId="551" xr:uid="{00000000-0005-0000-0000-000039020000}"/>
    <cellStyle name="Normal 3 2 2" xfId="552" xr:uid="{00000000-0005-0000-0000-00003A020000}"/>
    <cellStyle name="Normal 3 2 2 3 7" xfId="655" xr:uid="{DBD1ECFA-217C-4586-B946-CBD9CBC35018}"/>
    <cellStyle name="Normal 3 3" xfId="553" xr:uid="{00000000-0005-0000-0000-00003B020000}"/>
    <cellStyle name="Normal 3 4" xfId="675" xr:uid="{7558CA2C-7635-4294-88B0-7DA3B4D2219E}"/>
    <cellStyle name="Normal 4" xfId="554" xr:uid="{00000000-0005-0000-0000-00003C020000}"/>
    <cellStyle name="Normal 4 2" xfId="555" xr:uid="{00000000-0005-0000-0000-00003D020000}"/>
    <cellStyle name="Normal 4 2 2" xfId="556" xr:uid="{00000000-0005-0000-0000-00003E020000}"/>
    <cellStyle name="Normal 4 2 2 5 2 4" xfId="656" xr:uid="{7ACE9FC1-CBCC-4794-929C-1E0963465054}"/>
    <cellStyle name="Normal 4 2 3 5 4" xfId="657" xr:uid="{78AE2025-1D20-4E94-A086-98719204E1BF}"/>
    <cellStyle name="Normal 4 2 3 8" xfId="658" xr:uid="{8D68357C-75C3-4E3F-AF45-E56C28ACF93A}"/>
    <cellStyle name="Normal 43" xfId="557" xr:uid="{00000000-0005-0000-0000-00003F020000}"/>
    <cellStyle name="Normal 5" xfId="558" xr:uid="{00000000-0005-0000-0000-000040020000}"/>
    <cellStyle name="Normal 5 2" xfId="559" xr:uid="{00000000-0005-0000-0000-000041020000}"/>
    <cellStyle name="Normal 5 3" xfId="676" xr:uid="{C61839F0-543F-40B6-9585-E438867FFB26}"/>
    <cellStyle name="Normal 6 2" xfId="560" xr:uid="{00000000-0005-0000-0000-000042020000}"/>
    <cellStyle name="Normal 7 2" xfId="561" xr:uid="{00000000-0005-0000-0000-000043020000}"/>
    <cellStyle name="Normal 9 2" xfId="562" xr:uid="{00000000-0005-0000-0000-000044020000}"/>
    <cellStyle name="Notas 2" xfId="563" xr:uid="{00000000-0005-0000-0000-000045020000}"/>
    <cellStyle name="Notas 2 2" xfId="564" xr:uid="{00000000-0005-0000-0000-000046020000}"/>
    <cellStyle name="Notas 2_Copia de Xl0000021.xls INGRID" xfId="565" xr:uid="{00000000-0005-0000-0000-000047020000}"/>
    <cellStyle name="Notas 3" xfId="566" xr:uid="{00000000-0005-0000-0000-000048020000}"/>
    <cellStyle name="Porcentaje" xfId="615" builtinId="5"/>
    <cellStyle name="Porcentaje 2" xfId="614" xr:uid="{00000000-0005-0000-0000-00004A020000}"/>
    <cellStyle name="Porcentaje 2 2" xfId="659" xr:uid="{01EA444E-F898-4930-A103-334989A44E4B}"/>
    <cellStyle name="Porcentaje 3" xfId="660" xr:uid="{0329317B-F7F3-42B1-9F91-6FEA02EFAF07}"/>
    <cellStyle name="Salida 2" xfId="567" xr:uid="{00000000-0005-0000-0000-00004B020000}"/>
    <cellStyle name="Salida 2 2" xfId="568" xr:uid="{00000000-0005-0000-0000-00004C020000}"/>
    <cellStyle name="Salida 2_Copia de Xl0000021.xls INGRID" xfId="569" xr:uid="{00000000-0005-0000-0000-00004D020000}"/>
    <cellStyle name="Salida 3" xfId="570" xr:uid="{00000000-0005-0000-0000-00004E020000}"/>
    <cellStyle name="Texto de advertencia 2" xfId="571" xr:uid="{00000000-0005-0000-0000-00004F020000}"/>
    <cellStyle name="Texto de advertencia 2 2" xfId="572" xr:uid="{00000000-0005-0000-0000-000050020000}"/>
    <cellStyle name="Texto de advertencia 3" xfId="573" xr:uid="{00000000-0005-0000-0000-000051020000}"/>
    <cellStyle name="Texto explicativo 2" xfId="574" xr:uid="{00000000-0005-0000-0000-000052020000}"/>
    <cellStyle name="Texto explicativo 2 2" xfId="575" xr:uid="{00000000-0005-0000-0000-000053020000}"/>
    <cellStyle name="Texto explicativo 3" xfId="576" xr:uid="{00000000-0005-0000-0000-000054020000}"/>
    <cellStyle name="Título 1 2" xfId="581" xr:uid="{00000000-0005-0000-0000-000055020000}"/>
    <cellStyle name="Título 1 2 2" xfId="582" xr:uid="{00000000-0005-0000-0000-000056020000}"/>
    <cellStyle name="Título 1 2_2013-68" xfId="583" xr:uid="{00000000-0005-0000-0000-000057020000}"/>
    <cellStyle name="Título 1 3" xfId="584" xr:uid="{00000000-0005-0000-0000-000058020000}"/>
    <cellStyle name="Título 2 2" xfId="585" xr:uid="{00000000-0005-0000-0000-000059020000}"/>
    <cellStyle name="Título 2 2 2" xfId="586" xr:uid="{00000000-0005-0000-0000-00005A020000}"/>
    <cellStyle name="Título 2 2_2013-68" xfId="587" xr:uid="{00000000-0005-0000-0000-00005B020000}"/>
    <cellStyle name="Título 2 3" xfId="588" xr:uid="{00000000-0005-0000-0000-00005C020000}"/>
    <cellStyle name="Título 3 2" xfId="589" xr:uid="{00000000-0005-0000-0000-00005D020000}"/>
    <cellStyle name="Título 3 2 2" xfId="590" xr:uid="{00000000-0005-0000-0000-00005E020000}"/>
    <cellStyle name="Título 3 2_2013-68" xfId="591" xr:uid="{00000000-0005-0000-0000-00005F020000}"/>
    <cellStyle name="Título 3 3" xfId="592" xr:uid="{00000000-0005-0000-0000-000060020000}"/>
    <cellStyle name="Título 4" xfId="593" xr:uid="{00000000-0005-0000-0000-000061020000}"/>
    <cellStyle name="Título 4 2" xfId="594" xr:uid="{00000000-0005-0000-0000-000062020000}"/>
    <cellStyle name="Título 5" xfId="595" xr:uid="{00000000-0005-0000-0000-000063020000}"/>
    <cellStyle name="Total 2" xfId="577" xr:uid="{00000000-0005-0000-0000-000064020000}"/>
    <cellStyle name="Total 2 2" xfId="578" xr:uid="{00000000-0005-0000-0000-000065020000}"/>
    <cellStyle name="Total 2_2013-68" xfId="579" xr:uid="{00000000-0005-0000-0000-000066020000}"/>
    <cellStyle name="Total 3" xfId="580" xr:uid="{00000000-0005-0000-0000-00006702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3333CC"/>
      <rgbColor rgb="FFFFFF00"/>
      <rgbColor rgb="FFFF00FF"/>
      <rgbColor rgb="FF00FFFF"/>
      <rgbColor rgb="FF800000"/>
      <rgbColor rgb="FF008000"/>
      <rgbColor rgb="FF000080"/>
      <rgbColor rgb="FF999933"/>
      <rgbColor rgb="FF800080"/>
      <rgbColor rgb="FF008080"/>
      <rgbColor rgb="FFC0C0C0"/>
      <rgbColor rgb="FF808080"/>
      <rgbColor rgb="FF8EB4E3"/>
      <rgbColor rgb="FF996666"/>
      <rgbColor rgb="FFFFFFC0"/>
      <rgbColor rgb="FFDBEEF4"/>
      <rgbColor rgb="FF660066"/>
      <rgbColor rgb="FFFF8080"/>
      <rgbColor rgb="FF0080C0"/>
      <rgbColor rgb="FFC0C0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DCE6F2"/>
      <rgbColor rgb="FFCCFFCC"/>
      <rgbColor rgb="FFFFFF99"/>
      <rgbColor rgb="FFA6CAF0"/>
      <rgbColor rgb="FFCC9CCC"/>
      <rgbColor rgb="FFCC99FF"/>
      <rgbColor rgb="FFE3E3E3"/>
      <rgbColor rgb="FF558ED5"/>
      <rgbColor rgb="FF33CCCC"/>
      <rgbColor rgb="FFA0E0E0"/>
      <rgbColor rgb="FFB7DEE8"/>
      <rgbColor rgb="FFFF9900"/>
      <rgbColor rgb="FFE46C0A"/>
      <rgbColor rgb="FF336666"/>
      <rgbColor rgb="FF969696"/>
      <rgbColor rgb="FF215968"/>
      <rgbColor rgb="FF339966"/>
      <rgbColor rgb="FF003300"/>
      <rgbColor rgb="FF663300"/>
      <rgbColor rgb="FF996633"/>
      <rgbColor rgb="FF993366"/>
      <rgbColor rgb="FF333399"/>
      <rgbColor rgb="FF424242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169"/>
  <sheetViews>
    <sheetView tabSelected="1" view="pageBreakPreview" topLeftCell="B126" zoomScale="75" zoomScaleNormal="75" zoomScalePageLayoutView="75" workbookViewId="0">
      <selection activeCell="S154" sqref="S154"/>
    </sheetView>
  </sheetViews>
  <sheetFormatPr baseColWidth="10" defaultColWidth="9.140625" defaultRowHeight="15" x14ac:dyDescent="0.2"/>
  <cols>
    <col min="1" max="1" width="11.42578125" style="1" customWidth="1"/>
    <col min="2" max="2" width="62.42578125" style="1" customWidth="1"/>
    <col min="3" max="3" width="13.7109375" style="1" customWidth="1"/>
    <col min="4" max="4" width="12.140625" style="1" customWidth="1"/>
    <col min="5" max="5" width="17" style="2" customWidth="1"/>
    <col min="6" max="6" width="22.5703125" style="1" customWidth="1"/>
    <col min="7" max="7" width="24.28515625" style="1" customWidth="1"/>
    <col min="8" max="8" width="20.85546875" style="1" hidden="1" customWidth="1"/>
    <col min="9" max="9" width="20.28515625" style="1" hidden="1" customWidth="1"/>
    <col min="10" max="10" width="27.7109375" style="1" hidden="1" customWidth="1"/>
    <col min="11" max="11" width="19.7109375" style="1" hidden="1" customWidth="1"/>
    <col min="12" max="12" width="12.28515625" style="1" customWidth="1"/>
    <col min="13" max="13" width="11.5703125" style="1" customWidth="1"/>
    <col min="14" max="14" width="28.5703125" style="1" customWidth="1"/>
    <col min="15" max="16" width="9.140625" style="1" customWidth="1"/>
    <col min="17" max="1024" width="9.140625" style="1"/>
  </cols>
  <sheetData>
    <row r="1" spans="1:15" s="4" customFormat="1" ht="18" x14ac:dyDescent="0.25">
      <c r="A1" s="204" t="s">
        <v>20</v>
      </c>
      <c r="B1" s="204"/>
      <c r="C1" s="204"/>
      <c r="D1" s="204"/>
      <c r="E1" s="204"/>
      <c r="F1" s="204"/>
      <c r="G1" s="204"/>
      <c r="H1" s="3"/>
      <c r="I1" s="3"/>
      <c r="J1" s="3"/>
    </row>
    <row r="2" spans="1:15" s="4" customFormat="1" ht="18" x14ac:dyDescent="0.25">
      <c r="A2" s="204" t="s">
        <v>21</v>
      </c>
      <c r="B2" s="204"/>
      <c r="C2" s="204"/>
      <c r="D2" s="204"/>
      <c r="E2" s="204"/>
      <c r="F2" s="204"/>
      <c r="G2" s="204"/>
    </row>
    <row r="3" spans="1:15" s="4" customFormat="1" ht="18" x14ac:dyDescent="0.25">
      <c r="A3" s="205" t="s">
        <v>22</v>
      </c>
      <c r="B3" s="205"/>
      <c r="C3" s="205"/>
      <c r="D3" s="205"/>
      <c r="E3" s="205"/>
      <c r="F3" s="205"/>
      <c r="G3" s="205"/>
    </row>
    <row r="4" spans="1:15" s="4" customFormat="1" ht="20.25" x14ac:dyDescent="0.3">
      <c r="A4" s="5"/>
      <c r="B4" s="6"/>
      <c r="C4" s="7"/>
      <c r="D4" s="7"/>
      <c r="E4" s="8"/>
      <c r="F4" s="7"/>
      <c r="G4" s="7"/>
    </row>
    <row r="5" spans="1:15" s="1" customFormat="1" ht="18" x14ac:dyDescent="0.25">
      <c r="A5" s="206" t="s">
        <v>59</v>
      </c>
      <c r="B5" s="206"/>
      <c r="C5" s="20"/>
      <c r="D5" s="20"/>
      <c r="E5" s="20"/>
      <c r="F5" s="207"/>
      <c r="G5" s="207"/>
    </row>
    <row r="6" spans="1:15" s="9" customFormat="1" ht="75.75" customHeight="1" x14ac:dyDescent="0.25">
      <c r="A6" s="208" t="s">
        <v>161</v>
      </c>
      <c r="B6" s="208"/>
      <c r="C6" s="208"/>
      <c r="D6" s="208"/>
      <c r="E6" s="208"/>
      <c r="F6" s="208"/>
      <c r="G6" s="208"/>
    </row>
    <row r="7" spans="1:15" s="1" customFormat="1" ht="16.5" thickBot="1" x14ac:dyDescent="0.3">
      <c r="A7" s="14"/>
      <c r="B7" s="203"/>
      <c r="C7" s="203"/>
      <c r="D7" s="203"/>
      <c r="E7" s="203"/>
      <c r="F7" s="203"/>
      <c r="G7" s="203"/>
    </row>
    <row r="8" spans="1:15" s="1" customFormat="1" ht="23.25" customHeight="1" thickTop="1" thickBot="1" x14ac:dyDescent="0.3">
      <c r="A8" s="43" t="s">
        <v>6</v>
      </c>
      <c r="B8" s="44" t="s">
        <v>7</v>
      </c>
      <c r="C8" s="44" t="s">
        <v>8</v>
      </c>
      <c r="D8" s="44" t="s">
        <v>9</v>
      </c>
      <c r="E8" s="45" t="s">
        <v>10</v>
      </c>
      <c r="F8" s="44" t="s">
        <v>11</v>
      </c>
      <c r="G8" s="46" t="s">
        <v>1</v>
      </c>
      <c r="H8" s="13"/>
      <c r="I8" s="14"/>
      <c r="J8" s="14"/>
      <c r="K8" s="14"/>
      <c r="L8" s="14"/>
      <c r="M8" s="14"/>
      <c r="N8" s="14"/>
      <c r="O8" s="14"/>
    </row>
    <row r="9" spans="1:15" s="1" customFormat="1" ht="18.75" customHeight="1" thickTop="1" x14ac:dyDescent="0.25">
      <c r="A9" s="37"/>
      <c r="B9" s="38"/>
      <c r="C9" s="38"/>
      <c r="D9" s="38"/>
      <c r="E9" s="39"/>
      <c r="F9" s="38"/>
      <c r="G9" s="40"/>
      <c r="H9" s="15"/>
      <c r="I9" s="14"/>
      <c r="J9" s="14"/>
      <c r="K9" s="14"/>
      <c r="L9" s="14"/>
      <c r="M9" s="14"/>
      <c r="N9" s="14"/>
      <c r="O9" s="14"/>
    </row>
    <row r="10" spans="1:15" s="1" customFormat="1" ht="18.75" customHeight="1" x14ac:dyDescent="0.2">
      <c r="A10" s="47">
        <v>1</v>
      </c>
      <c r="B10" s="48" t="s">
        <v>12</v>
      </c>
      <c r="C10" s="49"/>
      <c r="D10" s="50"/>
      <c r="E10" s="51"/>
      <c r="F10" s="50"/>
      <c r="G10" s="52"/>
      <c r="H10" s="16"/>
      <c r="I10"/>
      <c r="J10"/>
      <c r="K10"/>
      <c r="L10"/>
      <c r="M10"/>
      <c r="N10"/>
      <c r="O10"/>
    </row>
    <row r="11" spans="1:15" s="1" customFormat="1" ht="18.75" customHeight="1" x14ac:dyDescent="0.2">
      <c r="A11" s="53">
        <f>+A10+0.1</f>
        <v>1.1000000000000001</v>
      </c>
      <c r="B11" s="50" t="s">
        <v>23</v>
      </c>
      <c r="C11" s="54">
        <v>1788.87</v>
      </c>
      <c r="D11" s="49" t="s">
        <v>2</v>
      </c>
      <c r="E11" s="54"/>
      <c r="F11" s="54">
        <f>+C11*E11</f>
        <v>0</v>
      </c>
      <c r="G11" s="114"/>
      <c r="H11" s="17"/>
      <c r="I11" s="29"/>
      <c r="J11" s="30"/>
      <c r="K11"/>
      <c r="L11"/>
      <c r="M11"/>
      <c r="N11"/>
      <c r="O11"/>
    </row>
    <row r="12" spans="1:15" s="1" customFormat="1" ht="18.75" customHeight="1" x14ac:dyDescent="0.2">
      <c r="A12" s="53">
        <f t="shared" ref="A12" si="0">+A11+0.1</f>
        <v>1.2000000000000002</v>
      </c>
      <c r="B12" s="50" t="s">
        <v>24</v>
      </c>
      <c r="C12" s="55">
        <v>1</v>
      </c>
      <c r="D12" s="49" t="s">
        <v>3</v>
      </c>
      <c r="E12" s="54"/>
      <c r="F12" s="54">
        <f t="shared" ref="F12:F75" si="1">+C12*E12</f>
        <v>0</v>
      </c>
      <c r="G12" s="114">
        <f>+SUM(F11:F12)</f>
        <v>0</v>
      </c>
      <c r="H12" s="17"/>
      <c r="I12" s="29"/>
      <c r="J12" s="30"/>
      <c r="K12"/>
      <c r="L12"/>
      <c r="M12"/>
      <c r="N12"/>
      <c r="O12"/>
    </row>
    <row r="13" spans="1:15" s="11" customFormat="1" ht="18.75" customHeight="1" x14ac:dyDescent="0.2">
      <c r="A13" s="47"/>
      <c r="B13" s="48"/>
      <c r="C13" s="56"/>
      <c r="D13" s="41"/>
      <c r="E13" s="54"/>
      <c r="F13" s="54"/>
      <c r="G13" s="115"/>
      <c r="H13" s="17"/>
      <c r="I13" s="29"/>
      <c r="J13" s="30"/>
      <c r="K13" s="14"/>
      <c r="L13" s="14"/>
      <c r="M13" s="14"/>
      <c r="N13" s="14"/>
      <c r="O13" s="14"/>
    </row>
    <row r="14" spans="1:15" s="11" customFormat="1" ht="18.75" customHeight="1" x14ac:dyDescent="0.2">
      <c r="A14" s="47">
        <v>2</v>
      </c>
      <c r="B14" s="48" t="s">
        <v>5</v>
      </c>
      <c r="C14" s="56"/>
      <c r="D14" s="50"/>
      <c r="E14" s="54"/>
      <c r="F14" s="54"/>
      <c r="G14" s="52"/>
      <c r="H14" s="17"/>
      <c r="I14" s="29"/>
      <c r="J14" s="30"/>
      <c r="K14"/>
      <c r="L14"/>
      <c r="M14"/>
      <c r="N14"/>
      <c r="O14"/>
    </row>
    <row r="15" spans="1:15" s="11" customFormat="1" ht="35.25" customHeight="1" x14ac:dyDescent="0.2">
      <c r="A15" s="53">
        <f>+A14+0.1</f>
        <v>2.1</v>
      </c>
      <c r="B15" s="57" t="s">
        <v>25</v>
      </c>
      <c r="C15" s="58">
        <v>2128.7552999999998</v>
      </c>
      <c r="D15" s="49" t="s">
        <v>0</v>
      </c>
      <c r="E15" s="54"/>
      <c r="F15" s="54">
        <f t="shared" si="1"/>
        <v>0</v>
      </c>
      <c r="G15" s="59"/>
      <c r="H15" s="18"/>
      <c r="I15" s="29"/>
      <c r="J15" s="30"/>
      <c r="K15"/>
      <c r="L15"/>
      <c r="M15"/>
      <c r="N15"/>
      <c r="O15"/>
    </row>
    <row r="16" spans="1:15" s="11" customFormat="1" ht="18.75" customHeight="1" x14ac:dyDescent="0.2">
      <c r="A16" s="53">
        <f t="shared" ref="A16:A20" si="2">+A15+0.1</f>
        <v>2.2000000000000002</v>
      </c>
      <c r="B16" s="50" t="s">
        <v>26</v>
      </c>
      <c r="C16" s="58">
        <v>152.05394999999999</v>
      </c>
      <c r="D16" s="49" t="s">
        <v>0</v>
      </c>
      <c r="E16" s="54"/>
      <c r="F16" s="54">
        <f t="shared" si="1"/>
        <v>0</v>
      </c>
      <c r="G16" s="52"/>
      <c r="H16" s="18"/>
      <c r="I16" s="29"/>
      <c r="J16" s="30"/>
      <c r="K16"/>
      <c r="L16"/>
      <c r="M16"/>
      <c r="N16"/>
      <c r="O16"/>
    </row>
    <row r="17" spans="1:15" s="11" customFormat="1" ht="18.75" customHeight="1" x14ac:dyDescent="0.2">
      <c r="A17" s="53">
        <f t="shared" si="2"/>
        <v>2.3000000000000003</v>
      </c>
      <c r="B17" s="50" t="s">
        <v>27</v>
      </c>
      <c r="C17" s="58">
        <v>1846.2410529856318</v>
      </c>
      <c r="D17" s="49" t="s">
        <v>0</v>
      </c>
      <c r="E17" s="54"/>
      <c r="F17" s="54">
        <f t="shared" si="1"/>
        <v>0</v>
      </c>
      <c r="G17" s="114"/>
      <c r="H17" s="18"/>
      <c r="I17" s="29"/>
      <c r="J17" s="30"/>
      <c r="K17"/>
      <c r="L17"/>
      <c r="M17"/>
      <c r="N17"/>
      <c r="O17"/>
    </row>
    <row r="18" spans="1:15" s="11" customFormat="1" ht="18.75" customHeight="1" x14ac:dyDescent="0.2">
      <c r="A18" s="53">
        <f t="shared" si="2"/>
        <v>2.4000000000000004</v>
      </c>
      <c r="B18" s="50" t="s">
        <v>28</v>
      </c>
      <c r="C18" s="58">
        <v>789.16199258563188</v>
      </c>
      <c r="D18" s="49" t="s">
        <v>0</v>
      </c>
      <c r="E18" s="54"/>
      <c r="F18" s="54">
        <f t="shared" si="1"/>
        <v>0</v>
      </c>
      <c r="G18" s="114"/>
      <c r="H18" s="18"/>
      <c r="I18" s="29"/>
      <c r="J18" s="30"/>
      <c r="K18"/>
      <c r="L18"/>
      <c r="M18"/>
      <c r="N18"/>
      <c r="O18"/>
    </row>
    <row r="19" spans="1:15" s="11" customFormat="1" ht="18.75" customHeight="1" x14ac:dyDescent="0.2">
      <c r="A19" s="53">
        <f t="shared" si="2"/>
        <v>2.5000000000000004</v>
      </c>
      <c r="B19" s="50" t="s">
        <v>29</v>
      </c>
      <c r="C19" s="58">
        <v>367.26852111867845</v>
      </c>
      <c r="D19" s="60" t="s">
        <v>0</v>
      </c>
      <c r="E19" s="54"/>
      <c r="F19" s="54">
        <f t="shared" si="1"/>
        <v>0</v>
      </c>
      <c r="G19" s="63"/>
      <c r="H19" s="18"/>
      <c r="I19" s="29"/>
      <c r="J19" s="30"/>
      <c r="K19"/>
      <c r="L19"/>
      <c r="M19"/>
      <c r="N19"/>
      <c r="O19"/>
    </row>
    <row r="20" spans="1:15" s="11" customFormat="1" ht="18.75" customHeight="1" x14ac:dyDescent="0.2">
      <c r="A20" s="53">
        <f t="shared" si="2"/>
        <v>2.6000000000000005</v>
      </c>
      <c r="B20" s="50" t="s">
        <v>60</v>
      </c>
      <c r="C20" s="58">
        <v>3577.74</v>
      </c>
      <c r="D20" s="60" t="s">
        <v>2</v>
      </c>
      <c r="E20" s="54"/>
      <c r="F20" s="54">
        <f t="shared" si="1"/>
        <v>0</v>
      </c>
      <c r="G20" s="63">
        <f>+SUM(F15:F20)</f>
        <v>0</v>
      </c>
      <c r="H20" s="18"/>
      <c r="I20" s="29"/>
      <c r="J20" s="30"/>
      <c r="K20"/>
      <c r="L20"/>
      <c r="M20"/>
      <c r="N20"/>
      <c r="O20"/>
    </row>
    <row r="21" spans="1:15" s="11" customFormat="1" ht="18.75" customHeight="1" x14ac:dyDescent="0.2">
      <c r="A21" s="53"/>
      <c r="B21" s="50"/>
      <c r="C21" s="60"/>
      <c r="D21" s="49"/>
      <c r="E21" s="54"/>
      <c r="F21" s="54"/>
      <c r="G21" s="114"/>
      <c r="H21" s="19"/>
      <c r="I21" s="29"/>
      <c r="J21" s="30"/>
      <c r="K21" s="20"/>
      <c r="L21" s="20"/>
      <c r="M21" s="20"/>
      <c r="N21" s="20"/>
      <c r="O21" s="20"/>
    </row>
    <row r="22" spans="1:15" s="11" customFormat="1" ht="39.75" customHeight="1" x14ac:dyDescent="0.2">
      <c r="A22" s="47">
        <v>3</v>
      </c>
      <c r="B22" s="61" t="s">
        <v>30</v>
      </c>
      <c r="C22" s="56"/>
      <c r="D22" s="49"/>
      <c r="E22" s="54"/>
      <c r="F22" s="54"/>
      <c r="G22" s="114"/>
      <c r="H22" s="19"/>
      <c r="I22" s="29"/>
      <c r="J22" s="30"/>
      <c r="K22" s="20"/>
      <c r="L22" s="20"/>
      <c r="M22" s="20"/>
      <c r="N22" s="20"/>
      <c r="O22" s="20"/>
    </row>
    <row r="23" spans="1:15" s="11" customFormat="1" ht="18.75" customHeight="1" x14ac:dyDescent="0.2">
      <c r="A23" s="47">
        <f>+A22+0.1</f>
        <v>3.1</v>
      </c>
      <c r="B23" s="61" t="s">
        <v>45</v>
      </c>
      <c r="C23" s="56"/>
      <c r="D23" s="49"/>
      <c r="E23" s="54"/>
      <c r="F23" s="54"/>
      <c r="G23" s="114"/>
      <c r="H23" s="19"/>
      <c r="I23" s="29"/>
      <c r="J23" s="30"/>
      <c r="K23" s="20"/>
      <c r="L23" s="20"/>
      <c r="M23" s="20"/>
      <c r="N23" s="20"/>
      <c r="O23" s="20"/>
    </row>
    <row r="24" spans="1:15" s="11" customFormat="1" ht="38.25" customHeight="1" x14ac:dyDescent="0.2">
      <c r="A24" s="53" t="s">
        <v>39</v>
      </c>
      <c r="B24" s="50" t="s">
        <v>61</v>
      </c>
      <c r="C24" s="58">
        <v>1788.87</v>
      </c>
      <c r="D24" s="49" t="s">
        <v>2</v>
      </c>
      <c r="E24" s="54"/>
      <c r="F24" s="54">
        <f t="shared" si="1"/>
        <v>0</v>
      </c>
      <c r="G24" s="114"/>
      <c r="H24" s="18"/>
      <c r="I24" s="29"/>
      <c r="J24" s="30"/>
      <c r="K24" s="20"/>
      <c r="L24" s="20"/>
      <c r="M24" s="20"/>
      <c r="N24" s="20"/>
      <c r="O24" s="20"/>
    </row>
    <row r="25" spans="1:15" s="11" customFormat="1" ht="26.25" customHeight="1" x14ac:dyDescent="0.2">
      <c r="A25" s="47">
        <v>3.2</v>
      </c>
      <c r="B25" s="48" t="s">
        <v>54</v>
      </c>
      <c r="C25" s="58"/>
      <c r="D25" s="49"/>
      <c r="E25" s="54"/>
      <c r="F25" s="54"/>
      <c r="G25" s="114"/>
      <c r="H25" s="18"/>
      <c r="I25" s="29"/>
      <c r="J25" s="30"/>
      <c r="K25" s="20"/>
      <c r="L25" s="20"/>
      <c r="M25" s="20"/>
      <c r="N25" s="20"/>
      <c r="O25" s="20"/>
    </row>
    <row r="26" spans="1:15" s="11" customFormat="1" ht="50.25" customHeight="1" x14ac:dyDescent="0.2">
      <c r="A26" s="53" t="s">
        <v>55</v>
      </c>
      <c r="B26" s="50" t="s">
        <v>160</v>
      </c>
      <c r="C26" s="58">
        <v>7</v>
      </c>
      <c r="D26" s="49" t="s">
        <v>4</v>
      </c>
      <c r="E26" s="54"/>
      <c r="F26" s="54">
        <f t="shared" si="1"/>
        <v>0</v>
      </c>
      <c r="G26" s="114"/>
      <c r="H26" s="18"/>
      <c r="I26" s="29"/>
      <c r="J26" s="30"/>
      <c r="K26" s="20"/>
      <c r="L26" s="20"/>
      <c r="M26" s="20"/>
      <c r="N26" s="20"/>
      <c r="O26" s="20"/>
    </row>
    <row r="27" spans="1:15" s="11" customFormat="1" ht="38.25" customHeight="1" x14ac:dyDescent="0.2">
      <c r="A27" s="47">
        <v>3.3</v>
      </c>
      <c r="B27" s="48" t="s">
        <v>56</v>
      </c>
      <c r="C27" s="58"/>
      <c r="D27" s="49"/>
      <c r="E27" s="54"/>
      <c r="F27" s="54"/>
      <c r="G27" s="114"/>
      <c r="H27" s="18"/>
      <c r="I27" s="29"/>
      <c r="J27" s="30"/>
      <c r="K27" s="20"/>
      <c r="L27" s="20"/>
      <c r="M27" s="20"/>
      <c r="N27" s="20"/>
      <c r="O27" s="20"/>
    </row>
    <row r="28" spans="1:15" s="11" customFormat="1" ht="38.25" customHeight="1" x14ac:dyDescent="0.2">
      <c r="A28" s="53" t="s">
        <v>57</v>
      </c>
      <c r="B28" s="50" t="s">
        <v>65</v>
      </c>
      <c r="C28" s="58">
        <v>5</v>
      </c>
      <c r="D28" s="49" t="s">
        <v>4</v>
      </c>
      <c r="E28" s="54"/>
      <c r="F28" s="54">
        <f t="shared" si="1"/>
        <v>0</v>
      </c>
      <c r="G28" s="114"/>
      <c r="H28" s="18"/>
      <c r="I28" s="29"/>
      <c r="J28" s="30"/>
      <c r="K28" s="20"/>
      <c r="L28" s="20"/>
      <c r="M28" s="20"/>
      <c r="N28" s="20"/>
      <c r="O28" s="20"/>
    </row>
    <row r="29" spans="1:15" s="11" customFormat="1" ht="38.25" customHeight="1" x14ac:dyDescent="0.2">
      <c r="A29" s="47">
        <v>3.4</v>
      </c>
      <c r="B29" s="48" t="s">
        <v>66</v>
      </c>
      <c r="C29" s="58"/>
      <c r="D29" s="49"/>
      <c r="E29" s="54"/>
      <c r="F29" s="54"/>
      <c r="G29" s="114"/>
      <c r="H29" s="18"/>
      <c r="I29" s="29"/>
      <c r="J29" s="30"/>
      <c r="K29" s="20"/>
      <c r="L29" s="20"/>
      <c r="M29" s="20"/>
      <c r="N29" s="20"/>
      <c r="O29" s="20"/>
    </row>
    <row r="30" spans="1:15" s="11" customFormat="1" ht="38.25" customHeight="1" x14ac:dyDescent="0.2">
      <c r="A30" s="53" t="s">
        <v>67</v>
      </c>
      <c r="B30" s="50" t="s">
        <v>68</v>
      </c>
      <c r="C30" s="58">
        <v>1</v>
      </c>
      <c r="D30" s="49" t="s">
        <v>4</v>
      </c>
      <c r="E30" s="54"/>
      <c r="F30" s="54">
        <f t="shared" si="1"/>
        <v>0</v>
      </c>
      <c r="G30" s="114"/>
      <c r="H30" s="18"/>
      <c r="I30" s="29"/>
      <c r="J30" s="30"/>
      <c r="K30" s="20"/>
      <c r="L30" s="20"/>
      <c r="M30" s="20"/>
      <c r="N30" s="20"/>
      <c r="O30" s="20"/>
    </row>
    <row r="31" spans="1:15" s="11" customFormat="1" ht="38.25" customHeight="1" x14ac:dyDescent="0.2">
      <c r="A31" s="47">
        <v>3.5</v>
      </c>
      <c r="B31" s="48" t="s">
        <v>91</v>
      </c>
      <c r="C31" s="58"/>
      <c r="D31" s="49"/>
      <c r="E31" s="54"/>
      <c r="F31" s="54"/>
      <c r="G31" s="114"/>
      <c r="H31" s="18"/>
      <c r="I31" s="29"/>
      <c r="J31" s="30"/>
      <c r="K31" s="20"/>
      <c r="L31" s="20"/>
      <c r="M31" s="20"/>
      <c r="N31" s="20"/>
      <c r="O31" s="20"/>
    </row>
    <row r="32" spans="1:15" s="11" customFormat="1" ht="38.25" customHeight="1" x14ac:dyDescent="0.2">
      <c r="A32" s="53" t="s">
        <v>92</v>
      </c>
      <c r="B32" s="50" t="s">
        <v>93</v>
      </c>
      <c r="C32" s="58">
        <v>1</v>
      </c>
      <c r="D32" s="49" t="s">
        <v>4</v>
      </c>
      <c r="E32" s="54"/>
      <c r="F32" s="54">
        <f t="shared" si="1"/>
        <v>0</v>
      </c>
      <c r="G32" s="114"/>
      <c r="H32" s="18"/>
      <c r="I32" s="29"/>
      <c r="J32" s="30"/>
      <c r="K32" s="20"/>
      <c r="L32" s="20"/>
      <c r="M32" s="20"/>
      <c r="N32" s="20"/>
      <c r="O32" s="20"/>
    </row>
    <row r="33" spans="1:15" s="11" customFormat="1" ht="38.25" customHeight="1" x14ac:dyDescent="0.2">
      <c r="A33" s="47">
        <v>3.6</v>
      </c>
      <c r="B33" s="48" t="s">
        <v>94</v>
      </c>
      <c r="C33" s="58"/>
      <c r="D33" s="49"/>
      <c r="E33" s="54"/>
      <c r="F33" s="54"/>
      <c r="G33" s="114"/>
      <c r="H33" s="18"/>
      <c r="I33" s="29"/>
      <c r="J33" s="30"/>
      <c r="K33" s="20"/>
      <c r="L33" s="20"/>
      <c r="M33" s="20"/>
      <c r="N33" s="20"/>
      <c r="O33" s="20"/>
    </row>
    <row r="34" spans="1:15" s="11" customFormat="1" ht="38.25" customHeight="1" x14ac:dyDescent="0.2">
      <c r="A34" s="53" t="s">
        <v>95</v>
      </c>
      <c r="B34" s="50" t="s">
        <v>96</v>
      </c>
      <c r="C34" s="58">
        <v>1</v>
      </c>
      <c r="D34" s="49" t="s">
        <v>4</v>
      </c>
      <c r="E34" s="54"/>
      <c r="F34" s="54">
        <f t="shared" si="1"/>
        <v>0</v>
      </c>
      <c r="G34" s="114"/>
      <c r="H34" s="18"/>
      <c r="I34" s="29"/>
      <c r="J34" s="30"/>
      <c r="K34" s="20"/>
      <c r="L34" s="20"/>
      <c r="M34" s="20"/>
      <c r="N34" s="20"/>
      <c r="O34" s="20"/>
    </row>
    <row r="35" spans="1:15" s="11" customFormat="1" ht="38.25" customHeight="1" x14ac:dyDescent="0.2">
      <c r="A35" s="53" t="s">
        <v>149</v>
      </c>
      <c r="B35" s="50" t="s">
        <v>157</v>
      </c>
      <c r="C35" s="58">
        <v>7</v>
      </c>
      <c r="D35" s="49" t="s">
        <v>4</v>
      </c>
      <c r="E35" s="54"/>
      <c r="F35" s="54">
        <f t="shared" si="1"/>
        <v>0</v>
      </c>
      <c r="G35" s="114"/>
      <c r="H35" s="18"/>
      <c r="I35" s="29"/>
      <c r="J35" s="30"/>
      <c r="K35" s="20"/>
      <c r="L35" s="20"/>
      <c r="M35" s="20"/>
      <c r="N35" s="20"/>
      <c r="O35" s="20"/>
    </row>
    <row r="36" spans="1:15" s="11" customFormat="1" ht="38.25" customHeight="1" x14ac:dyDescent="0.2">
      <c r="A36" s="53" t="s">
        <v>156</v>
      </c>
      <c r="B36" s="50" t="s">
        <v>150</v>
      </c>
      <c r="C36" s="58">
        <v>7</v>
      </c>
      <c r="D36" s="49" t="s">
        <v>4</v>
      </c>
      <c r="E36" s="54"/>
      <c r="F36" s="54">
        <f t="shared" si="1"/>
        <v>0</v>
      </c>
      <c r="G36" s="114"/>
      <c r="H36" s="18"/>
      <c r="I36" s="29"/>
      <c r="J36" s="30"/>
      <c r="K36" s="20"/>
      <c r="L36" s="20"/>
      <c r="M36" s="20"/>
      <c r="N36" s="20"/>
      <c r="O36" s="20"/>
    </row>
    <row r="37" spans="1:15" s="11" customFormat="1" ht="38.25" customHeight="1" x14ac:dyDescent="0.2">
      <c r="A37" s="47">
        <v>3.7</v>
      </c>
      <c r="B37" s="48" t="s">
        <v>97</v>
      </c>
      <c r="C37" s="58"/>
      <c r="D37" s="49"/>
      <c r="E37" s="54"/>
      <c r="F37" s="54"/>
      <c r="G37" s="114"/>
      <c r="H37" s="18"/>
      <c r="I37" s="29"/>
      <c r="J37" s="30"/>
      <c r="K37" s="20"/>
      <c r="L37" s="20"/>
      <c r="M37" s="20"/>
      <c r="N37" s="20"/>
      <c r="O37" s="20"/>
    </row>
    <row r="38" spans="1:15" s="11" customFormat="1" ht="38.25" customHeight="1" thickBot="1" x14ac:dyDescent="0.25">
      <c r="A38" s="140" t="s">
        <v>98</v>
      </c>
      <c r="B38" s="172" t="s">
        <v>99</v>
      </c>
      <c r="C38" s="142">
        <v>1</v>
      </c>
      <c r="D38" s="143" t="s">
        <v>4</v>
      </c>
      <c r="E38" s="144"/>
      <c r="F38" s="54">
        <f t="shared" si="1"/>
        <v>0</v>
      </c>
      <c r="G38" s="171"/>
      <c r="H38" s="18"/>
      <c r="I38" s="29"/>
      <c r="J38" s="30"/>
      <c r="K38" s="20"/>
      <c r="L38" s="20"/>
      <c r="M38" s="20"/>
      <c r="N38" s="20"/>
      <c r="O38" s="20"/>
    </row>
    <row r="39" spans="1:15" s="11" customFormat="1" ht="38.25" customHeight="1" thickTop="1" x14ac:dyDescent="0.2">
      <c r="A39" s="180">
        <v>3.8</v>
      </c>
      <c r="B39" s="181" t="s">
        <v>158</v>
      </c>
      <c r="C39" s="177"/>
      <c r="D39" s="178"/>
      <c r="E39" s="179"/>
      <c r="F39" s="54"/>
      <c r="G39" s="189"/>
      <c r="H39" s="18"/>
      <c r="I39" s="29"/>
      <c r="J39" s="30"/>
      <c r="K39" s="20"/>
      <c r="L39" s="20"/>
      <c r="M39" s="20"/>
      <c r="N39" s="20"/>
      <c r="O39" s="20"/>
    </row>
    <row r="40" spans="1:15" s="11" customFormat="1" ht="38.25" customHeight="1" x14ac:dyDescent="0.2">
      <c r="A40" s="175" t="s">
        <v>101</v>
      </c>
      <c r="B40" s="176" t="s">
        <v>159</v>
      </c>
      <c r="C40" s="58">
        <v>7</v>
      </c>
      <c r="D40" s="49" t="s">
        <v>4</v>
      </c>
      <c r="E40" s="54"/>
      <c r="F40" s="54">
        <f t="shared" si="1"/>
        <v>0</v>
      </c>
      <c r="G40" s="182"/>
      <c r="H40" s="18"/>
      <c r="I40" s="29"/>
      <c r="J40" s="30"/>
      <c r="K40" s="20"/>
      <c r="L40" s="20"/>
      <c r="M40" s="20"/>
      <c r="N40" s="20"/>
      <c r="O40" s="20"/>
    </row>
    <row r="41" spans="1:15" s="11" customFormat="1" ht="38.25" customHeight="1" x14ac:dyDescent="0.2">
      <c r="A41" s="147">
        <v>3.8</v>
      </c>
      <c r="B41" s="169" t="s">
        <v>100</v>
      </c>
      <c r="C41" s="71"/>
      <c r="D41" s="72"/>
      <c r="E41" s="73"/>
      <c r="F41" s="54"/>
      <c r="G41" s="183"/>
      <c r="H41" s="18"/>
      <c r="I41" s="29"/>
      <c r="J41" s="30"/>
      <c r="K41" s="20"/>
      <c r="L41" s="20"/>
      <c r="M41" s="20"/>
      <c r="N41" s="20"/>
      <c r="O41" s="20"/>
    </row>
    <row r="42" spans="1:15" s="11" customFormat="1" ht="38.25" customHeight="1" x14ac:dyDescent="0.2">
      <c r="A42" s="53" t="s">
        <v>101</v>
      </c>
      <c r="B42" s="50" t="s">
        <v>102</v>
      </c>
      <c r="C42" s="58">
        <v>2</v>
      </c>
      <c r="D42" s="49" t="s">
        <v>4</v>
      </c>
      <c r="E42" s="54"/>
      <c r="F42" s="54">
        <f t="shared" si="1"/>
        <v>0</v>
      </c>
      <c r="G42" s="114"/>
      <c r="H42" s="18"/>
      <c r="I42" s="29"/>
      <c r="J42" s="30"/>
      <c r="K42" s="20"/>
      <c r="L42" s="20"/>
      <c r="M42" s="20"/>
      <c r="N42" s="20"/>
      <c r="O42" s="20"/>
    </row>
    <row r="43" spans="1:15" s="11" customFormat="1" ht="38.25" customHeight="1" x14ac:dyDescent="0.2">
      <c r="A43" s="53" t="s">
        <v>104</v>
      </c>
      <c r="B43" s="50" t="s">
        <v>103</v>
      </c>
      <c r="C43" s="58">
        <v>1</v>
      </c>
      <c r="D43" s="49" t="s">
        <v>4</v>
      </c>
      <c r="E43" s="54"/>
      <c r="F43" s="54">
        <f t="shared" si="1"/>
        <v>0</v>
      </c>
      <c r="G43" s="114"/>
      <c r="H43" s="18"/>
      <c r="I43" s="29"/>
      <c r="J43" s="30"/>
      <c r="K43" s="20"/>
      <c r="L43" s="20"/>
      <c r="M43" s="20"/>
      <c r="N43" s="20"/>
      <c r="O43" s="20"/>
    </row>
    <row r="44" spans="1:15" s="11" customFormat="1" ht="38.25" customHeight="1" x14ac:dyDescent="0.2">
      <c r="A44" s="53" t="s">
        <v>105</v>
      </c>
      <c r="B44" s="50" t="s">
        <v>106</v>
      </c>
      <c r="C44" s="58">
        <v>2</v>
      </c>
      <c r="D44" s="49" t="s">
        <v>4</v>
      </c>
      <c r="E44" s="54"/>
      <c r="F44" s="54">
        <f t="shared" si="1"/>
        <v>0</v>
      </c>
      <c r="G44" s="114"/>
      <c r="H44" s="18"/>
      <c r="I44" s="29"/>
      <c r="J44" s="30"/>
      <c r="K44" s="20"/>
      <c r="L44" s="20"/>
      <c r="M44" s="20"/>
      <c r="N44" s="20"/>
      <c r="O44" s="20"/>
    </row>
    <row r="45" spans="1:15" s="11" customFormat="1" ht="27.75" customHeight="1" x14ac:dyDescent="0.2">
      <c r="A45" s="47">
        <v>3.4</v>
      </c>
      <c r="B45" s="48" t="s">
        <v>40</v>
      </c>
      <c r="C45" s="58">
        <v>1</v>
      </c>
      <c r="D45" s="49" t="s">
        <v>3</v>
      </c>
      <c r="E45" s="54"/>
      <c r="F45" s="54">
        <f t="shared" si="1"/>
        <v>0</v>
      </c>
      <c r="G45" s="114">
        <f>+SUM(F24:F45)</f>
        <v>0</v>
      </c>
      <c r="H45" s="18"/>
      <c r="I45" s="29"/>
      <c r="J45" s="30"/>
      <c r="K45" s="20"/>
      <c r="L45" s="20"/>
      <c r="M45" s="20"/>
      <c r="N45" s="20"/>
      <c r="O45" s="20"/>
    </row>
    <row r="46" spans="1:15" s="11" customFormat="1" ht="18.75" customHeight="1" x14ac:dyDescent="0.2">
      <c r="A46" s="47"/>
      <c r="B46" s="61"/>
      <c r="C46" s="58"/>
      <c r="D46" s="49"/>
      <c r="E46" s="54"/>
      <c r="F46" s="54"/>
      <c r="G46" s="114"/>
      <c r="H46" s="19"/>
      <c r="I46" s="29"/>
      <c r="J46" s="30"/>
      <c r="K46"/>
      <c r="L46"/>
      <c r="M46"/>
      <c r="N46"/>
      <c r="O46"/>
    </row>
    <row r="47" spans="1:15" s="11" customFormat="1" ht="43.5" customHeight="1" x14ac:dyDescent="0.2">
      <c r="A47" s="47">
        <v>4</v>
      </c>
      <c r="B47" s="61" t="s">
        <v>31</v>
      </c>
      <c r="C47" s="58"/>
      <c r="D47" s="49"/>
      <c r="E47" s="54"/>
      <c r="F47" s="54"/>
      <c r="G47" s="114"/>
      <c r="H47" s="19"/>
      <c r="I47" s="29"/>
      <c r="J47" s="30"/>
      <c r="K47"/>
      <c r="L47"/>
      <c r="M47"/>
      <c r="N47"/>
      <c r="O47"/>
    </row>
    <row r="48" spans="1:15" s="11" customFormat="1" ht="24.75" customHeight="1" x14ac:dyDescent="0.2">
      <c r="A48" s="47">
        <f>+A47+0.1</f>
        <v>4.0999999999999996</v>
      </c>
      <c r="B48" s="61" t="s">
        <v>45</v>
      </c>
      <c r="C48" s="58"/>
      <c r="D48" s="49"/>
      <c r="E48" s="54"/>
      <c r="F48" s="54"/>
      <c r="G48" s="114"/>
      <c r="H48" s="19"/>
      <c r="I48" s="29"/>
      <c r="J48" s="30"/>
      <c r="K48"/>
      <c r="L48"/>
      <c r="M48"/>
      <c r="N48"/>
      <c r="O48"/>
    </row>
    <row r="49" spans="1:15" s="11" customFormat="1" ht="46.5" customHeight="1" x14ac:dyDescent="0.2">
      <c r="A49" s="53" t="s">
        <v>41</v>
      </c>
      <c r="B49" s="50" t="str">
        <f>B24</f>
        <v>Tuberia Ø12" PVC SDR-26 C/Junta de Goma</v>
      </c>
      <c r="C49" s="58">
        <v>1788.87</v>
      </c>
      <c r="D49" s="49" t="s">
        <v>2</v>
      </c>
      <c r="E49" s="54"/>
      <c r="F49" s="54">
        <f t="shared" si="1"/>
        <v>0</v>
      </c>
      <c r="G49" s="114"/>
      <c r="H49" s="19"/>
      <c r="I49" s="29"/>
      <c r="J49" s="30"/>
      <c r="K49"/>
      <c r="L49"/>
      <c r="M49"/>
      <c r="N49"/>
      <c r="O49"/>
    </row>
    <row r="50" spans="1:15" s="11" customFormat="1" ht="43.5" customHeight="1" x14ac:dyDescent="0.2">
      <c r="A50" s="47">
        <f>+A48+0.1</f>
        <v>4.1999999999999993</v>
      </c>
      <c r="B50" s="62" t="s">
        <v>58</v>
      </c>
      <c r="C50" s="58">
        <v>1</v>
      </c>
      <c r="D50" s="49" t="s">
        <v>3</v>
      </c>
      <c r="E50" s="54"/>
      <c r="F50" s="54">
        <f t="shared" si="1"/>
        <v>0</v>
      </c>
      <c r="G50" s="114">
        <f>+SUM(F49:F50)</f>
        <v>0</v>
      </c>
      <c r="H50" s="19"/>
      <c r="I50" s="29"/>
      <c r="J50" s="30"/>
      <c r="K50"/>
      <c r="L50"/>
      <c r="M50"/>
      <c r="N50"/>
      <c r="O50"/>
    </row>
    <row r="51" spans="1:15" s="10" customFormat="1" ht="18.75" customHeight="1" x14ac:dyDescent="0.2">
      <c r="A51" s="53"/>
      <c r="B51" s="61"/>
      <c r="C51" s="58"/>
      <c r="D51" s="49"/>
      <c r="E51" s="54"/>
      <c r="F51" s="54"/>
      <c r="G51" s="116"/>
      <c r="H51" s="16"/>
      <c r="I51" s="29"/>
      <c r="J51" s="30"/>
      <c r="K51"/>
      <c r="L51"/>
      <c r="M51"/>
      <c r="N51"/>
      <c r="O51"/>
    </row>
    <row r="52" spans="1:15" s="10" customFormat="1" ht="18.75" customHeight="1" x14ac:dyDescent="0.2">
      <c r="A52" s="47">
        <v>5</v>
      </c>
      <c r="B52" s="61" t="s">
        <v>53</v>
      </c>
      <c r="C52" s="58">
        <v>3.5</v>
      </c>
      <c r="D52" s="49" t="s">
        <v>0</v>
      </c>
      <c r="E52" s="54"/>
      <c r="F52" s="54">
        <f t="shared" si="1"/>
        <v>0</v>
      </c>
      <c r="G52" s="63">
        <f>+F52</f>
        <v>0</v>
      </c>
      <c r="H52" s="19"/>
      <c r="I52" s="29"/>
      <c r="J52" s="30"/>
      <c r="K52"/>
      <c r="L52"/>
      <c r="M52"/>
      <c r="N52"/>
      <c r="O52"/>
    </row>
    <row r="53" spans="1:15" s="10" customFormat="1" ht="18.75" customHeight="1" x14ac:dyDescent="0.2">
      <c r="A53" s="53"/>
      <c r="B53" s="57"/>
      <c r="C53" s="58"/>
      <c r="D53" s="49"/>
      <c r="E53" s="54"/>
      <c r="F53" s="54"/>
      <c r="G53" s="59"/>
      <c r="H53" s="16"/>
      <c r="I53" s="29"/>
      <c r="J53" s="30"/>
      <c r="K53"/>
      <c r="L53"/>
      <c r="M53"/>
      <c r="N53"/>
      <c r="O53"/>
    </row>
    <row r="54" spans="1:15" s="10" customFormat="1" ht="18.75" customHeight="1" x14ac:dyDescent="0.2">
      <c r="A54" s="47">
        <v>6</v>
      </c>
      <c r="B54" s="61" t="s">
        <v>35</v>
      </c>
      <c r="C54" s="58"/>
      <c r="D54" s="49"/>
      <c r="E54" s="54"/>
      <c r="F54" s="54"/>
      <c r="G54" s="59"/>
      <c r="H54" s="16"/>
      <c r="I54" s="29"/>
      <c r="J54" s="30"/>
      <c r="K54"/>
      <c r="L54"/>
      <c r="M54"/>
      <c r="N54"/>
      <c r="O54"/>
    </row>
    <row r="55" spans="1:15" s="10" customFormat="1" ht="18.75" customHeight="1" x14ac:dyDescent="0.2">
      <c r="A55" s="47">
        <f>+A54+0.1</f>
        <v>6.1</v>
      </c>
      <c r="B55" s="61" t="s">
        <v>45</v>
      </c>
      <c r="C55" s="58"/>
      <c r="D55" s="49"/>
      <c r="E55" s="54"/>
      <c r="F55" s="54"/>
      <c r="G55" s="59"/>
      <c r="H55" s="16"/>
      <c r="I55" s="29"/>
      <c r="J55" s="30"/>
      <c r="K55"/>
      <c r="L55"/>
      <c r="M55"/>
      <c r="N55"/>
      <c r="O55"/>
    </row>
    <row r="56" spans="1:15" s="10" customFormat="1" ht="42" customHeight="1" x14ac:dyDescent="0.2">
      <c r="A56" s="135" t="s">
        <v>42</v>
      </c>
      <c r="B56" s="136" t="str">
        <f>B49</f>
        <v>Tuberia Ø12" PVC SDR-26 C/Junta de Goma</v>
      </c>
      <c r="C56" s="137">
        <v>1788.87</v>
      </c>
      <c r="D56" s="67" t="s">
        <v>36</v>
      </c>
      <c r="E56" s="138"/>
      <c r="F56" s="54">
        <f t="shared" si="1"/>
        <v>0</v>
      </c>
      <c r="G56" s="117">
        <f>+F56</f>
        <v>0</v>
      </c>
      <c r="H56" s="16"/>
      <c r="I56" s="29"/>
      <c r="J56" s="30"/>
      <c r="K56"/>
      <c r="L56"/>
      <c r="M56"/>
      <c r="N56"/>
      <c r="O56"/>
    </row>
    <row r="57" spans="1:15" s="10" customFormat="1" ht="18.75" customHeight="1" x14ac:dyDescent="0.2">
      <c r="A57" s="47"/>
      <c r="B57" s="61"/>
      <c r="C57" s="58"/>
      <c r="D57" s="49"/>
      <c r="E57" s="54"/>
      <c r="F57" s="54"/>
      <c r="G57" s="63"/>
      <c r="H57" s="16"/>
      <c r="I57" s="29"/>
      <c r="J57" s="30"/>
      <c r="K57"/>
      <c r="L57"/>
      <c r="M57"/>
      <c r="N57"/>
      <c r="O57"/>
    </row>
    <row r="58" spans="1:15" s="10" customFormat="1" ht="31.5" customHeight="1" x14ac:dyDescent="0.2">
      <c r="A58" s="47">
        <v>7</v>
      </c>
      <c r="B58" s="61" t="s">
        <v>37</v>
      </c>
      <c r="C58" s="58"/>
      <c r="D58" s="49"/>
      <c r="E58" s="54"/>
      <c r="F58" s="54"/>
      <c r="G58" s="63"/>
      <c r="H58" s="19"/>
      <c r="I58" s="29"/>
      <c r="J58" s="30"/>
      <c r="K58" s="20"/>
      <c r="L58" s="20"/>
      <c r="M58" s="20"/>
      <c r="N58" s="20"/>
      <c r="O58" s="20"/>
    </row>
    <row r="59" spans="1:15" s="10" customFormat="1" ht="22.5" customHeight="1" x14ac:dyDescent="0.2">
      <c r="A59" s="47">
        <f>+A58+0.1</f>
        <v>7.1</v>
      </c>
      <c r="B59" s="61" t="s">
        <v>45</v>
      </c>
      <c r="C59" s="58"/>
      <c r="D59" s="49"/>
      <c r="E59" s="54"/>
      <c r="F59" s="54"/>
      <c r="G59" s="63"/>
      <c r="H59" s="19"/>
      <c r="I59" s="29"/>
      <c r="J59" s="30"/>
      <c r="K59" s="20"/>
      <c r="L59" s="20"/>
      <c r="M59" s="20"/>
      <c r="N59" s="20"/>
      <c r="O59" s="20"/>
    </row>
    <row r="60" spans="1:15" s="10" customFormat="1" ht="39.75" customHeight="1" x14ac:dyDescent="0.2">
      <c r="A60" s="53" t="s">
        <v>43</v>
      </c>
      <c r="B60" s="57" t="str">
        <f>B56</f>
        <v>Tuberia Ø12" PVC SDR-26 C/Junta de Goma</v>
      </c>
      <c r="C60" s="58">
        <v>1788.87</v>
      </c>
      <c r="D60" s="49" t="s">
        <v>36</v>
      </c>
      <c r="E60" s="54"/>
      <c r="F60" s="54">
        <f t="shared" si="1"/>
        <v>0</v>
      </c>
      <c r="G60" s="63">
        <f>+F60</f>
        <v>0</v>
      </c>
      <c r="H60" s="16"/>
      <c r="I60" s="29"/>
      <c r="J60" s="30"/>
      <c r="K60" s="20"/>
      <c r="L60" s="20"/>
      <c r="M60" s="20"/>
      <c r="N60" s="20"/>
      <c r="O60" s="20"/>
    </row>
    <row r="61" spans="1:15" s="10" customFormat="1" ht="21" customHeight="1" thickBot="1" x14ac:dyDescent="0.25">
      <c r="A61" s="140"/>
      <c r="B61" s="141"/>
      <c r="C61" s="142"/>
      <c r="D61" s="143"/>
      <c r="E61" s="144"/>
      <c r="F61" s="54"/>
      <c r="G61" s="145"/>
      <c r="H61" s="16"/>
      <c r="I61" s="29"/>
      <c r="J61" s="30"/>
      <c r="K61"/>
      <c r="L61"/>
      <c r="M61"/>
      <c r="N61"/>
      <c r="O61"/>
    </row>
    <row r="62" spans="1:15" s="11" customFormat="1" ht="61.5" customHeight="1" thickTop="1" x14ac:dyDescent="0.25">
      <c r="A62" s="122">
        <v>8</v>
      </c>
      <c r="B62" s="139" t="s">
        <v>162</v>
      </c>
      <c r="C62" s="123"/>
      <c r="D62" s="124"/>
      <c r="E62" s="125"/>
      <c r="F62" s="54"/>
      <c r="G62" s="126"/>
      <c r="H62" s="127"/>
      <c r="I62" s="127"/>
      <c r="J62" s="127"/>
      <c r="K62" s="127"/>
      <c r="L62" s="127"/>
      <c r="M62"/>
      <c r="N62"/>
      <c r="O62"/>
    </row>
    <row r="63" spans="1:15" s="11" customFormat="1" ht="30" customHeight="1" thickBot="1" x14ac:dyDescent="0.3">
      <c r="A63" s="47">
        <f>A62+0.1</f>
        <v>8.1</v>
      </c>
      <c r="B63" s="61" t="s">
        <v>69</v>
      </c>
      <c r="C63" s="58"/>
      <c r="D63" s="49"/>
      <c r="E63" s="54"/>
      <c r="F63" s="54"/>
      <c r="G63" s="63"/>
      <c r="H63" s="128" t="s">
        <v>70</v>
      </c>
      <c r="I63" s="128" t="s">
        <v>64</v>
      </c>
      <c r="J63" s="128" t="s">
        <v>62</v>
      </c>
      <c r="K63" s="128" t="s">
        <v>71</v>
      </c>
      <c r="L63" s="127"/>
      <c r="M63"/>
      <c r="N63"/>
      <c r="O63"/>
    </row>
    <row r="64" spans="1:15" s="11" customFormat="1" ht="30" customHeight="1" thickTop="1" thickBot="1" x14ac:dyDescent="0.3">
      <c r="A64" s="53" t="s">
        <v>107</v>
      </c>
      <c r="B64" s="57" t="s">
        <v>72</v>
      </c>
      <c r="C64" s="58">
        <v>1</v>
      </c>
      <c r="D64" s="49" t="s">
        <v>3</v>
      </c>
      <c r="E64" s="54"/>
      <c r="F64" s="54">
        <f t="shared" si="1"/>
        <v>0</v>
      </c>
      <c r="G64" s="63"/>
      <c r="H64" s="129">
        <v>2.2999999999999998</v>
      </c>
      <c r="I64" s="130">
        <v>1.7</v>
      </c>
      <c r="J64" s="130">
        <v>2.2999999999999998</v>
      </c>
      <c r="K64" s="131">
        <v>0.2</v>
      </c>
      <c r="L64" s="127"/>
      <c r="M64"/>
      <c r="N64"/>
      <c r="O64"/>
    </row>
    <row r="65" spans="1:15" s="11" customFormat="1" ht="30" customHeight="1" thickTop="1" x14ac:dyDescent="0.25">
      <c r="A65" s="47">
        <f>A63+0.1</f>
        <v>8.1999999999999993</v>
      </c>
      <c r="B65" s="61" t="s">
        <v>73</v>
      </c>
      <c r="C65" s="58"/>
      <c r="D65" s="49"/>
      <c r="E65" s="54"/>
      <c r="F65" s="54"/>
      <c r="G65" s="63"/>
      <c r="H65" s="127">
        <v>1.8</v>
      </c>
      <c r="I65" s="127">
        <v>1.2</v>
      </c>
      <c r="J65" s="127">
        <v>1.9</v>
      </c>
      <c r="K65" s="127"/>
      <c r="L65" s="127"/>
      <c r="M65"/>
      <c r="N65"/>
      <c r="O65"/>
    </row>
    <row r="66" spans="1:15" s="11" customFormat="1" ht="45.75" customHeight="1" x14ac:dyDescent="0.25">
      <c r="A66" s="53" t="s">
        <v>113</v>
      </c>
      <c r="B66" s="57" t="s">
        <v>74</v>
      </c>
      <c r="C66" s="58">
        <v>149.66</v>
      </c>
      <c r="D66" s="49" t="s">
        <v>0</v>
      </c>
      <c r="E66" s="54"/>
      <c r="F66" s="54">
        <f t="shared" si="1"/>
        <v>0</v>
      </c>
      <c r="G66" s="63"/>
      <c r="H66" s="146">
        <f>(H64+1)*(I64+1)*(J64+0.1)</f>
        <v>21.384</v>
      </c>
      <c r="I66" s="127"/>
      <c r="J66" s="127"/>
      <c r="K66" s="127"/>
      <c r="L66" s="127"/>
      <c r="M66"/>
      <c r="N66"/>
      <c r="O66"/>
    </row>
    <row r="67" spans="1:15" s="11" customFormat="1" ht="30" customHeight="1" x14ac:dyDescent="0.25">
      <c r="A67" s="53" t="s">
        <v>114</v>
      </c>
      <c r="B67" s="57" t="s">
        <v>75</v>
      </c>
      <c r="C67" s="58">
        <v>86.73</v>
      </c>
      <c r="D67" s="49" t="s">
        <v>0</v>
      </c>
      <c r="E67" s="54"/>
      <c r="F67" s="54">
        <f t="shared" si="1"/>
        <v>0</v>
      </c>
      <c r="G67" s="63"/>
      <c r="H67" s="146">
        <f>H66-(H64*I64*J64)</f>
        <v>12.391000000000002</v>
      </c>
      <c r="I67" s="127"/>
      <c r="J67" s="127"/>
      <c r="K67" s="127"/>
      <c r="L67" s="127"/>
      <c r="M67"/>
      <c r="N67"/>
      <c r="O67"/>
    </row>
    <row r="68" spans="1:15" s="11" customFormat="1" ht="30" customHeight="1" x14ac:dyDescent="0.25">
      <c r="A68" s="53" t="s">
        <v>115</v>
      </c>
      <c r="B68" s="57" t="s">
        <v>76</v>
      </c>
      <c r="C68" s="58">
        <v>187.11</v>
      </c>
      <c r="D68" s="49" t="s">
        <v>0</v>
      </c>
      <c r="E68" s="54"/>
      <c r="F68" s="54">
        <f t="shared" si="1"/>
        <v>0</v>
      </c>
      <c r="G68" s="63"/>
      <c r="H68" s="146">
        <f>H66*1.25</f>
        <v>26.73</v>
      </c>
      <c r="I68" s="127"/>
      <c r="J68" s="127"/>
      <c r="K68" s="127"/>
      <c r="L68" s="127"/>
      <c r="M68"/>
      <c r="N68"/>
      <c r="O68"/>
    </row>
    <row r="69" spans="1:15" s="11" customFormat="1" ht="30" customHeight="1" x14ac:dyDescent="0.25">
      <c r="A69" s="47">
        <f>A65+0.1</f>
        <v>8.2999999999999989</v>
      </c>
      <c r="B69" s="61" t="s">
        <v>77</v>
      </c>
      <c r="C69" s="58"/>
      <c r="D69" s="49"/>
      <c r="E69" s="54"/>
      <c r="F69" s="54"/>
      <c r="G69" s="63"/>
      <c r="H69" s="127"/>
      <c r="I69" s="127"/>
      <c r="J69" s="127"/>
      <c r="K69" s="127"/>
      <c r="L69" s="127"/>
      <c r="M69"/>
      <c r="N69"/>
      <c r="O69"/>
    </row>
    <row r="70" spans="1:15" s="11" customFormat="1" ht="30" customHeight="1" x14ac:dyDescent="0.25">
      <c r="A70" s="53" t="s">
        <v>116</v>
      </c>
      <c r="B70" s="57" t="s">
        <v>108</v>
      </c>
      <c r="C70" s="58">
        <v>9.1</v>
      </c>
      <c r="D70" s="49" t="s">
        <v>0</v>
      </c>
      <c r="E70" s="54"/>
      <c r="F70" s="54">
        <f t="shared" si="1"/>
        <v>0</v>
      </c>
      <c r="G70" s="63"/>
      <c r="H70" s="132">
        <f>(0.65*0.25*(H64*2+I64*2))</f>
        <v>1.3</v>
      </c>
      <c r="I70" s="127"/>
      <c r="J70" s="127"/>
      <c r="K70" s="127"/>
      <c r="L70" s="127"/>
      <c r="M70"/>
      <c r="N70"/>
      <c r="O70"/>
    </row>
    <row r="71" spans="1:15" s="11" customFormat="1" ht="30" customHeight="1" x14ac:dyDescent="0.25">
      <c r="A71" s="53" t="s">
        <v>117</v>
      </c>
      <c r="B71" s="57" t="s">
        <v>109</v>
      </c>
      <c r="C71" s="58">
        <v>5.46</v>
      </c>
      <c r="D71" s="49" t="s">
        <v>0</v>
      </c>
      <c r="E71" s="54"/>
      <c r="F71" s="54">
        <f t="shared" si="1"/>
        <v>0</v>
      </c>
      <c r="G71" s="63"/>
      <c r="H71" s="133">
        <f>(H64*I64*K64)</f>
        <v>0.78200000000000003</v>
      </c>
      <c r="I71" s="127"/>
      <c r="J71" s="127"/>
      <c r="K71" s="127"/>
      <c r="L71" s="127"/>
      <c r="M71"/>
      <c r="N71"/>
      <c r="O71"/>
    </row>
    <row r="72" spans="1:15" s="11" customFormat="1" ht="30" customHeight="1" x14ac:dyDescent="0.25">
      <c r="A72" s="53" t="s">
        <v>118</v>
      </c>
      <c r="B72" s="57" t="s">
        <v>110</v>
      </c>
      <c r="C72" s="58">
        <v>19.95</v>
      </c>
      <c r="D72" s="49" t="s">
        <v>0</v>
      </c>
      <c r="E72" s="54"/>
      <c r="F72" s="54">
        <f t="shared" si="1"/>
        <v>0</v>
      </c>
      <c r="G72" s="63"/>
      <c r="H72" s="133">
        <f>(H65*J65*0.25)*2+(I65*J65*0.25)*2</f>
        <v>2.8499999999999996</v>
      </c>
      <c r="I72" s="127"/>
      <c r="J72" s="127"/>
      <c r="K72" s="127"/>
      <c r="L72" s="127"/>
      <c r="M72"/>
      <c r="N72"/>
      <c r="O72"/>
    </row>
    <row r="73" spans="1:15" s="11" customFormat="1" ht="30" customHeight="1" x14ac:dyDescent="0.25">
      <c r="A73" s="53" t="s">
        <v>119</v>
      </c>
      <c r="B73" s="57" t="s">
        <v>78</v>
      </c>
      <c r="C73" s="58">
        <v>34.51</v>
      </c>
      <c r="D73" s="49" t="s">
        <v>0</v>
      </c>
      <c r="E73" s="54"/>
      <c r="F73" s="54">
        <f t="shared" si="1"/>
        <v>0</v>
      </c>
      <c r="G73" s="63"/>
      <c r="H73" s="127"/>
      <c r="I73" s="127"/>
      <c r="J73" s="127"/>
      <c r="K73" s="127"/>
      <c r="L73" s="127"/>
      <c r="M73"/>
      <c r="N73"/>
      <c r="O73"/>
    </row>
    <row r="74" spans="1:15" s="11" customFormat="1" ht="30" customHeight="1" x14ac:dyDescent="0.25">
      <c r="A74" s="47">
        <v>8.4</v>
      </c>
      <c r="B74" s="61" t="s">
        <v>79</v>
      </c>
      <c r="C74" s="58"/>
      <c r="D74" s="49"/>
      <c r="E74" s="54"/>
      <c r="F74" s="54"/>
      <c r="G74" s="63"/>
      <c r="H74" s="127"/>
      <c r="I74" s="127"/>
      <c r="J74" s="127"/>
      <c r="K74" s="127"/>
      <c r="L74" s="127"/>
      <c r="M74"/>
      <c r="N74"/>
      <c r="O74"/>
    </row>
    <row r="75" spans="1:15" s="11" customFormat="1" ht="30" customHeight="1" x14ac:dyDescent="0.25">
      <c r="A75" s="53" t="s">
        <v>120</v>
      </c>
      <c r="B75" s="57" t="s">
        <v>80</v>
      </c>
      <c r="C75" s="58">
        <v>27.37</v>
      </c>
      <c r="D75" s="49" t="s">
        <v>63</v>
      </c>
      <c r="E75" s="54"/>
      <c r="F75" s="54">
        <f t="shared" si="1"/>
        <v>0</v>
      </c>
      <c r="G75" s="63"/>
      <c r="H75" s="127">
        <f>(H64*I64)</f>
        <v>3.9099999999999997</v>
      </c>
      <c r="I75" s="127"/>
      <c r="J75" s="127"/>
      <c r="K75" s="127"/>
      <c r="L75" s="127"/>
      <c r="M75"/>
      <c r="N75"/>
      <c r="O75"/>
    </row>
    <row r="76" spans="1:15" s="11" customFormat="1" ht="30" customHeight="1" x14ac:dyDescent="0.25">
      <c r="A76" s="53" t="s">
        <v>121</v>
      </c>
      <c r="B76" s="57" t="s">
        <v>81</v>
      </c>
      <c r="C76" s="58">
        <v>27.37</v>
      </c>
      <c r="D76" s="49" t="s">
        <v>63</v>
      </c>
      <c r="E76" s="54"/>
      <c r="F76" s="54">
        <f t="shared" ref="F76:F122" si="3">+C76*E76</f>
        <v>0</v>
      </c>
      <c r="G76" s="63"/>
      <c r="H76" s="127"/>
      <c r="I76" s="127"/>
      <c r="J76" s="127"/>
      <c r="K76" s="127"/>
      <c r="L76" s="127"/>
      <c r="M76"/>
      <c r="N76"/>
      <c r="O76"/>
    </row>
    <row r="77" spans="1:15" s="11" customFormat="1" ht="30" customHeight="1" x14ac:dyDescent="0.25">
      <c r="A77" s="53" t="s">
        <v>122</v>
      </c>
      <c r="B77" s="57" t="s">
        <v>82</v>
      </c>
      <c r="C77" s="58">
        <v>79.8</v>
      </c>
      <c r="D77" s="49" t="s">
        <v>63</v>
      </c>
      <c r="E77" s="54"/>
      <c r="F77" s="54">
        <f t="shared" si="3"/>
        <v>0</v>
      </c>
      <c r="G77" s="63"/>
      <c r="H77" s="133">
        <f>(H65*J65)*2+(I65*J65)*2</f>
        <v>11.399999999999999</v>
      </c>
      <c r="I77" s="127"/>
      <c r="J77" s="127"/>
      <c r="K77" s="127"/>
      <c r="L77" s="127"/>
      <c r="M77"/>
      <c r="N77"/>
      <c r="O77"/>
    </row>
    <row r="78" spans="1:15" s="11" customFormat="1" ht="30" customHeight="1" x14ac:dyDescent="0.25">
      <c r="A78" s="53" t="s">
        <v>123</v>
      </c>
      <c r="B78" s="57" t="s">
        <v>83</v>
      </c>
      <c r="C78" s="58">
        <v>1</v>
      </c>
      <c r="D78" s="49" t="s">
        <v>3</v>
      </c>
      <c r="E78" s="54"/>
      <c r="F78" s="54">
        <f t="shared" si="3"/>
        <v>0</v>
      </c>
      <c r="G78" s="63"/>
      <c r="H78" s="134">
        <f>H65*2+I65*2</f>
        <v>6</v>
      </c>
      <c r="I78" s="127"/>
      <c r="J78" s="127"/>
      <c r="K78" s="127"/>
      <c r="L78" s="127"/>
      <c r="M78"/>
      <c r="N78"/>
      <c r="O78"/>
    </row>
    <row r="79" spans="1:15" s="11" customFormat="1" ht="30" customHeight="1" x14ac:dyDescent="0.25">
      <c r="A79" s="47">
        <f>A74+0.1</f>
        <v>8.5</v>
      </c>
      <c r="B79" s="61" t="s">
        <v>84</v>
      </c>
      <c r="C79" s="58">
        <v>2.4499999999999997</v>
      </c>
      <c r="D79" s="49" t="s">
        <v>0</v>
      </c>
      <c r="E79" s="54"/>
      <c r="F79" s="54">
        <f t="shared" si="3"/>
        <v>0</v>
      </c>
      <c r="G79" s="63"/>
      <c r="H79" s="127"/>
      <c r="I79" s="127"/>
      <c r="J79" s="127"/>
      <c r="K79" s="127"/>
      <c r="L79" s="127"/>
      <c r="M79"/>
      <c r="N79"/>
      <c r="O79"/>
    </row>
    <row r="80" spans="1:15" s="11" customFormat="1" ht="30" customHeight="1" x14ac:dyDescent="0.25">
      <c r="A80" s="47">
        <f>A79+0.1</f>
        <v>8.6</v>
      </c>
      <c r="B80" s="61" t="s">
        <v>85</v>
      </c>
      <c r="C80" s="58"/>
      <c r="D80" s="49"/>
      <c r="E80" s="54"/>
      <c r="F80" s="54"/>
      <c r="G80" s="63"/>
      <c r="H80" s="127"/>
      <c r="I80" s="127"/>
      <c r="J80" s="127"/>
      <c r="K80" s="127"/>
      <c r="L80" s="127"/>
      <c r="M80"/>
      <c r="N80"/>
      <c r="O80"/>
    </row>
    <row r="81" spans="1:15" s="11" customFormat="1" ht="30" customHeight="1" x14ac:dyDescent="0.25">
      <c r="A81" s="53" t="s">
        <v>124</v>
      </c>
      <c r="B81" s="57" t="s">
        <v>86</v>
      </c>
      <c r="C81" s="58"/>
      <c r="D81" s="49"/>
      <c r="E81" s="54"/>
      <c r="F81" s="54"/>
      <c r="G81" s="63"/>
      <c r="H81" s="127"/>
      <c r="I81" s="127"/>
      <c r="J81" s="127"/>
      <c r="K81" s="127"/>
      <c r="L81" s="127"/>
      <c r="M81"/>
      <c r="N81"/>
      <c r="O81"/>
    </row>
    <row r="82" spans="1:15" s="11" customFormat="1" ht="30" customHeight="1" x14ac:dyDescent="0.25">
      <c r="A82" s="53" t="s">
        <v>125</v>
      </c>
      <c r="B82" s="57" t="s">
        <v>111</v>
      </c>
      <c r="C82" s="58">
        <v>7</v>
      </c>
      <c r="D82" s="49" t="s">
        <v>4</v>
      </c>
      <c r="E82" s="54"/>
      <c r="F82" s="54">
        <f t="shared" si="3"/>
        <v>0</v>
      </c>
      <c r="G82" s="63"/>
      <c r="H82" s="127"/>
      <c r="I82" s="127"/>
      <c r="J82" s="127"/>
      <c r="K82" s="127"/>
      <c r="L82" s="127"/>
      <c r="M82"/>
      <c r="N82"/>
      <c r="O82"/>
    </row>
    <row r="83" spans="1:15" s="11" customFormat="1" ht="30" customHeight="1" x14ac:dyDescent="0.25">
      <c r="A83" s="53" t="s">
        <v>126</v>
      </c>
      <c r="B83" s="57" t="s">
        <v>112</v>
      </c>
      <c r="C83" s="58">
        <v>7</v>
      </c>
      <c r="D83" s="49" t="s">
        <v>4</v>
      </c>
      <c r="E83" s="54"/>
      <c r="F83" s="54">
        <f t="shared" si="3"/>
        <v>0</v>
      </c>
      <c r="G83" s="63"/>
      <c r="H83" s="127"/>
      <c r="I83" s="127"/>
      <c r="J83" s="127"/>
      <c r="K83" s="127"/>
      <c r="L83" s="127"/>
      <c r="M83"/>
      <c r="N83"/>
      <c r="O83"/>
    </row>
    <row r="84" spans="1:15" s="11" customFormat="1" ht="30" customHeight="1" x14ac:dyDescent="0.25">
      <c r="A84" s="53" t="s">
        <v>127</v>
      </c>
      <c r="B84" s="57" t="s">
        <v>88</v>
      </c>
      <c r="C84" s="58">
        <v>14</v>
      </c>
      <c r="D84" s="49" t="s">
        <v>4</v>
      </c>
      <c r="E84" s="54"/>
      <c r="F84" s="54">
        <f t="shared" si="3"/>
        <v>0</v>
      </c>
      <c r="G84" s="63"/>
      <c r="H84" s="127"/>
      <c r="I84" s="127"/>
      <c r="J84" s="127"/>
      <c r="K84" s="127"/>
      <c r="L84" s="127"/>
      <c r="M84"/>
      <c r="N84"/>
      <c r="O84"/>
    </row>
    <row r="85" spans="1:15" s="11" customFormat="1" ht="30" customHeight="1" x14ac:dyDescent="0.25">
      <c r="A85" s="53" t="s">
        <v>128</v>
      </c>
      <c r="B85" s="57" t="s">
        <v>89</v>
      </c>
      <c r="C85" s="58">
        <v>1</v>
      </c>
      <c r="D85" s="49" t="s">
        <v>3</v>
      </c>
      <c r="E85" s="54"/>
      <c r="F85" s="54">
        <f t="shared" si="3"/>
        <v>0</v>
      </c>
      <c r="G85" s="63"/>
      <c r="H85" s="127"/>
      <c r="I85" s="127"/>
      <c r="J85" s="127"/>
      <c r="K85" s="127"/>
      <c r="L85" s="127"/>
      <c r="M85"/>
      <c r="N85"/>
      <c r="O85"/>
    </row>
    <row r="86" spans="1:15" s="11" customFormat="1" ht="30" customHeight="1" x14ac:dyDescent="0.25">
      <c r="A86" s="53" t="s">
        <v>129</v>
      </c>
      <c r="B86" s="57" t="s">
        <v>90</v>
      </c>
      <c r="C86" s="58">
        <v>1</v>
      </c>
      <c r="D86" s="49" t="s">
        <v>3</v>
      </c>
      <c r="E86" s="54"/>
      <c r="F86" s="54">
        <f t="shared" si="3"/>
        <v>0</v>
      </c>
      <c r="G86" s="63">
        <f>+SUM(F64:F86)</f>
        <v>0</v>
      </c>
      <c r="H86" s="127"/>
      <c r="I86" s="127"/>
      <c r="J86" s="127"/>
      <c r="K86" s="127"/>
      <c r="L86" s="127"/>
      <c r="M86"/>
      <c r="N86"/>
      <c r="O86"/>
    </row>
    <row r="87" spans="1:15" s="11" customFormat="1" ht="30" customHeight="1" thickBot="1" x14ac:dyDescent="0.3">
      <c r="A87" s="170"/>
      <c r="B87" s="173"/>
      <c r="C87" s="142"/>
      <c r="D87" s="143"/>
      <c r="E87" s="144"/>
      <c r="F87" s="54"/>
      <c r="G87" s="145"/>
      <c r="H87" s="127"/>
      <c r="I87" s="127"/>
      <c r="J87" s="127"/>
      <c r="K87" s="127"/>
      <c r="L87" s="127"/>
      <c r="M87"/>
      <c r="N87"/>
      <c r="O87"/>
    </row>
    <row r="88" spans="1:15" s="11" customFormat="1" ht="73.5" customHeight="1" thickTop="1" x14ac:dyDescent="0.25">
      <c r="A88" s="147">
        <v>9</v>
      </c>
      <c r="B88" s="139" t="s">
        <v>163</v>
      </c>
      <c r="C88" s="71"/>
      <c r="D88" s="72"/>
      <c r="E88" s="73"/>
      <c r="F88" s="54"/>
      <c r="G88" s="74"/>
      <c r="H88" s="127"/>
      <c r="I88" s="127"/>
      <c r="J88" s="127"/>
      <c r="K88" s="127"/>
      <c r="L88" s="127"/>
      <c r="M88"/>
      <c r="N88"/>
      <c r="O88"/>
    </row>
    <row r="89" spans="1:15" s="11" customFormat="1" ht="30" customHeight="1" thickBot="1" x14ac:dyDescent="0.3">
      <c r="A89" s="47">
        <f>A88+0.1</f>
        <v>9.1</v>
      </c>
      <c r="B89" s="61" t="s">
        <v>69</v>
      </c>
      <c r="C89" s="58"/>
      <c r="D89" s="49"/>
      <c r="E89" s="54"/>
      <c r="F89" s="54"/>
      <c r="G89" s="63"/>
      <c r="H89" s="128" t="s">
        <v>70</v>
      </c>
      <c r="I89" s="128" t="s">
        <v>64</v>
      </c>
      <c r="J89" s="128" t="s">
        <v>62</v>
      </c>
      <c r="K89" s="128" t="s">
        <v>71</v>
      </c>
      <c r="L89" s="127"/>
      <c r="M89"/>
      <c r="N89"/>
      <c r="O89"/>
    </row>
    <row r="90" spans="1:15" s="11" customFormat="1" ht="30" customHeight="1" thickTop="1" thickBot="1" x14ac:dyDescent="0.3">
      <c r="A90" s="53" t="s">
        <v>130</v>
      </c>
      <c r="B90" s="57" t="s">
        <v>72</v>
      </c>
      <c r="C90" s="58">
        <v>1</v>
      </c>
      <c r="D90" s="49" t="s">
        <v>3</v>
      </c>
      <c r="E90" s="54"/>
      <c r="F90" s="54">
        <f t="shared" si="3"/>
        <v>0</v>
      </c>
      <c r="G90" s="63"/>
      <c r="H90" s="129">
        <v>3.8</v>
      </c>
      <c r="I90" s="130">
        <v>3.4</v>
      </c>
      <c r="J90" s="130">
        <v>2.35</v>
      </c>
      <c r="K90" s="131">
        <v>0.2</v>
      </c>
      <c r="L90" s="127"/>
      <c r="M90"/>
      <c r="N90"/>
      <c r="O90"/>
    </row>
    <row r="91" spans="1:15" s="11" customFormat="1" ht="30" customHeight="1" thickTop="1" x14ac:dyDescent="0.25">
      <c r="A91" s="47">
        <f>A89+0.1</f>
        <v>9.1999999999999993</v>
      </c>
      <c r="B91" s="61" t="s">
        <v>73</v>
      </c>
      <c r="C91" s="58"/>
      <c r="D91" s="49"/>
      <c r="E91" s="54"/>
      <c r="F91" s="54"/>
      <c r="G91" s="63"/>
      <c r="H91" s="127">
        <v>2.7</v>
      </c>
      <c r="I91" s="127">
        <v>2.5</v>
      </c>
      <c r="J91" s="127">
        <v>1.8</v>
      </c>
      <c r="K91" s="127"/>
      <c r="L91" s="127"/>
      <c r="M91"/>
      <c r="N91"/>
      <c r="O91"/>
    </row>
    <row r="92" spans="1:15" s="11" customFormat="1" ht="56.25" customHeight="1" x14ac:dyDescent="0.25">
      <c r="A92" s="53" t="s">
        <v>131</v>
      </c>
      <c r="B92" s="57" t="s">
        <v>74</v>
      </c>
      <c r="C92" s="58">
        <v>51.74</v>
      </c>
      <c r="D92" s="49" t="s">
        <v>0</v>
      </c>
      <c r="E92" s="54"/>
      <c r="F92" s="54">
        <f t="shared" si="3"/>
        <v>0</v>
      </c>
      <c r="G92" s="63"/>
      <c r="H92" s="146">
        <f>(H90+1)*(I90+1)*(J90+0.1)</f>
        <v>51.744000000000007</v>
      </c>
      <c r="I92" s="127"/>
      <c r="J92" s="127"/>
      <c r="K92" s="127"/>
      <c r="L92" s="127"/>
      <c r="M92"/>
      <c r="N92"/>
      <c r="O92"/>
    </row>
    <row r="93" spans="1:15" s="11" customFormat="1" ht="30" customHeight="1" x14ac:dyDescent="0.25">
      <c r="A93" s="53" t="s">
        <v>132</v>
      </c>
      <c r="B93" s="57" t="s">
        <v>75</v>
      </c>
      <c r="C93" s="58">
        <v>21.38</v>
      </c>
      <c r="D93" s="49" t="s">
        <v>0</v>
      </c>
      <c r="E93" s="54"/>
      <c r="F93" s="54">
        <f t="shared" si="3"/>
        <v>0</v>
      </c>
      <c r="G93" s="63"/>
      <c r="H93" s="146">
        <f>H92-(H90*I90*J90)</f>
        <v>21.382000000000005</v>
      </c>
      <c r="I93" s="127"/>
      <c r="J93" s="127"/>
      <c r="K93" s="127"/>
      <c r="L93" s="127"/>
      <c r="M93"/>
      <c r="N93"/>
      <c r="O93"/>
    </row>
    <row r="94" spans="1:15" s="11" customFormat="1" ht="30" customHeight="1" x14ac:dyDescent="0.25">
      <c r="A94" s="53" t="s">
        <v>133</v>
      </c>
      <c r="B94" s="57" t="s">
        <v>76</v>
      </c>
      <c r="C94" s="58">
        <v>64.680000000000007</v>
      </c>
      <c r="D94" s="49" t="s">
        <v>0</v>
      </c>
      <c r="E94" s="54"/>
      <c r="F94" s="54">
        <f t="shared" si="3"/>
        <v>0</v>
      </c>
      <c r="G94" s="63"/>
      <c r="H94" s="146">
        <f>H92*1.25</f>
        <v>64.680000000000007</v>
      </c>
      <c r="I94" s="127"/>
      <c r="J94" s="127"/>
      <c r="K94" s="127"/>
      <c r="L94" s="127"/>
      <c r="M94"/>
      <c r="N94"/>
      <c r="O94"/>
    </row>
    <row r="95" spans="1:15" s="11" customFormat="1" ht="30" customHeight="1" x14ac:dyDescent="0.25">
      <c r="A95" s="47">
        <f>A91+0.1</f>
        <v>9.2999999999999989</v>
      </c>
      <c r="B95" s="61" t="s">
        <v>77</v>
      </c>
      <c r="C95" s="58"/>
      <c r="D95" s="49"/>
      <c r="E95" s="54"/>
      <c r="F95" s="54"/>
      <c r="G95" s="63"/>
      <c r="H95" s="127"/>
      <c r="I95" s="127"/>
      <c r="J95" s="127"/>
      <c r="K95" s="127"/>
      <c r="L95" s="127"/>
      <c r="M95"/>
      <c r="N95"/>
      <c r="O95"/>
    </row>
    <row r="96" spans="1:15" s="11" customFormat="1" ht="30" customHeight="1" x14ac:dyDescent="0.25">
      <c r="A96" s="53" t="s">
        <v>134</v>
      </c>
      <c r="B96" s="57" t="s">
        <v>108</v>
      </c>
      <c r="C96" s="58">
        <v>2.34</v>
      </c>
      <c r="D96" s="49" t="s">
        <v>0</v>
      </c>
      <c r="E96" s="54"/>
      <c r="F96" s="54">
        <f t="shared" si="3"/>
        <v>0</v>
      </c>
      <c r="G96" s="63"/>
      <c r="H96" s="132">
        <f>(0.65*0.25*(H90*2+I90*2))</f>
        <v>2.34</v>
      </c>
      <c r="I96" s="127"/>
      <c r="J96" s="127"/>
      <c r="K96" s="127"/>
      <c r="L96" s="127"/>
      <c r="M96"/>
      <c r="N96"/>
      <c r="O96"/>
    </row>
    <row r="97" spans="1:15" s="11" customFormat="1" ht="30" customHeight="1" x14ac:dyDescent="0.25">
      <c r="A97" s="53" t="s">
        <v>135</v>
      </c>
      <c r="B97" s="57" t="s">
        <v>109</v>
      </c>
      <c r="C97" s="58">
        <v>2.58</v>
      </c>
      <c r="D97" s="49" t="s">
        <v>0</v>
      </c>
      <c r="E97" s="54"/>
      <c r="F97" s="54">
        <f t="shared" si="3"/>
        <v>0</v>
      </c>
      <c r="G97" s="63"/>
      <c r="H97" s="133">
        <f>(H90*I90*K90)</f>
        <v>2.5840000000000001</v>
      </c>
      <c r="I97" s="127"/>
      <c r="J97" s="127"/>
      <c r="K97" s="127"/>
      <c r="L97" s="127"/>
      <c r="M97"/>
      <c r="N97"/>
      <c r="O97"/>
    </row>
    <row r="98" spans="1:15" s="11" customFormat="1" ht="30" customHeight="1" x14ac:dyDescent="0.25">
      <c r="A98" s="53" t="s">
        <v>136</v>
      </c>
      <c r="B98" s="57" t="s">
        <v>110</v>
      </c>
      <c r="C98" s="58">
        <v>4.68</v>
      </c>
      <c r="D98" s="49" t="s">
        <v>0</v>
      </c>
      <c r="E98" s="54"/>
      <c r="F98" s="54">
        <f t="shared" si="3"/>
        <v>0</v>
      </c>
      <c r="G98" s="63"/>
      <c r="H98" s="133">
        <f>(H91*J91*0.25)*2+(I91*J91*0.25)*2</f>
        <v>4.68</v>
      </c>
      <c r="I98" s="127"/>
      <c r="J98" s="127"/>
      <c r="K98" s="127"/>
      <c r="L98" s="127"/>
      <c r="M98"/>
      <c r="N98"/>
      <c r="O98"/>
    </row>
    <row r="99" spans="1:15" s="11" customFormat="1" ht="30" customHeight="1" x14ac:dyDescent="0.25">
      <c r="A99" s="53" t="s">
        <v>137</v>
      </c>
      <c r="B99" s="174" t="s">
        <v>154</v>
      </c>
      <c r="C99" s="58">
        <v>0.90240000000000009</v>
      </c>
      <c r="D99" s="49" t="s">
        <v>0</v>
      </c>
      <c r="E99" s="54"/>
      <c r="F99" s="54">
        <f t="shared" si="3"/>
        <v>0</v>
      </c>
      <c r="G99" s="63"/>
      <c r="H99" s="133"/>
      <c r="I99" s="127"/>
      <c r="J99" s="127"/>
      <c r="K99" s="127"/>
      <c r="L99" s="127"/>
      <c r="M99"/>
      <c r="N99"/>
      <c r="O99"/>
    </row>
    <row r="100" spans="1:15" s="11" customFormat="1" ht="30" customHeight="1" x14ac:dyDescent="0.25">
      <c r="A100" s="53" t="s">
        <v>155</v>
      </c>
      <c r="B100" s="57" t="s">
        <v>78</v>
      </c>
      <c r="C100" s="58">
        <v>10.5024</v>
      </c>
      <c r="D100" s="49" t="s">
        <v>0</v>
      </c>
      <c r="E100" s="54"/>
      <c r="F100" s="54">
        <f t="shared" si="3"/>
        <v>0</v>
      </c>
      <c r="G100" s="63"/>
      <c r="H100" s="127"/>
      <c r="I100" s="127"/>
      <c r="J100" s="127"/>
      <c r="K100" s="127"/>
      <c r="L100" s="127"/>
      <c r="M100"/>
      <c r="N100"/>
      <c r="O100"/>
    </row>
    <row r="101" spans="1:15" s="11" customFormat="1" ht="30" customHeight="1" x14ac:dyDescent="0.25">
      <c r="A101" s="47">
        <v>9.4</v>
      </c>
      <c r="B101" s="61" t="s">
        <v>79</v>
      </c>
      <c r="C101" s="58"/>
      <c r="D101" s="49"/>
      <c r="E101" s="54"/>
      <c r="F101" s="54"/>
      <c r="G101" s="63"/>
      <c r="H101" s="127"/>
      <c r="I101" s="127"/>
      <c r="J101" s="127"/>
      <c r="K101" s="127"/>
      <c r="L101" s="127"/>
      <c r="M101"/>
      <c r="N101"/>
      <c r="O101"/>
    </row>
    <row r="102" spans="1:15" s="11" customFormat="1" ht="30" customHeight="1" x14ac:dyDescent="0.25">
      <c r="A102" s="53" t="s">
        <v>138</v>
      </c>
      <c r="B102" s="57" t="s">
        <v>80</v>
      </c>
      <c r="C102" s="58">
        <v>12.92</v>
      </c>
      <c r="D102" s="49" t="s">
        <v>63</v>
      </c>
      <c r="E102" s="54"/>
      <c r="F102" s="54">
        <f t="shared" si="3"/>
        <v>0</v>
      </c>
      <c r="G102" s="63"/>
      <c r="H102" s="127">
        <f>(H90*I90)</f>
        <v>12.92</v>
      </c>
      <c r="I102" s="127"/>
      <c r="J102" s="127"/>
      <c r="K102" s="127"/>
      <c r="L102" s="127"/>
      <c r="M102"/>
      <c r="N102"/>
      <c r="O102"/>
    </row>
    <row r="103" spans="1:15" s="11" customFormat="1" ht="30" customHeight="1" x14ac:dyDescent="0.25">
      <c r="A103" s="53" t="s">
        <v>139</v>
      </c>
      <c r="B103" s="57" t="s">
        <v>81</v>
      </c>
      <c r="C103" s="58">
        <v>12.92</v>
      </c>
      <c r="D103" s="49" t="s">
        <v>63</v>
      </c>
      <c r="E103" s="54"/>
      <c r="F103" s="54">
        <f t="shared" si="3"/>
        <v>0</v>
      </c>
      <c r="G103" s="63"/>
      <c r="H103" s="127"/>
      <c r="I103" s="127"/>
      <c r="J103" s="127"/>
      <c r="K103" s="127"/>
      <c r="L103" s="127"/>
      <c r="M103"/>
      <c r="N103"/>
      <c r="O103"/>
    </row>
    <row r="104" spans="1:15" s="11" customFormat="1" ht="30" customHeight="1" x14ac:dyDescent="0.25">
      <c r="A104" s="53" t="s">
        <v>140</v>
      </c>
      <c r="B104" s="57" t="s">
        <v>82</v>
      </c>
      <c r="C104" s="58">
        <v>18.72</v>
      </c>
      <c r="D104" s="49" t="s">
        <v>63</v>
      </c>
      <c r="E104" s="54"/>
      <c r="F104" s="54">
        <f t="shared" si="3"/>
        <v>0</v>
      </c>
      <c r="G104" s="63"/>
      <c r="H104" s="133">
        <f>(H91*J91)*2+(I91*J91)*2</f>
        <v>18.72</v>
      </c>
      <c r="I104" s="127"/>
      <c r="J104" s="127"/>
      <c r="K104" s="127"/>
      <c r="L104" s="127"/>
      <c r="M104"/>
      <c r="N104"/>
      <c r="O104"/>
    </row>
    <row r="105" spans="1:15" s="11" customFormat="1" ht="43.5" customHeight="1" x14ac:dyDescent="0.25">
      <c r="A105" s="53" t="s">
        <v>141</v>
      </c>
      <c r="B105" s="57" t="s">
        <v>83</v>
      </c>
      <c r="C105" s="58">
        <v>1</v>
      </c>
      <c r="D105" s="49" t="s">
        <v>3</v>
      </c>
      <c r="E105" s="54"/>
      <c r="F105" s="54">
        <f t="shared" si="3"/>
        <v>0</v>
      </c>
      <c r="G105" s="63"/>
      <c r="H105" s="134">
        <f>H91*2+I91*2</f>
        <v>10.4</v>
      </c>
      <c r="I105" s="127"/>
      <c r="J105" s="127"/>
      <c r="K105" s="127"/>
      <c r="L105"/>
      <c r="M105"/>
      <c r="N105"/>
      <c r="O105"/>
    </row>
    <row r="106" spans="1:15" s="11" customFormat="1" ht="45.75" customHeight="1" thickBot="1" x14ac:dyDescent="0.3">
      <c r="A106" s="170">
        <f>A101+0.1</f>
        <v>9.5</v>
      </c>
      <c r="B106" s="173" t="s">
        <v>84</v>
      </c>
      <c r="C106" s="142">
        <v>0.35</v>
      </c>
      <c r="D106" s="143" t="s">
        <v>0</v>
      </c>
      <c r="E106" s="144"/>
      <c r="F106" s="54">
        <f t="shared" si="3"/>
        <v>0</v>
      </c>
      <c r="G106" s="145"/>
      <c r="H106" s="127"/>
      <c r="I106" s="127"/>
      <c r="J106" s="127"/>
      <c r="K106" s="127"/>
      <c r="L106"/>
      <c r="M106"/>
      <c r="N106"/>
      <c r="O106"/>
    </row>
    <row r="107" spans="1:15" s="11" customFormat="1" ht="36.75" customHeight="1" thickTop="1" x14ac:dyDescent="0.25">
      <c r="A107" s="147">
        <f>A106+0.1</f>
        <v>9.6</v>
      </c>
      <c r="B107" s="139" t="s">
        <v>85</v>
      </c>
      <c r="C107" s="71"/>
      <c r="D107" s="72"/>
      <c r="E107" s="73"/>
      <c r="F107" s="54"/>
      <c r="G107" s="74"/>
      <c r="H107" s="127"/>
      <c r="I107" s="127"/>
      <c r="J107" s="127"/>
      <c r="K107" s="127"/>
      <c r="L107"/>
      <c r="M107"/>
      <c r="N107"/>
      <c r="O107"/>
    </row>
    <row r="108" spans="1:15" s="11" customFormat="1" ht="45.75" customHeight="1" x14ac:dyDescent="0.25">
      <c r="A108" s="47" t="s">
        <v>142</v>
      </c>
      <c r="B108" s="61" t="s">
        <v>86</v>
      </c>
      <c r="C108" s="58"/>
      <c r="D108" s="49"/>
      <c r="E108" s="54"/>
      <c r="F108" s="54"/>
      <c r="G108" s="63"/>
      <c r="H108" s="127"/>
      <c r="I108" s="127"/>
      <c r="J108" s="127"/>
      <c r="K108" s="127"/>
      <c r="L108"/>
      <c r="M108"/>
      <c r="N108"/>
      <c r="O108"/>
    </row>
    <row r="109" spans="1:15" s="11" customFormat="1" ht="43.5" customHeight="1" x14ac:dyDescent="0.25">
      <c r="A109" s="53" t="s">
        <v>143</v>
      </c>
      <c r="B109" s="57" t="s">
        <v>111</v>
      </c>
      <c r="C109" s="58">
        <v>1</v>
      </c>
      <c r="D109" s="49" t="s">
        <v>4</v>
      </c>
      <c r="E109" s="54"/>
      <c r="F109" s="54">
        <f t="shared" si="3"/>
        <v>0</v>
      </c>
      <c r="G109" s="63"/>
      <c r="H109" s="127"/>
      <c r="I109" s="127"/>
      <c r="J109" s="127"/>
      <c r="K109" s="127"/>
      <c r="L109"/>
      <c r="M109"/>
      <c r="N109"/>
      <c r="O109"/>
    </row>
    <row r="110" spans="1:15" s="11" customFormat="1" ht="50.25" customHeight="1" x14ac:dyDescent="0.25">
      <c r="A110" s="53" t="s">
        <v>144</v>
      </c>
      <c r="B110" s="57" t="s">
        <v>87</v>
      </c>
      <c r="C110" s="58">
        <v>1</v>
      </c>
      <c r="D110" s="49" t="s">
        <v>4</v>
      </c>
      <c r="E110" s="54"/>
      <c r="F110" s="54">
        <f t="shared" si="3"/>
        <v>0</v>
      </c>
      <c r="G110" s="63"/>
      <c r="H110" s="127"/>
      <c r="I110" s="127"/>
      <c r="J110" s="127"/>
      <c r="K110" s="127"/>
      <c r="L110"/>
      <c r="M110"/>
      <c r="N110"/>
      <c r="O110"/>
    </row>
    <row r="111" spans="1:15" s="11" customFormat="1" ht="45.75" customHeight="1" x14ac:dyDescent="0.25">
      <c r="A111" s="53" t="s">
        <v>145</v>
      </c>
      <c r="B111" s="57" t="s">
        <v>88</v>
      </c>
      <c r="C111" s="58">
        <v>2</v>
      </c>
      <c r="D111" s="49" t="s">
        <v>4</v>
      </c>
      <c r="E111" s="54"/>
      <c r="F111" s="54">
        <f t="shared" si="3"/>
        <v>0</v>
      </c>
      <c r="G111" s="63"/>
      <c r="H111" s="127"/>
      <c r="I111" s="127"/>
      <c r="J111" s="127"/>
      <c r="K111" s="127"/>
      <c r="L111"/>
      <c r="M111"/>
      <c r="N111"/>
      <c r="O111"/>
    </row>
    <row r="112" spans="1:15" s="11" customFormat="1" ht="46.5" customHeight="1" x14ac:dyDescent="0.25">
      <c r="A112" s="53" t="s">
        <v>146</v>
      </c>
      <c r="B112" s="57" t="s">
        <v>89</v>
      </c>
      <c r="C112" s="58">
        <v>1</v>
      </c>
      <c r="D112" s="49" t="s">
        <v>3</v>
      </c>
      <c r="E112" s="54"/>
      <c r="F112" s="54">
        <f t="shared" si="3"/>
        <v>0</v>
      </c>
      <c r="G112" s="63"/>
      <c r="H112" s="127"/>
      <c r="I112" s="127"/>
      <c r="J112" s="127"/>
      <c r="K112" s="127"/>
      <c r="L112"/>
      <c r="M112"/>
      <c r="N112"/>
      <c r="O112"/>
    </row>
    <row r="113" spans="1:15" s="11" customFormat="1" ht="51.75" customHeight="1" x14ac:dyDescent="0.25">
      <c r="A113" s="184" t="s">
        <v>147</v>
      </c>
      <c r="B113" s="136" t="s">
        <v>90</v>
      </c>
      <c r="C113" s="185">
        <v>1</v>
      </c>
      <c r="D113" s="186" t="s">
        <v>3</v>
      </c>
      <c r="E113" s="187"/>
      <c r="F113" s="54">
        <f t="shared" si="3"/>
        <v>0</v>
      </c>
      <c r="G113" s="188">
        <f>+SUM(F90:F113)</f>
        <v>0</v>
      </c>
      <c r="H113" s="127"/>
      <c r="I113" s="127"/>
      <c r="J113" s="127"/>
      <c r="K113" s="127"/>
      <c r="L113"/>
      <c r="M113"/>
      <c r="N113"/>
      <c r="O113"/>
    </row>
    <row r="114" spans="1:15" s="11" customFormat="1" ht="50.25" customHeight="1" x14ac:dyDescent="0.2">
      <c r="A114" s="147">
        <v>10</v>
      </c>
      <c r="B114" s="139" t="s">
        <v>32</v>
      </c>
      <c r="C114" s="71"/>
      <c r="D114" s="72"/>
      <c r="E114" s="73"/>
      <c r="F114" s="54"/>
      <c r="G114" s="74"/>
      <c r="H114" s="21"/>
      <c r="I114" s="29"/>
      <c r="J114" s="30"/>
      <c r="K114"/>
      <c r="L114"/>
      <c r="M114"/>
      <c r="N114"/>
      <c r="O114"/>
    </row>
    <row r="115" spans="1:15" s="11" customFormat="1" ht="18.75" customHeight="1" x14ac:dyDescent="0.2">
      <c r="A115" s="53">
        <f>+A114+0.1</f>
        <v>10.1</v>
      </c>
      <c r="B115" s="57" t="s">
        <v>148</v>
      </c>
      <c r="C115" s="58">
        <v>8</v>
      </c>
      <c r="D115" s="49" t="s">
        <v>4</v>
      </c>
      <c r="E115" s="54"/>
      <c r="F115" s="54">
        <f t="shared" si="3"/>
        <v>0</v>
      </c>
      <c r="G115" s="63">
        <f>+F115</f>
        <v>0</v>
      </c>
      <c r="H115" s="16"/>
      <c r="I115"/>
      <c r="J115" s="27"/>
      <c r="K115"/>
      <c r="L115"/>
      <c r="M115"/>
      <c r="N115"/>
      <c r="O115"/>
    </row>
    <row r="116" spans="1:15" s="11" customFormat="1" ht="18.75" customHeight="1" x14ac:dyDescent="0.2">
      <c r="A116" s="53"/>
      <c r="B116" s="57"/>
      <c r="C116" s="58"/>
      <c r="D116" s="49"/>
      <c r="E116" s="54"/>
      <c r="F116" s="54"/>
      <c r="G116" s="63"/>
      <c r="H116" s="22"/>
      <c r="I116" s="23"/>
      <c r="J116" s="27"/>
      <c r="K116"/>
      <c r="L116"/>
      <c r="M116"/>
      <c r="N116"/>
      <c r="O116"/>
    </row>
    <row r="117" spans="1:15" s="11" customFormat="1" ht="57.75" customHeight="1" x14ac:dyDescent="0.2">
      <c r="A117" s="47">
        <v>11</v>
      </c>
      <c r="B117" s="61" t="s">
        <v>151</v>
      </c>
      <c r="C117" s="58">
        <v>8</v>
      </c>
      <c r="D117" s="49" t="s">
        <v>4</v>
      </c>
      <c r="E117" s="54"/>
      <c r="F117" s="54">
        <f t="shared" si="3"/>
        <v>0</v>
      </c>
      <c r="G117" s="63">
        <f>+F117</f>
        <v>0</v>
      </c>
      <c r="H117" s="22"/>
      <c r="I117"/>
      <c r="J117" s="27"/>
      <c r="K117"/>
      <c r="L117"/>
      <c r="M117"/>
      <c r="N117"/>
      <c r="O117"/>
    </row>
    <row r="118" spans="1:15" s="11" customFormat="1" ht="18.75" customHeight="1" x14ac:dyDescent="0.2">
      <c r="A118" s="47"/>
      <c r="B118" s="61"/>
      <c r="C118" s="58"/>
      <c r="D118" s="49"/>
      <c r="E118" s="54"/>
      <c r="F118" s="54"/>
      <c r="G118" s="63"/>
      <c r="H118" s="22"/>
      <c r="I118"/>
      <c r="J118" s="27"/>
      <c r="K118"/>
      <c r="L118"/>
      <c r="M118"/>
      <c r="N118"/>
      <c r="O118"/>
    </row>
    <row r="119" spans="1:15" s="11" customFormat="1" ht="25.5" customHeight="1" x14ac:dyDescent="0.2">
      <c r="A119" s="47">
        <v>12</v>
      </c>
      <c r="B119" s="61" t="s">
        <v>152</v>
      </c>
      <c r="C119" s="58">
        <v>1520.5394999999999</v>
      </c>
      <c r="D119" s="49" t="s">
        <v>63</v>
      </c>
      <c r="E119" s="54"/>
      <c r="F119" s="54">
        <f t="shared" si="3"/>
        <v>0</v>
      </c>
      <c r="G119" s="63">
        <f>+F119</f>
        <v>0</v>
      </c>
      <c r="H119" s="22"/>
      <c r="I119"/>
      <c r="J119" s="27"/>
      <c r="K119"/>
      <c r="L119"/>
      <c r="M119"/>
      <c r="N119"/>
      <c r="O119"/>
    </row>
    <row r="120" spans="1:15" s="11" customFormat="1" ht="18.75" customHeight="1" x14ac:dyDescent="0.2">
      <c r="A120" s="47"/>
      <c r="B120" s="61"/>
      <c r="C120" s="58"/>
      <c r="D120" s="49"/>
      <c r="E120" s="54"/>
      <c r="F120" s="54"/>
      <c r="G120" s="63"/>
      <c r="H120" s="22"/>
      <c r="I120"/>
      <c r="J120" s="27"/>
      <c r="K120"/>
      <c r="L120"/>
      <c r="M120"/>
      <c r="N120"/>
      <c r="O120"/>
    </row>
    <row r="121" spans="1:15" s="11" customFormat="1" ht="18.75" customHeight="1" x14ac:dyDescent="0.2">
      <c r="A121" s="47"/>
      <c r="B121" s="61"/>
      <c r="C121" s="58"/>
      <c r="D121" s="49"/>
      <c r="E121" s="54"/>
      <c r="F121" s="54"/>
      <c r="G121" s="63"/>
      <c r="H121" s="22"/>
      <c r="I121"/>
      <c r="J121" s="27"/>
      <c r="K121"/>
      <c r="L121"/>
      <c r="M121"/>
      <c r="N121"/>
      <c r="O121"/>
    </row>
    <row r="122" spans="1:15" s="11" customFormat="1" ht="65.099999999999994" customHeight="1" x14ac:dyDescent="0.2">
      <c r="A122" s="47">
        <v>13</v>
      </c>
      <c r="B122" s="61" t="s">
        <v>33</v>
      </c>
      <c r="C122" s="58">
        <v>1</v>
      </c>
      <c r="D122" s="49" t="s">
        <v>3</v>
      </c>
      <c r="E122" s="54"/>
      <c r="F122" s="54">
        <f t="shared" si="3"/>
        <v>0</v>
      </c>
      <c r="G122" s="63">
        <f>+F122</f>
        <v>0</v>
      </c>
      <c r="H122" s="22"/>
      <c r="I122"/>
      <c r="J122" s="27"/>
      <c r="K122"/>
      <c r="L122"/>
      <c r="M122"/>
      <c r="N122"/>
      <c r="O122"/>
    </row>
    <row r="123" spans="1:15" s="11" customFormat="1" ht="18.75" customHeight="1" thickBot="1" x14ac:dyDescent="0.25">
      <c r="A123" s="64"/>
      <c r="B123" s="65"/>
      <c r="C123" s="66"/>
      <c r="D123" s="67"/>
      <c r="E123" s="54"/>
      <c r="F123" s="190"/>
      <c r="G123" s="117"/>
      <c r="H123" s="22"/>
      <c r="I123"/>
      <c r="J123" s="27"/>
      <c r="K123"/>
      <c r="L123"/>
      <c r="M123"/>
      <c r="N123"/>
      <c r="O123"/>
    </row>
    <row r="124" spans="1:15" s="11" customFormat="1" ht="24.95" customHeight="1" thickTop="1" thickBot="1" x14ac:dyDescent="0.25">
      <c r="A124" s="68"/>
      <c r="B124" s="120" t="s">
        <v>44</v>
      </c>
      <c r="C124" s="69"/>
      <c r="D124" s="70"/>
      <c r="E124" s="70"/>
      <c r="F124" s="191"/>
      <c r="G124" s="118">
        <f>SUM(G9:G122)</f>
        <v>0</v>
      </c>
      <c r="H124" s="22"/>
      <c r="I124"/>
      <c r="J124" s="27"/>
      <c r="K124"/>
      <c r="L124"/>
      <c r="M124"/>
      <c r="N124"/>
      <c r="O124"/>
    </row>
    <row r="125" spans="1:15" s="1" customFormat="1" ht="24.95" customHeight="1" thickTop="1" thickBot="1" x14ac:dyDescent="0.3">
      <c r="A125" s="78"/>
      <c r="B125" s="121" t="s">
        <v>34</v>
      </c>
      <c r="C125" s="79"/>
      <c r="D125" s="80"/>
      <c r="E125" s="81"/>
      <c r="F125" s="192"/>
      <c r="G125" s="119">
        <f>+SUM(F11:F122)</f>
        <v>0</v>
      </c>
      <c r="H125" s="16"/>
      <c r="I125" s="20"/>
      <c r="J125" s="20"/>
      <c r="K125" s="12"/>
      <c r="L125" s="12"/>
      <c r="M125" s="12"/>
      <c r="N125" s="12"/>
      <c r="O125" s="12"/>
    </row>
    <row r="126" spans="1:15" s="1" customFormat="1" ht="18" customHeight="1" thickTop="1" x14ac:dyDescent="0.25">
      <c r="A126" s="82"/>
      <c r="B126" s="83"/>
      <c r="C126" s="84"/>
      <c r="D126" s="84"/>
      <c r="E126" s="84"/>
      <c r="F126" s="193"/>
      <c r="G126" s="85"/>
      <c r="H126" s="16"/>
      <c r="I126" s="20"/>
      <c r="J126" s="20"/>
      <c r="K126" s="12"/>
      <c r="L126" s="12"/>
      <c r="M126" s="12"/>
      <c r="N126" s="12"/>
      <c r="O126" s="12"/>
    </row>
    <row r="127" spans="1:15" s="1" customFormat="1" ht="18" customHeight="1" x14ac:dyDescent="0.25">
      <c r="A127" s="86"/>
      <c r="B127" s="87" t="s">
        <v>46</v>
      </c>
      <c r="C127" s="88">
        <v>0.1</v>
      </c>
      <c r="D127" s="89"/>
      <c r="E127" s="89"/>
      <c r="F127" s="194">
        <f>+C127*G125</f>
        <v>0</v>
      </c>
      <c r="G127" s="90"/>
      <c r="H127" s="16"/>
      <c r="I127" s="20"/>
      <c r="J127" s="20"/>
      <c r="K127" s="12"/>
      <c r="L127" s="12"/>
      <c r="M127" s="12"/>
      <c r="N127" s="12"/>
      <c r="O127" s="12"/>
    </row>
    <row r="128" spans="1:15" s="1" customFormat="1" ht="18" customHeight="1" x14ac:dyDescent="0.25">
      <c r="A128" s="86"/>
      <c r="B128" s="87" t="s">
        <v>13</v>
      </c>
      <c r="C128" s="88">
        <v>2.5000000000000001E-2</v>
      </c>
      <c r="D128" s="89"/>
      <c r="E128" s="89"/>
      <c r="F128" s="194">
        <f>+C128*G125</f>
        <v>0</v>
      </c>
      <c r="G128" s="90"/>
      <c r="H128" s="16"/>
      <c r="I128" s="20"/>
      <c r="J128" s="20"/>
      <c r="K128" s="12"/>
      <c r="L128" s="12"/>
      <c r="M128" s="12"/>
      <c r="N128" s="12"/>
      <c r="O128" s="12"/>
    </row>
    <row r="129" spans="1:15" s="1" customFormat="1" ht="18" customHeight="1" x14ac:dyDescent="0.2">
      <c r="A129" s="86"/>
      <c r="B129" s="87" t="s">
        <v>47</v>
      </c>
      <c r="C129" s="88">
        <v>5.3499999999999999E-2</v>
      </c>
      <c r="D129" s="89"/>
      <c r="E129" s="89"/>
      <c r="F129" s="194">
        <f>+C129*G125</f>
        <v>0</v>
      </c>
      <c r="G129" s="90"/>
      <c r="H129" s="16"/>
      <c r="I129" s="20"/>
      <c r="J129" s="20"/>
      <c r="K129"/>
      <c r="L129"/>
      <c r="M129"/>
      <c r="N129"/>
      <c r="O129"/>
    </row>
    <row r="130" spans="1:15" s="1" customFormat="1" ht="18" customHeight="1" x14ac:dyDescent="0.2">
      <c r="A130" s="86"/>
      <c r="B130" s="87" t="s">
        <v>14</v>
      </c>
      <c r="C130" s="88">
        <v>0.02</v>
      </c>
      <c r="D130" s="89"/>
      <c r="E130" s="89"/>
      <c r="F130" s="194">
        <f>+C130*G125</f>
        <v>0</v>
      </c>
      <c r="G130" s="90"/>
      <c r="H130" s="16"/>
      <c r="I130" s="20"/>
      <c r="J130" s="20"/>
      <c r="K130"/>
      <c r="L130"/>
      <c r="M130"/>
      <c r="N130"/>
      <c r="O130"/>
    </row>
    <row r="131" spans="1:15" s="1" customFormat="1" ht="18" customHeight="1" x14ac:dyDescent="0.2">
      <c r="A131" s="86"/>
      <c r="B131" s="87" t="s">
        <v>15</v>
      </c>
      <c r="C131" s="88">
        <v>0.01</v>
      </c>
      <c r="D131" s="89"/>
      <c r="E131" s="89"/>
      <c r="F131" s="194">
        <f>+C131*G125</f>
        <v>0</v>
      </c>
      <c r="G131" s="90"/>
      <c r="H131" s="16"/>
      <c r="I131" s="20"/>
      <c r="J131" s="20"/>
      <c r="K131"/>
      <c r="L131"/>
      <c r="M131"/>
      <c r="N131"/>
      <c r="O131"/>
    </row>
    <row r="132" spans="1:15" s="1" customFormat="1" ht="18" customHeight="1" x14ac:dyDescent="0.2">
      <c r="A132" s="86"/>
      <c r="B132" s="87" t="s">
        <v>48</v>
      </c>
      <c r="C132" s="88">
        <v>0.05</v>
      </c>
      <c r="D132" s="89"/>
      <c r="E132" s="89"/>
      <c r="F132" s="194">
        <f>+C132*G125</f>
        <v>0</v>
      </c>
      <c r="G132" s="90"/>
      <c r="H132" s="16"/>
      <c r="I132" s="20"/>
      <c r="J132" s="20"/>
      <c r="K132"/>
      <c r="L132"/>
      <c r="M132"/>
      <c r="N132"/>
      <c r="O132"/>
    </row>
    <row r="133" spans="1:15" s="1" customFormat="1" ht="18" customHeight="1" thickBot="1" x14ac:dyDescent="0.25">
      <c r="A133" s="91"/>
      <c r="B133" s="87"/>
      <c r="C133" s="88"/>
      <c r="D133" s="89"/>
      <c r="E133" s="89"/>
      <c r="F133" s="194"/>
      <c r="G133" s="90"/>
      <c r="H133" s="26"/>
      <c r="I133" s="27"/>
      <c r="J133" s="20"/>
      <c r="K133" s="14"/>
      <c r="L133" s="14"/>
      <c r="M133" s="14"/>
      <c r="N133" s="14"/>
      <c r="O133" s="14"/>
    </row>
    <row r="134" spans="1:15" s="1" customFormat="1" ht="18" customHeight="1" thickTop="1" thickBot="1" x14ac:dyDescent="0.25">
      <c r="A134" s="92"/>
      <c r="B134" s="93" t="s">
        <v>16</v>
      </c>
      <c r="C134" s="94"/>
      <c r="D134" s="95"/>
      <c r="E134" s="93"/>
      <c r="F134" s="167"/>
      <c r="G134" s="96">
        <f>+SUM(F127:F132)</f>
        <v>0</v>
      </c>
      <c r="H134" s="26"/>
      <c r="I134" s="27"/>
      <c r="J134" s="20"/>
      <c r="K134" s="14"/>
      <c r="L134" s="14"/>
      <c r="M134" s="14"/>
      <c r="N134" s="14"/>
      <c r="O134" s="14"/>
    </row>
    <row r="135" spans="1:15" s="1" customFormat="1" ht="18" customHeight="1" thickTop="1" thickBot="1" x14ac:dyDescent="0.25">
      <c r="A135" s="97"/>
      <c r="B135" s="98"/>
      <c r="C135" s="99"/>
      <c r="D135" s="99"/>
      <c r="E135" s="99"/>
      <c r="F135" s="196"/>
      <c r="G135" s="100"/>
      <c r="H135" s="26"/>
      <c r="I135" s="27"/>
      <c r="J135" s="20"/>
      <c r="K135" s="14"/>
      <c r="L135" s="14"/>
      <c r="M135" s="14"/>
      <c r="N135" s="14"/>
      <c r="O135" s="14"/>
    </row>
    <row r="136" spans="1:15" s="1" customFormat="1" ht="18" customHeight="1" thickTop="1" thickBot="1" x14ac:dyDescent="0.25">
      <c r="A136" s="92"/>
      <c r="B136" s="93" t="s">
        <v>49</v>
      </c>
      <c r="C136" s="101"/>
      <c r="D136" s="95"/>
      <c r="E136" s="93"/>
      <c r="F136" s="195"/>
      <c r="G136" s="96">
        <f>G125+G134</f>
        <v>0</v>
      </c>
      <c r="H136" s="26"/>
      <c r="I136" s="27"/>
      <c r="J136" s="20"/>
      <c r="K136" s="14"/>
      <c r="L136" s="14"/>
      <c r="M136" s="14"/>
      <c r="N136" s="14"/>
      <c r="O136" s="14"/>
    </row>
    <row r="137" spans="1:15" s="1" customFormat="1" ht="18" customHeight="1" thickTop="1" thickBot="1" x14ac:dyDescent="0.25">
      <c r="A137" s="97"/>
      <c r="B137" s="98"/>
      <c r="C137" s="99"/>
      <c r="D137" s="99"/>
      <c r="E137" s="99"/>
      <c r="F137" s="196"/>
      <c r="G137" s="100"/>
      <c r="H137" s="26"/>
      <c r="I137" s="27"/>
      <c r="J137" s="20"/>
      <c r="K137" s="14"/>
      <c r="L137" s="14"/>
      <c r="M137" s="14"/>
      <c r="N137" s="14"/>
      <c r="O137" s="14"/>
    </row>
    <row r="138" spans="1:15" s="1" customFormat="1" ht="21.75" customHeight="1" thickTop="1" thickBot="1" x14ac:dyDescent="0.25">
      <c r="A138" s="92"/>
      <c r="B138" s="93" t="s">
        <v>50</v>
      </c>
      <c r="C138" s="102">
        <v>0.03</v>
      </c>
      <c r="D138" s="95"/>
      <c r="E138" s="93"/>
      <c r="F138" s="195"/>
      <c r="G138" s="96">
        <f>+G134*C138</f>
        <v>0</v>
      </c>
      <c r="H138" s="26"/>
      <c r="I138" s="27"/>
      <c r="J138" s="20"/>
      <c r="K138" s="14"/>
      <c r="L138" s="14"/>
      <c r="M138" s="14"/>
      <c r="N138" s="14"/>
      <c r="O138" s="14"/>
    </row>
    <row r="139" spans="1:15" s="1" customFormat="1" ht="18" customHeight="1" thickTop="1" thickBot="1" x14ac:dyDescent="0.25">
      <c r="A139" s="97"/>
      <c r="B139" s="98"/>
      <c r="C139" s="103"/>
      <c r="D139" s="99"/>
      <c r="E139" s="99"/>
      <c r="F139" s="196"/>
      <c r="G139" s="100"/>
      <c r="H139" s="28"/>
      <c r="I139" s="27"/>
      <c r="J139" s="20"/>
      <c r="K139" s="14"/>
      <c r="L139" s="14"/>
      <c r="M139" s="14"/>
      <c r="N139" s="14"/>
      <c r="O139" s="14"/>
    </row>
    <row r="140" spans="1:15" s="1" customFormat="1" ht="21" customHeight="1" thickTop="1" thickBot="1" x14ac:dyDescent="0.25">
      <c r="A140" s="92"/>
      <c r="B140" s="93" t="s">
        <v>17</v>
      </c>
      <c r="C140" s="102">
        <v>0.06</v>
      </c>
      <c r="D140" s="95"/>
      <c r="E140" s="93"/>
      <c r="F140" s="195"/>
      <c r="G140" s="96">
        <f>(+C140*G125)</f>
        <v>0</v>
      </c>
      <c r="H140" s="31"/>
      <c r="I140" s="27"/>
      <c r="J140" s="20"/>
      <c r="K140" s="14"/>
      <c r="L140" s="14"/>
      <c r="M140" s="14"/>
      <c r="N140" s="14"/>
      <c r="O140" s="14"/>
    </row>
    <row r="141" spans="1:15" s="1" customFormat="1" ht="18" customHeight="1" thickTop="1" thickBot="1" x14ac:dyDescent="0.25">
      <c r="A141" s="97"/>
      <c r="B141" s="98"/>
      <c r="C141" s="103"/>
      <c r="D141" s="99"/>
      <c r="E141" s="99"/>
      <c r="F141" s="196"/>
      <c r="G141" s="100"/>
      <c r="H141" s="31"/>
      <c r="I141" s="27"/>
      <c r="J141" s="20"/>
      <c r="K141" s="14"/>
      <c r="L141" s="14"/>
      <c r="M141" s="14"/>
      <c r="N141" s="14"/>
      <c r="O141" s="14"/>
    </row>
    <row r="142" spans="1:15" s="1" customFormat="1" ht="21" customHeight="1" thickTop="1" thickBot="1" x14ac:dyDescent="0.25">
      <c r="A142" s="92"/>
      <c r="B142" s="93" t="s">
        <v>38</v>
      </c>
      <c r="C142" s="102">
        <v>1E-3</v>
      </c>
      <c r="D142" s="95"/>
      <c r="E142" s="93"/>
      <c r="F142" s="195"/>
      <c r="G142" s="96">
        <f>G125*C142</f>
        <v>0</v>
      </c>
      <c r="H142" s="28"/>
      <c r="I142" s="27"/>
      <c r="J142" s="20"/>
      <c r="K142" s="14"/>
      <c r="L142" s="14"/>
      <c r="M142" s="14"/>
      <c r="N142" s="14"/>
      <c r="O142" s="14"/>
    </row>
    <row r="143" spans="1:15" s="1" customFormat="1" ht="18" customHeight="1" thickTop="1" thickBot="1" x14ac:dyDescent="0.25">
      <c r="A143" s="104"/>
      <c r="B143" s="105"/>
      <c r="C143" s="106"/>
      <c r="D143" s="107"/>
      <c r="E143" s="105"/>
      <c r="F143" s="197"/>
      <c r="G143" s="108"/>
      <c r="H143" s="26"/>
      <c r="I143" s="27"/>
      <c r="J143" s="20"/>
      <c r="K143" s="14"/>
      <c r="L143" s="14"/>
      <c r="M143" s="14"/>
      <c r="N143" s="14"/>
      <c r="O143" s="14"/>
    </row>
    <row r="144" spans="1:15" s="1" customFormat="1" ht="35.25" customHeight="1" thickTop="1" thickBot="1" x14ac:dyDescent="0.25">
      <c r="A144" s="92"/>
      <c r="B144" s="93" t="s">
        <v>51</v>
      </c>
      <c r="C144" s="102">
        <v>0.18</v>
      </c>
      <c r="D144" s="95"/>
      <c r="E144" s="93"/>
      <c r="F144" s="195"/>
      <c r="G144" s="96">
        <f>F127*C144</f>
        <v>0</v>
      </c>
      <c r="H144" s="26"/>
      <c r="I144" s="27"/>
      <c r="J144" s="20"/>
      <c r="K144" s="14"/>
      <c r="L144" s="14"/>
      <c r="M144" s="14"/>
      <c r="N144" s="14"/>
      <c r="O144" s="14"/>
    </row>
    <row r="145" spans="1:15" s="1" customFormat="1" ht="18" customHeight="1" thickTop="1" thickBot="1" x14ac:dyDescent="0.25">
      <c r="A145" s="152"/>
      <c r="B145" s="151"/>
      <c r="C145" s="150"/>
      <c r="D145" s="149"/>
      <c r="E145" s="151"/>
      <c r="F145" s="198"/>
      <c r="G145" s="148"/>
      <c r="H145" s="26"/>
      <c r="I145" s="27"/>
      <c r="J145" s="20"/>
      <c r="K145" s="14"/>
      <c r="L145" s="14"/>
      <c r="M145" s="14"/>
      <c r="N145" s="14"/>
      <c r="O145" s="14"/>
    </row>
    <row r="146" spans="1:15" s="1" customFormat="1" ht="21" customHeight="1" thickTop="1" thickBot="1" x14ac:dyDescent="0.25">
      <c r="A146" s="155"/>
      <c r="B146" s="156" t="s">
        <v>52</v>
      </c>
      <c r="C146" s="157">
        <v>1</v>
      </c>
      <c r="D146" s="158" t="s">
        <v>3</v>
      </c>
      <c r="E146" s="157"/>
      <c r="F146" s="199"/>
      <c r="G146" s="159">
        <f>C146*E146</f>
        <v>0</v>
      </c>
      <c r="H146" s="26"/>
      <c r="I146" s="27"/>
      <c r="J146" s="20"/>
      <c r="K146" s="14"/>
      <c r="L146" s="14"/>
      <c r="M146" s="14"/>
      <c r="N146" s="14"/>
      <c r="O146" s="14"/>
    </row>
    <row r="147" spans="1:15" s="1" customFormat="1" ht="18" customHeight="1" thickTop="1" thickBot="1" x14ac:dyDescent="0.25">
      <c r="A147" s="160"/>
      <c r="B147" s="161"/>
      <c r="C147" s="154"/>
      <c r="D147" s="162"/>
      <c r="E147" s="161"/>
      <c r="F147" s="200"/>
      <c r="G147" s="153"/>
      <c r="H147" s="26"/>
      <c r="I147" s="27"/>
      <c r="J147" s="20"/>
      <c r="K147" s="14"/>
      <c r="L147" s="14"/>
      <c r="M147" s="14"/>
      <c r="N147" s="14"/>
      <c r="O147" s="14"/>
    </row>
    <row r="148" spans="1:15" s="1" customFormat="1" ht="45.75" customHeight="1" thickTop="1" thickBot="1" x14ac:dyDescent="0.25">
      <c r="A148" s="155"/>
      <c r="B148" s="156" t="s">
        <v>153</v>
      </c>
      <c r="C148" s="157">
        <v>1</v>
      </c>
      <c r="D148" s="158" t="s">
        <v>3</v>
      </c>
      <c r="E148" s="157"/>
      <c r="F148" s="199"/>
      <c r="G148" s="159">
        <f>C148*E148</f>
        <v>0</v>
      </c>
      <c r="H148" s="26"/>
      <c r="I148" s="27"/>
      <c r="J148" s="20"/>
      <c r="K148" s="14"/>
      <c r="L148" s="14"/>
      <c r="M148" s="14"/>
      <c r="N148" s="14"/>
      <c r="O148" s="14"/>
    </row>
    <row r="149" spans="1:15" s="1" customFormat="1" ht="18" customHeight="1" thickTop="1" thickBot="1" x14ac:dyDescent="0.25">
      <c r="A149" s="160"/>
      <c r="B149" s="161"/>
      <c r="C149" s="154"/>
      <c r="D149" s="162"/>
      <c r="E149" s="161"/>
      <c r="F149" s="200"/>
      <c r="G149" s="153"/>
      <c r="H149" s="26"/>
      <c r="I149" s="27"/>
      <c r="J149" s="20"/>
      <c r="K149" s="14"/>
      <c r="L149" s="14"/>
      <c r="M149" s="14"/>
      <c r="N149" s="14"/>
      <c r="O149" s="14"/>
    </row>
    <row r="150" spans="1:15" s="1" customFormat="1" ht="24" customHeight="1" thickTop="1" thickBot="1" x14ac:dyDescent="0.25">
      <c r="A150" s="163"/>
      <c r="B150" s="164" t="s">
        <v>18</v>
      </c>
      <c r="C150" s="165">
        <v>0.05</v>
      </c>
      <c r="D150" s="166"/>
      <c r="E150" s="164"/>
      <c r="F150" s="201"/>
      <c r="G150" s="168">
        <f>G125*C150</f>
        <v>0</v>
      </c>
      <c r="H150" s="26"/>
      <c r="I150" s="27"/>
      <c r="J150" s="20"/>
      <c r="K150" s="14"/>
      <c r="L150" s="14"/>
      <c r="M150" s="14"/>
      <c r="N150" s="14"/>
      <c r="O150" s="14"/>
    </row>
    <row r="151" spans="1:15" s="1" customFormat="1" ht="18" customHeight="1" thickTop="1" thickBot="1" x14ac:dyDescent="0.25">
      <c r="A151" s="97"/>
      <c r="B151" s="98"/>
      <c r="C151" s="99"/>
      <c r="D151" s="99"/>
      <c r="E151" s="99"/>
      <c r="F151" s="196"/>
      <c r="G151" s="100"/>
      <c r="H151" s="42"/>
      <c r="I151" s="27"/>
      <c r="J151" s="20"/>
      <c r="K151"/>
      <c r="L151"/>
      <c r="M151"/>
      <c r="N151"/>
      <c r="O151"/>
    </row>
    <row r="152" spans="1:15" s="1" customFormat="1" ht="36" customHeight="1" thickTop="1" thickBot="1" x14ac:dyDescent="0.3">
      <c r="A152" s="109"/>
      <c r="B152" s="110" t="s">
        <v>19</v>
      </c>
      <c r="C152" s="111"/>
      <c r="D152" s="112"/>
      <c r="E152" s="110"/>
      <c r="F152" s="202"/>
      <c r="G152" s="113">
        <f>G136+G138+G140+G142+G144+G146+G150+G148</f>
        <v>0</v>
      </c>
      <c r="H152" s="13"/>
      <c r="I152"/>
      <c r="J152"/>
      <c r="K152"/>
      <c r="L152"/>
      <c r="M152"/>
      <c r="N152"/>
      <c r="O152"/>
    </row>
    <row r="153" spans="1:15" s="1" customFormat="1" ht="18" customHeight="1" thickTop="1" x14ac:dyDescent="0.25">
      <c r="A153" s="75"/>
      <c r="B153" s="33"/>
      <c r="C153" s="76"/>
      <c r="D153" s="76"/>
      <c r="E153" s="76"/>
      <c r="F153" s="76"/>
      <c r="G153" s="76"/>
      <c r="H153" s="13"/>
      <c r="I153"/>
      <c r="J153"/>
      <c r="K153"/>
      <c r="L153"/>
      <c r="M153"/>
      <c r="N153"/>
      <c r="O153"/>
    </row>
    <row r="154" spans="1:15" s="1" customFormat="1" ht="18" customHeight="1" x14ac:dyDescent="0.25">
      <c r="A154" s="75"/>
      <c r="B154" s="33"/>
      <c r="C154" s="76"/>
      <c r="D154" s="76"/>
      <c r="E154" s="76"/>
      <c r="F154" s="76"/>
      <c r="G154" s="76"/>
      <c r="H154" s="13"/>
      <c r="I154"/>
      <c r="J154"/>
      <c r="K154"/>
      <c r="L154"/>
      <c r="M154"/>
      <c r="N154"/>
      <c r="O154"/>
    </row>
    <row r="155" spans="1:15" s="1" customFormat="1" ht="23.25" customHeight="1" x14ac:dyDescent="0.25">
      <c r="A155" s="75"/>
      <c r="B155" s="33"/>
      <c r="C155" s="76"/>
      <c r="D155" s="76"/>
      <c r="E155" s="76"/>
      <c r="F155" s="76"/>
      <c r="G155" s="76"/>
      <c r="H155" s="13"/>
      <c r="I155"/>
      <c r="J155"/>
      <c r="K155"/>
      <c r="L155"/>
      <c r="M155"/>
      <c r="N155"/>
      <c r="O155"/>
    </row>
    <row r="156" spans="1:15" s="1" customFormat="1" ht="23.25" customHeight="1" x14ac:dyDescent="0.25">
      <c r="A156" s="75"/>
      <c r="B156" s="33"/>
      <c r="C156" s="76"/>
      <c r="D156" s="76"/>
      <c r="E156" s="76"/>
      <c r="F156" s="76"/>
      <c r="G156" s="76"/>
      <c r="H156" s="13"/>
      <c r="I156"/>
      <c r="J156"/>
      <c r="K156"/>
      <c r="L156"/>
      <c r="M156"/>
      <c r="N156"/>
      <c r="O156"/>
    </row>
    <row r="157" spans="1:15" s="1" customFormat="1" ht="23.25" customHeight="1" x14ac:dyDescent="0.25">
      <c r="A157" s="75"/>
      <c r="B157" s="33"/>
      <c r="C157" s="76"/>
      <c r="D157" s="76"/>
      <c r="E157" s="76"/>
      <c r="F157" s="76"/>
      <c r="G157" s="76"/>
      <c r="H157" s="13"/>
      <c r="I157"/>
      <c r="J157"/>
      <c r="K157"/>
      <c r="L157"/>
      <c r="M157"/>
      <c r="N157"/>
      <c r="O157"/>
    </row>
    <row r="158" spans="1:15" s="1" customFormat="1" ht="23.25" customHeight="1" x14ac:dyDescent="0.25">
      <c r="A158" s="75"/>
      <c r="B158" s="35"/>
      <c r="C158" s="77"/>
      <c r="D158" s="76"/>
      <c r="E158" s="36"/>
      <c r="F158" s="76"/>
      <c r="G158" s="76"/>
      <c r="H158" s="13"/>
      <c r="I158"/>
      <c r="J158"/>
      <c r="K158"/>
      <c r="L158"/>
      <c r="M158"/>
      <c r="N158"/>
      <c r="O158"/>
    </row>
    <row r="159" spans="1:15" s="1" customFormat="1" ht="23.25" customHeight="1" x14ac:dyDescent="0.25">
      <c r="A159" s="75"/>
      <c r="B159" s="33"/>
      <c r="C159" s="76"/>
      <c r="D159" s="76"/>
      <c r="E159" s="76"/>
      <c r="F159" s="76"/>
      <c r="G159" s="76"/>
      <c r="H159" s="13"/>
      <c r="I159"/>
      <c r="J159"/>
      <c r="K159"/>
      <c r="L159"/>
      <c r="M159"/>
      <c r="N159"/>
      <c r="O159"/>
    </row>
    <row r="160" spans="1:15" s="1" customFormat="1" ht="23.25" customHeight="1" x14ac:dyDescent="0.25">
      <c r="A160" s="75"/>
      <c r="B160" s="33"/>
      <c r="C160" s="76"/>
      <c r="D160" s="77"/>
      <c r="E160" s="76"/>
      <c r="F160" s="76"/>
      <c r="G160" s="76"/>
      <c r="H160" s="13"/>
      <c r="I160"/>
      <c r="J160"/>
      <c r="K160"/>
      <c r="L160"/>
      <c r="M160"/>
      <c r="N160"/>
      <c r="O160"/>
    </row>
    <row r="161" spans="1:15" s="1" customFormat="1" ht="23.25" customHeight="1" x14ac:dyDescent="0.25">
      <c r="A161" s="75"/>
      <c r="B161" s="33"/>
      <c r="C161" s="76"/>
      <c r="D161" s="76"/>
      <c r="E161" s="76"/>
      <c r="F161" s="76"/>
      <c r="G161" s="76"/>
      <c r="H161" s="13"/>
      <c r="I161"/>
      <c r="J161"/>
      <c r="K161"/>
      <c r="L161"/>
      <c r="M161"/>
      <c r="N161"/>
      <c r="O161"/>
    </row>
    <row r="162" spans="1:15" s="1" customFormat="1" ht="23.25" customHeight="1" x14ac:dyDescent="0.25">
      <c r="A162" s="75"/>
      <c r="B162" s="33"/>
      <c r="C162" s="76"/>
      <c r="D162" s="76"/>
      <c r="E162" s="76"/>
      <c r="F162" s="76"/>
      <c r="G162" s="76"/>
      <c r="H162" s="13"/>
      <c r="I162"/>
      <c r="J162"/>
      <c r="K162"/>
      <c r="L162"/>
      <c r="M162"/>
      <c r="N162"/>
      <c r="O162"/>
    </row>
    <row r="163" spans="1:15" s="1" customFormat="1" ht="23.25" customHeight="1" x14ac:dyDescent="0.25">
      <c r="A163" s="75"/>
      <c r="B163" s="33"/>
      <c r="C163" s="76"/>
      <c r="D163" s="76"/>
      <c r="E163" s="76"/>
      <c r="F163" s="76"/>
      <c r="G163" s="76"/>
      <c r="H163" s="13"/>
      <c r="I163"/>
      <c r="J163"/>
      <c r="K163"/>
      <c r="L163"/>
      <c r="M163"/>
      <c r="N163"/>
      <c r="O163"/>
    </row>
    <row r="164" spans="1:15" s="1" customFormat="1" ht="23.25" customHeight="1" x14ac:dyDescent="0.25">
      <c r="A164" s="75"/>
      <c r="B164" s="33"/>
      <c r="C164" s="76"/>
      <c r="D164" s="76"/>
      <c r="E164" s="76"/>
      <c r="F164" s="76"/>
      <c r="G164" s="76"/>
      <c r="H164" s="13"/>
      <c r="I164"/>
      <c r="J164"/>
      <c r="K164"/>
      <c r="L164"/>
      <c r="M164"/>
      <c r="N164"/>
      <c r="O164"/>
    </row>
    <row r="165" spans="1:15" s="1" customFormat="1" ht="23.25" customHeight="1" x14ac:dyDescent="0.25">
      <c r="A165" s="75"/>
      <c r="B165" s="35"/>
      <c r="C165" s="77"/>
      <c r="D165" s="77"/>
      <c r="E165" s="77"/>
      <c r="F165" s="76"/>
      <c r="G165" s="77"/>
      <c r="H165" s="13"/>
      <c r="I165"/>
      <c r="J165"/>
      <c r="K165"/>
      <c r="L165"/>
      <c r="M165"/>
      <c r="N165"/>
      <c r="O165"/>
    </row>
    <row r="166" spans="1:15" s="1" customFormat="1" ht="23.25" customHeight="1" x14ac:dyDescent="0.25">
      <c r="A166" s="75"/>
      <c r="B166" s="33"/>
      <c r="C166" s="76"/>
      <c r="D166" s="76"/>
      <c r="E166" s="76"/>
      <c r="F166" s="76"/>
      <c r="G166" s="76"/>
      <c r="H166" s="13"/>
      <c r="I166" s="14"/>
      <c r="J166" s="14"/>
      <c r="K166" s="14"/>
      <c r="L166" s="14"/>
      <c r="M166" s="14"/>
      <c r="N166" s="14"/>
      <c r="O166" s="14"/>
    </row>
    <row r="167" spans="1:15" s="1" customFormat="1" ht="23.25" customHeight="1" x14ac:dyDescent="0.25">
      <c r="A167" s="32"/>
      <c r="B167" s="33"/>
      <c r="C167" s="34"/>
      <c r="D167" s="34"/>
      <c r="E167" s="34"/>
      <c r="F167" s="12"/>
      <c r="G167" s="34"/>
      <c r="H167" s="13"/>
      <c r="I167"/>
      <c r="J167"/>
      <c r="K167"/>
      <c r="L167"/>
      <c r="M167"/>
      <c r="N167"/>
      <c r="O167"/>
    </row>
    <row r="169" spans="1:15" x14ac:dyDescent="0.2">
      <c r="A169" s="14"/>
      <c r="B169" s="14"/>
      <c r="C169" s="24"/>
      <c r="D169" s="14"/>
      <c r="E169" s="25"/>
      <c r="F169" s="14"/>
      <c r="G169" s="14"/>
    </row>
  </sheetData>
  <mergeCells count="7">
    <mergeCell ref="B7:G7"/>
    <mergeCell ref="A1:G1"/>
    <mergeCell ref="A2:G2"/>
    <mergeCell ref="A3:G3"/>
    <mergeCell ref="A5:B5"/>
    <mergeCell ref="F5:G5"/>
    <mergeCell ref="A6:G6"/>
  </mergeCells>
  <printOptions horizontalCentered="1"/>
  <pageMargins left="0.43307086614173229" right="0.43307086614173229" top="0.74803149606299213" bottom="0.94488188976377963" header="0.31496062992125984" footer="0.82677165354330717"/>
  <pageSetup scale="53" firstPageNumber="0" orientation="portrait" r:id="rId1"/>
  <headerFooter>
    <oddFooter>&amp;RPAGINAS:&amp;P/&amp;N</oddFooter>
  </headerFooter>
  <rowBreaks count="5" manualBreakCount="5">
    <brk id="38" max="6" man="1"/>
    <brk id="61" max="6" man="1"/>
    <brk id="87" max="6" man="1"/>
    <brk id="106" max="6" man="1"/>
    <brk id="124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PRESUP</vt:lpstr>
      <vt:lpstr>PRESUP!Área_de_impresión</vt:lpstr>
      <vt:lpstr>PRESUP!Títulos_a_imprimir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COMPUTEL</dc:creator>
  <dc:description/>
  <cp:lastModifiedBy>Marcelle Rios Diaz</cp:lastModifiedBy>
  <cp:revision>1</cp:revision>
  <cp:lastPrinted>2023-07-25T17:52:24Z</cp:lastPrinted>
  <dcterms:created xsi:type="dcterms:W3CDTF">1997-10-10T10:07:02Z</dcterms:created>
  <dcterms:modified xsi:type="dcterms:W3CDTF">2023-09-12T16:40:11Z</dcterms:modified>
  <dc:language>es-DO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