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.delacruz\Desktop\Ejecucion Presupuestaria\Agosto\"/>
    </mc:Choice>
  </mc:AlternateContent>
  <xr:revisionPtr revIDLastSave="0" documentId="13_ncr:1_{8B8CD31E-8AC0-4E01-AA37-F4B0031ECD7C}" xr6:coauthVersionLast="47" xr6:coauthVersionMax="47" xr10:uidLastSave="{00000000-0000-0000-0000-000000000000}"/>
  <bookViews>
    <workbookView xWindow="-120" yWindow="-120" windowWidth="20730" windowHeight="11760" firstSheet="1" activeTab="1" xr2:uid="{64233C40-850F-4362-8D77-17DAC1E7457C}"/>
  </bookViews>
  <sheets>
    <sheet name="Plantilla Presupuesto" sheetId="1" state="hidden" r:id="rId1"/>
    <sheet name="Plantilla Ejecución actual" sheetId="5" r:id="rId2"/>
  </sheets>
  <externalReferences>
    <externalReference r:id="rId3"/>
  </externalReferences>
  <definedNames>
    <definedName name="_xlnm.Print_Area" localSheetId="1">'Plantilla Ejecución actual'!$A$1:$L$118</definedName>
    <definedName name="_xlnm.Print_Titles" localSheetId="1">'Plantilla Ejecución actual'!$1:$9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6" i="5" l="1"/>
  <c r="L11" i="5"/>
  <c r="E88" i="5"/>
  <c r="E84" i="5" s="1"/>
  <c r="H11" i="5"/>
  <c r="C93" i="5"/>
  <c r="C91" i="5"/>
  <c r="C90" i="5"/>
  <c r="C89" i="5"/>
  <c r="K88" i="5"/>
  <c r="J88" i="5"/>
  <c r="J94" i="5" s="1"/>
  <c r="I88" i="5"/>
  <c r="I94" i="5" s="1"/>
  <c r="H88" i="5"/>
  <c r="H94" i="5" s="1"/>
  <c r="G88" i="5"/>
  <c r="G94" i="5" s="1"/>
  <c r="F88" i="5"/>
  <c r="F84" i="5" s="1"/>
  <c r="F94" i="5" s="1"/>
  <c r="D88" i="5"/>
  <c r="D84" i="5" s="1"/>
  <c r="B88" i="5"/>
  <c r="B93" i="5" s="1"/>
  <c r="C87" i="5"/>
  <c r="C86" i="5"/>
  <c r="L85" i="5"/>
  <c r="K85" i="5"/>
  <c r="C85" i="5" s="1"/>
  <c r="C83" i="5"/>
  <c r="C81" i="5"/>
  <c r="C80" i="5"/>
  <c r="C79" i="5"/>
  <c r="C78" i="5"/>
  <c r="L77" i="5"/>
  <c r="K77" i="5"/>
  <c r="J77" i="5"/>
  <c r="I77" i="5"/>
  <c r="H77" i="5"/>
  <c r="G77" i="5"/>
  <c r="F77" i="5"/>
  <c r="E77" i="5"/>
  <c r="C76" i="5"/>
  <c r="C75" i="5"/>
  <c r="C74" i="5"/>
  <c r="C73" i="5"/>
  <c r="C72" i="5"/>
  <c r="C71" i="5"/>
  <c r="C70" i="5"/>
  <c r="C69" i="5"/>
  <c r="L68" i="5"/>
  <c r="J68" i="5"/>
  <c r="I68" i="5"/>
  <c r="H68" i="5"/>
  <c r="G68" i="5"/>
  <c r="F68" i="5"/>
  <c r="E68" i="5"/>
  <c r="D68" i="5"/>
  <c r="B68" i="5"/>
  <c r="C67" i="5"/>
  <c r="C66" i="5"/>
  <c r="C65" i="5"/>
  <c r="C64" i="5"/>
  <c r="C63" i="5"/>
  <c r="C62" i="5"/>
  <c r="C61" i="5"/>
  <c r="C60" i="5"/>
  <c r="C59" i="5"/>
  <c r="C58" i="5"/>
  <c r="L57" i="5"/>
  <c r="J57" i="5"/>
  <c r="I57" i="5"/>
  <c r="H57" i="5"/>
  <c r="G57" i="5"/>
  <c r="F57" i="5"/>
  <c r="E57" i="5"/>
  <c r="D57" i="5"/>
  <c r="B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L40" i="5"/>
  <c r="J40" i="5"/>
  <c r="I40" i="5"/>
  <c r="H40" i="5"/>
  <c r="G40" i="5"/>
  <c r="F40" i="5"/>
  <c r="E40" i="5"/>
  <c r="D40" i="5"/>
  <c r="B40" i="5"/>
  <c r="C39" i="5"/>
  <c r="C38" i="5"/>
  <c r="C37" i="5"/>
  <c r="C36" i="5"/>
  <c r="C35" i="5"/>
  <c r="C34" i="5"/>
  <c r="C33" i="5"/>
  <c r="C32" i="5"/>
  <c r="C31" i="5"/>
  <c r="C30" i="5"/>
  <c r="L29" i="5"/>
  <c r="J29" i="5"/>
  <c r="I29" i="5"/>
  <c r="H29" i="5"/>
  <c r="G29" i="5"/>
  <c r="F29" i="5"/>
  <c r="E29" i="5"/>
  <c r="D29" i="5"/>
  <c r="B29" i="5"/>
  <c r="C28" i="5"/>
  <c r="C27" i="5"/>
  <c r="C26" i="5"/>
  <c r="C25" i="5"/>
  <c r="C24" i="5"/>
  <c r="C23" i="5"/>
  <c r="C22" i="5"/>
  <c r="C21" i="5"/>
  <c r="C20" i="5"/>
  <c r="C19" i="5"/>
  <c r="L18" i="5"/>
  <c r="J18" i="5"/>
  <c r="I18" i="5"/>
  <c r="H18" i="5"/>
  <c r="G18" i="5"/>
  <c r="F18" i="5"/>
  <c r="E18" i="5"/>
  <c r="D18" i="5"/>
  <c r="B18" i="5"/>
  <c r="C17" i="5"/>
  <c r="C16" i="5"/>
  <c r="C15" i="5"/>
  <c r="C14" i="5"/>
  <c r="C13" i="5"/>
  <c r="C12" i="5"/>
  <c r="J11" i="5"/>
  <c r="I11" i="5"/>
  <c r="G11" i="5"/>
  <c r="F11" i="5"/>
  <c r="E11" i="5"/>
  <c r="D11" i="5"/>
  <c r="B11" i="5"/>
  <c r="A3" i="5"/>
  <c r="B83" i="1"/>
  <c r="B88" i="1" s="1"/>
  <c r="B79" i="1"/>
  <c r="B72" i="1"/>
  <c r="B53" i="1"/>
  <c r="B37" i="1"/>
  <c r="B27" i="1"/>
  <c r="B17" i="1"/>
  <c r="B11" i="1"/>
  <c r="A3" i="1"/>
  <c r="G84" i="5" l="1"/>
  <c r="H84" i="5"/>
  <c r="C77" i="5"/>
  <c r="K82" i="5"/>
  <c r="K94" i="5"/>
  <c r="E94" i="5"/>
  <c r="E82" i="5"/>
  <c r="L94" i="5"/>
  <c r="L82" i="5"/>
  <c r="B84" i="5"/>
  <c r="D93" i="5"/>
  <c r="D94" i="5"/>
  <c r="F82" i="5"/>
  <c r="F96" i="5" s="1"/>
  <c r="J82" i="5"/>
  <c r="D82" i="5"/>
  <c r="I82" i="5"/>
  <c r="I96" i="5" s="1"/>
  <c r="H82" i="5"/>
  <c r="H96" i="5" s="1"/>
  <c r="C29" i="5"/>
  <c r="C57" i="5"/>
  <c r="C40" i="5"/>
  <c r="G82" i="5"/>
  <c r="G96" i="5" s="1"/>
  <c r="C18" i="5"/>
  <c r="C11" i="5"/>
  <c r="K84" i="5"/>
  <c r="C68" i="5"/>
  <c r="I84" i="5"/>
  <c r="J84" i="5"/>
  <c r="C88" i="5"/>
  <c r="C94" i="5" s="1"/>
  <c r="B63" i="1"/>
  <c r="B77" i="1" s="1"/>
  <c r="B90" i="1" s="1"/>
  <c r="C84" i="5" l="1"/>
  <c r="L96" i="5"/>
  <c r="E96" i="5"/>
  <c r="D96" i="5"/>
  <c r="C82" i="5"/>
  <c r="C96" i="5" l="1"/>
</calcChain>
</file>

<file path=xl/sharedStrings.xml><?xml version="1.0" encoding="utf-8"?>
<sst xmlns="http://schemas.openxmlformats.org/spreadsheetml/2006/main" count="191" uniqueCount="110">
  <si>
    <t>[Ministerio al que está adscrito (si aplica)]</t>
  </si>
  <si>
    <t>CAASD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</si>
  <si>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</si>
  <si>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</si>
  <si>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</si>
  <si>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</si>
  <si>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</si>
  <si>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</si>
  <si>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</si>
  <si>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</si>
  <si>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</si>
  <si>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</si>
  <si>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</si>
  <si>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</si>
  <si>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</si>
  <si>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</si>
  <si>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</si>
  <si>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</si>
  <si>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</si>
  <si>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</si>
  <si>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</si>
  <si>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</si>
  <si>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</si>
  <si>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</si>
  <si>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</si>
  <si>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</si>
  <si>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</si>
  <si>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</si>
  <si>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</si>
  <si>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</si>
  <si>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</si>
  <si>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</si>
  <si>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</si>
  <si>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</si>
  <si>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</si>
  <si>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</si>
  <si>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</si>
  <si>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</si>
  <si>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</si>
  <si>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</si>
  <si>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</si>
  <si>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</si>
  <si>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</si>
  <si>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</si>
  <si>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</si>
  <si>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</si>
  <si>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</si>
  <si>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</si>
  <si>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</si>
  <si>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</si>
  <si>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</si>
  <si>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</si>
  <si>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</si>
  <si>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</si>
  <si>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</si>
  <si>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</si>
  <si>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</si>
  <si>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</si>
  <si>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</si>
  <si>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</si>
  <si>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</si>
  <si>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</si>
  <si>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</si>
  <si>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</si>
  <si>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</si>
  <si>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</si>
  <si>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</si>
  <si>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</si>
  <si>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</si>
  <si>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2.9.3.1 - INTERESES DE LA DEUDA COMERCIAL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</si>
  <si>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</si>
  <si>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</si>
  <si>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</si>
  <si>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</si>
  <si>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</si>
  <si>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</si>
  <si>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</si>
  <si>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</si>
  <si>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</si>
  <si>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</si>
  <si>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</si>
  <si>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</si>
  <si>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</si>
  <si>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</si>
  <si>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</si>
  <si>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</si>
  <si>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</si>
  <si>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</si>
  <si>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</si>
  <si>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</si>
  <si>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</si>
  <si>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</si>
  <si>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Año 2023</t>
  </si>
  <si>
    <t>EJECUCION DE GASTOS Y APLICACIONES FINANCIERAS</t>
  </si>
  <si>
    <t>EN RD$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</si>
  <si>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</si>
  <si>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</si>
  <si>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</si>
  <si>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</si>
  <si>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</si>
  <si>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</si>
  <si>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</si>
  <si>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</si>
  <si>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</si>
  <si>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2.3.1 - INTERESES DE LA DEUDA COMERCIAL</t>
  </si>
  <si>
    <t xml:space="preserve">                                                      Encargado PPP</t>
  </si>
  <si>
    <t xml:space="preserve">     Aprobado por </t>
  </si>
  <si>
    <t>AÑO 2023</t>
  </si>
  <si>
    <t xml:space="preserve">                                                                                      </t>
  </si>
  <si>
    <t xml:space="preserve">                    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</si>
</sst>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164" fontId="2" fillId="0" borderId="0" xfId="1" applyFont="1" applyAlignment="1">
      <alignment wrapText="1"/>
    </xf>
    <xf numFmtId="164" fontId="1" fillId="0" borderId="0" xfId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/>
    <xf numFmtId="164" fontId="6" fillId="0" borderId="0" xfId="1" applyFont="1" applyAlignment="1">
      <alignment horizontal="center"/>
    </xf>
    <xf numFmtId="164" fontId="6" fillId="0" borderId="0" xfId="1" applyFont="1" applyAlignment="1"/>
    <xf numFmtId="0" fontId="6" fillId="0" borderId="0" xfId="0" applyFont="1"/>
    <xf numFmtId="164" fontId="6" fillId="0" borderId="0" xfId="1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164" fontId="11" fillId="0" borderId="0" xfId="1" applyFont="1"/>
    <xf numFmtId="0" fontId="12" fillId="0" borderId="0" xfId="0" applyFont="1"/>
    <xf numFmtId="0" fontId="8" fillId="2" borderId="0" xfId="0" applyFont="1" applyFill="1" applyAlignment="1">
      <alignment vertical="center" wrapText="1"/>
    </xf>
    <xf numFmtId="164" fontId="8" fillId="2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 wrapText="1"/>
    </xf>
    <xf numFmtId="164" fontId="13" fillId="0" borderId="1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Font="1" applyAlignment="1">
      <alignment vertical="center" wrapText="1"/>
    </xf>
    <xf numFmtId="164" fontId="8" fillId="0" borderId="0" xfId="1" applyFont="1"/>
    <xf numFmtId="0" fontId="11" fillId="0" borderId="0" xfId="0" applyFont="1" applyAlignment="1">
      <alignment horizontal="left" vertical="center" wrapText="1" indent="2"/>
    </xf>
    <xf numFmtId="164" fontId="11" fillId="0" borderId="0" xfId="1" applyFont="1" applyAlignment="1">
      <alignment vertical="center" wrapText="1"/>
    </xf>
    <xf numFmtId="164" fontId="12" fillId="0" borderId="0" xfId="1" applyFont="1"/>
    <xf numFmtId="164" fontId="11" fillId="0" borderId="0" xfId="0" applyNumberFormat="1" applyFont="1"/>
    <xf numFmtId="164" fontId="11" fillId="0" borderId="0" xfId="1" applyFont="1" applyAlignment="1">
      <alignment vertical="center"/>
    </xf>
    <xf numFmtId="164" fontId="8" fillId="0" borderId="0" xfId="1" applyFont="1" applyAlignment="1">
      <alignment wrapText="1"/>
    </xf>
    <xf numFmtId="164" fontId="8" fillId="0" borderId="0" xfId="0" applyNumberFormat="1" applyFont="1"/>
    <xf numFmtId="164" fontId="8" fillId="0" borderId="0" xfId="1" applyFont="1" applyBorder="1"/>
    <xf numFmtId="164" fontId="11" fillId="0" borderId="0" xfId="1" applyFont="1" applyBorder="1" applyAlignment="1">
      <alignment vertical="center" wrapText="1"/>
    </xf>
    <xf numFmtId="164" fontId="11" fillId="0" borderId="0" xfId="1" applyFont="1" applyBorder="1"/>
    <xf numFmtId="0" fontId="11" fillId="0" borderId="0" xfId="0" applyFont="1" applyAlignment="1">
      <alignment horizontal="left" vertical="center" wrapText="1"/>
    </xf>
    <xf numFmtId="164" fontId="11" fillId="0" borderId="0" xfId="1" applyFont="1" applyAlignment="1">
      <alignment wrapText="1"/>
    </xf>
    <xf numFmtId="0" fontId="8" fillId="3" borderId="2" xfId="0" applyFont="1" applyFill="1" applyBorder="1" applyAlignment="1">
      <alignment horizontal="left" vertical="center" wrapText="1"/>
    </xf>
    <xf numFmtId="164" fontId="8" fillId="4" borderId="0" xfId="1" applyFont="1" applyFill="1"/>
    <xf numFmtId="164" fontId="8" fillId="3" borderId="2" xfId="1" applyFont="1" applyFill="1" applyBorder="1" applyAlignment="1">
      <alignment horizontal="center" vertical="center" wrapText="1"/>
    </xf>
    <xf numFmtId="164" fontId="13" fillId="3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164" fontId="13" fillId="2" borderId="0" xfId="1" applyFont="1" applyFill="1" applyAlignment="1">
      <alignment horizontal="center" vertical="center" wrapText="1"/>
    </xf>
    <xf numFmtId="165" fontId="11" fillId="0" borderId="0" xfId="0" applyNumberFormat="1" applyFont="1"/>
    <xf numFmtId="43" fontId="11" fillId="0" borderId="0" xfId="0" applyNumberFormat="1" applyFont="1"/>
    <xf numFmtId="164" fontId="12" fillId="0" borderId="0" xfId="0" applyNumberFormat="1" applyFont="1"/>
    <xf numFmtId="164" fontId="14" fillId="0" borderId="0" xfId="1" applyFont="1" applyAlignment="1">
      <alignment horizontal="center"/>
    </xf>
    <xf numFmtId="164" fontId="14" fillId="0" borderId="0" xfId="1" applyFont="1" applyAlignment="1"/>
    <xf numFmtId="0" fontId="15" fillId="0" borderId="0" xfId="0" applyFont="1"/>
    <xf numFmtId="0" fontId="14" fillId="0" borderId="0" xfId="0" applyFont="1"/>
    <xf numFmtId="164" fontId="14" fillId="0" borderId="0" xfId="1" applyFont="1" applyAlignment="1">
      <alignment horizontal="left"/>
    </xf>
    <xf numFmtId="164" fontId="16" fillId="0" borderId="0" xfId="1" applyFont="1" applyAlignment="1"/>
    <xf numFmtId="0" fontId="14" fillId="0" borderId="0" xfId="0" applyFont="1" applyAlignment="1">
      <alignment horizontal="left"/>
    </xf>
    <xf numFmtId="164" fontId="16" fillId="0" borderId="0" xfId="1" applyFont="1" applyAlignment="1">
      <alignment horizontal="center"/>
    </xf>
    <xf numFmtId="164" fontId="12" fillId="0" borderId="0" xfId="1" applyFont="1" applyFill="1"/>
    <xf numFmtId="164" fontId="12" fillId="0" borderId="0" xfId="1" applyFont="1" applyFill="1" applyBorder="1"/>
    <xf numFmtId="164" fontId="8" fillId="0" borderId="0" xfId="1" applyFont="1" applyFill="1"/>
    <xf numFmtId="164" fontId="13" fillId="0" borderId="0" xfId="1" applyFont="1" applyFill="1"/>
    <xf numFmtId="164" fontId="13" fillId="0" borderId="0" xfId="1" applyFont="1" applyFill="1" applyAlignment="1">
      <alignment vertical="center" wrapText="1"/>
    </xf>
    <xf numFmtId="164" fontId="11" fillId="0" borderId="0" xfId="1" applyFont="1" applyFill="1"/>
    <xf numFmtId="164" fontId="13" fillId="0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14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6" fillId="0" borderId="0" xfId="1" applyFont="1" applyAlignment="1">
      <alignment horizontal="center"/>
    </xf>
    <xf numFmtId="164" fontId="0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1</xdr:row>
      <xdr:rowOff>0</xdr:rowOff>
    </xdr:from>
    <xdr:to>
      <xdr:col>0</xdr:col>
      <xdr:colOff>4457700</xdr:colOff>
      <xdr:row>1</xdr:row>
      <xdr:rowOff>657225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64EE0-753A-45E2-B09F-1ABFEEAA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38125"/>
          <a:ext cx="20669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111</xdr:row>
      <xdr:rowOff>85725</xdr:rowOff>
    </xdr:from>
    <xdr:to>
      <xdr:col>4</xdr:col>
      <xdr:colOff>2143125</xdr:colOff>
      <xdr:row>111</xdr:row>
      <xdr:rowOff>85725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27F1B96-16A2-4390-8CE5-96D073647325}"/>
            </a:ext>
          </a:extLst>
        </xdr:cNvPr>
        <xdr:cNvCxnSpPr/>
      </xdr:nvCxnSpPr>
      <xdr:spPr>
        <a:xfrm>
          <a:off x="5581650" y="22021800"/>
          <a:ext cx="1057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120</xdr:row>
      <xdr:rowOff>123825</xdr:rowOff>
    </xdr:from>
    <xdr:to>
      <xdr:col>1</xdr:col>
      <xdr:colOff>1558213</xdr:colOff>
      <xdr:row>120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57B6030-DBFB-4644-97B4-C26E884C2954}"/>
            </a:ext>
          </a:extLst>
        </xdr:cNvPr>
        <xdr:cNvCxnSpPr/>
      </xdr:nvCxnSpPr>
      <xdr:spPr>
        <a:xfrm>
          <a:off x="5467350" y="238315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323850</xdr:colOff>
      <xdr:row>0</xdr:row>
      <xdr:rowOff>209549</xdr:rowOff>
    </xdr:from>
    <xdr:to>
      <xdr:col>0</xdr:col>
      <xdr:colOff>1209675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6D4B01-4C23-4934-902A-E1004E54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09549"/>
          <a:ext cx="885825" cy="61912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111</xdr:row>
      <xdr:rowOff>76200</xdr:rowOff>
    </xdr:from>
    <xdr:to>
      <xdr:col>0</xdr:col>
      <xdr:colOff>2276475</xdr:colOff>
      <xdr:row>111</xdr:row>
      <xdr:rowOff>76200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48317F-4BD6-4A49-99F0-CFC088590FE6}"/>
            </a:ext>
          </a:extLst>
        </xdr:cNvPr>
        <xdr:cNvCxnSpPr/>
      </xdr:nvCxnSpPr>
      <xdr:spPr>
        <a:xfrm>
          <a:off x="228600" y="2201227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1D9B-7128-4DDA-8BE6-FAE12C592174}">
  <dimension ref="A1:N100"/>
  <sheetViews>
    <sheetView showGridLines="0" topLeftCell="A31" zoomScaleNormal="100" workbookViewId="0">
      <selection activeCell="C9" sqref="C9"/>
    </sheetView>
  </sheetViews>
  <sheetFormatPr baseColWidth="10" defaultColWidth="9.140625" defaultRowHeight="15" x14ac:dyDescent="0.25"/>
  <cols>
    <col min="1" max="1" width="83.85546875" customWidth="1"/>
    <col min="2" max="2" width="24.42578125" style="25" customWidth="1"/>
    <col min="3" max="3" width="20.7109375" customWidth="1"/>
    <col min="4" max="4" width="9.85546875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94" t="s">
        <v>0</v>
      </c>
      <c r="B1" s="94"/>
      <c r="C1" s="94"/>
    </row>
    <row r="2" spans="1:14" ht="54" customHeight="1" x14ac:dyDescent="0.25">
      <c r="A2" s="94"/>
      <c r="B2" s="94"/>
      <c r="C2" s="94"/>
    </row>
    <row r="3" spans="1:14" ht="18.75" x14ac:dyDescent="0.25">
      <c r="A3" s="94" t="str">
        <f>'[1] EJECUCION MES DE  2018'!$U$6</f>
        <v>CORPORACION DEL ACUEDUCTO Y ALCANTARILLADO DE SANTO DOMINGO</v>
      </c>
      <c r="B3" s="94"/>
      <c r="C3" s="94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25">
      <c r="A4" s="94" t="s">
        <v>1</v>
      </c>
      <c r="B4" s="94"/>
      <c r="C4" s="94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25">
      <c r="A5" s="94" t="s">
        <v>92</v>
      </c>
      <c r="B5" s="94"/>
      <c r="C5" s="94"/>
    </row>
    <row r="6" spans="1:14" ht="15.75" x14ac:dyDescent="0.25">
      <c r="A6" s="95" t="s">
        <v>2</v>
      </c>
      <c r="B6" s="95"/>
      <c r="C6" s="95"/>
    </row>
    <row r="7" spans="1:14" x14ac:dyDescent="0.25">
      <c r="A7" s="93" t="s">
        <v>3</v>
      </c>
      <c r="B7" s="93"/>
      <c r="C7" s="93"/>
    </row>
    <row r="9" spans="1:14" ht="31.5" x14ac:dyDescent="0.25">
      <c r="A9" s="2" t="s">
        <v>4</v>
      </c>
      <c r="B9" s="3" t="s">
        <v>5</v>
      </c>
      <c r="C9" s="4" t="s">
        <v>6</v>
      </c>
    </row>
    <row r="10" spans="1:14" x14ac:dyDescent="0.25">
      <c r="A10" s="5" t="s">
        <v>7</v>
      </c>
      <c r="B10" s="6"/>
      <c r="C10" s="6"/>
    </row>
    <row r="11" spans="1:14" ht="26.25" customHeight="1" x14ac:dyDescent="0.25">
      <c r="A11" s="7" t="s">
        <v>8</v>
      </c>
      <c r="B11" s="8">
        <f>SUM(B12:B16)</f>
        <v>1937318935</v>
      </c>
      <c r="C11" s="9"/>
    </row>
    <row r="12" spans="1:14" x14ac:dyDescent="0.25">
      <c r="A12" s="10" t="s">
        <v>9</v>
      </c>
      <c r="B12" s="11">
        <v>1640878688</v>
      </c>
      <c r="C12" s="12"/>
    </row>
    <row r="13" spans="1:14" x14ac:dyDescent="0.25">
      <c r="A13" s="10" t="s">
        <v>10</v>
      </c>
      <c r="B13" s="11">
        <v>77970740</v>
      </c>
    </row>
    <row r="14" spans="1:14" x14ac:dyDescent="0.25">
      <c r="A14" s="10" t="s">
        <v>11</v>
      </c>
      <c r="B14" s="11">
        <v>200000</v>
      </c>
    </row>
    <row r="15" spans="1:14" x14ac:dyDescent="0.25">
      <c r="A15" s="10" t="s">
        <v>12</v>
      </c>
      <c r="B15" s="11"/>
    </row>
    <row r="16" spans="1:14" x14ac:dyDescent="0.25">
      <c r="A16" s="10" t="s">
        <v>13</v>
      </c>
      <c r="B16" s="11">
        <v>218269507</v>
      </c>
    </row>
    <row r="17" spans="1:3" ht="28.5" customHeight="1" x14ac:dyDescent="0.25">
      <c r="A17" s="7" t="s">
        <v>14</v>
      </c>
      <c r="B17" s="8">
        <f>SUM(B18:B26)</f>
        <v>2318485448</v>
      </c>
      <c r="C17" s="13"/>
    </row>
    <row r="18" spans="1:3" x14ac:dyDescent="0.25">
      <c r="A18" s="10" t="s">
        <v>15</v>
      </c>
      <c r="B18" s="11">
        <v>1379829941</v>
      </c>
    </row>
    <row r="19" spans="1:3" x14ac:dyDescent="0.25">
      <c r="A19" s="10" t="s">
        <v>16</v>
      </c>
      <c r="B19" s="11">
        <v>58686068</v>
      </c>
    </row>
    <row r="20" spans="1:3" x14ac:dyDescent="0.25">
      <c r="A20" s="10" t="s">
        <v>17</v>
      </c>
      <c r="B20" s="11"/>
    </row>
    <row r="21" spans="1:3" ht="18" customHeight="1" x14ac:dyDescent="0.25">
      <c r="A21" s="10" t="s">
        <v>18</v>
      </c>
      <c r="B21" s="11">
        <v>3046197</v>
      </c>
    </row>
    <row r="22" spans="1:3" x14ac:dyDescent="0.25">
      <c r="A22" s="10" t="s">
        <v>19</v>
      </c>
      <c r="B22" s="11">
        <v>202855745</v>
      </c>
    </row>
    <row r="23" spans="1:3" x14ac:dyDescent="0.25">
      <c r="A23" s="10" t="s">
        <v>20</v>
      </c>
      <c r="B23" s="11">
        <v>65654006</v>
      </c>
    </row>
    <row r="24" spans="1:3" ht="30" x14ac:dyDescent="0.25">
      <c r="A24" s="10" t="s">
        <v>21</v>
      </c>
      <c r="B24" s="11">
        <v>51368710</v>
      </c>
    </row>
    <row r="25" spans="1:3" x14ac:dyDescent="0.25">
      <c r="A25" s="10" t="s">
        <v>22</v>
      </c>
      <c r="B25" s="11">
        <v>469180961</v>
      </c>
    </row>
    <row r="26" spans="1:3" x14ac:dyDescent="0.25">
      <c r="A26" s="10" t="s">
        <v>23</v>
      </c>
      <c r="B26" s="11">
        <v>87863820</v>
      </c>
    </row>
    <row r="27" spans="1:3" ht="25.5" customHeight="1" x14ac:dyDescent="0.25">
      <c r="A27" s="7" t="s">
        <v>24</v>
      </c>
      <c r="B27" s="8">
        <f>SUM(B28:B36)</f>
        <v>858623048</v>
      </c>
      <c r="C27" s="13"/>
    </row>
    <row r="28" spans="1:3" x14ac:dyDescent="0.25">
      <c r="A28" s="10" t="s">
        <v>25</v>
      </c>
      <c r="B28" s="11">
        <v>4429030</v>
      </c>
    </row>
    <row r="29" spans="1:3" x14ac:dyDescent="0.25">
      <c r="A29" s="10" t="s">
        <v>26</v>
      </c>
      <c r="B29" s="11">
        <v>20203508</v>
      </c>
    </row>
    <row r="30" spans="1:3" x14ac:dyDescent="0.25">
      <c r="A30" s="10" t="s">
        <v>27</v>
      </c>
      <c r="B30" s="11">
        <v>17258976</v>
      </c>
    </row>
    <row r="31" spans="1:3" x14ac:dyDescent="0.25">
      <c r="A31" s="10" t="s">
        <v>28</v>
      </c>
      <c r="B31" s="11">
        <v>903738</v>
      </c>
    </row>
    <row r="32" spans="1:3" x14ac:dyDescent="0.25">
      <c r="A32" s="10" t="s">
        <v>29</v>
      </c>
      <c r="B32" s="11">
        <v>14409933</v>
      </c>
    </row>
    <row r="33" spans="1:2" x14ac:dyDescent="0.25">
      <c r="A33" s="10" t="s">
        <v>30</v>
      </c>
      <c r="B33" s="11">
        <v>63991700</v>
      </c>
    </row>
    <row r="34" spans="1:2" x14ac:dyDescent="0.25">
      <c r="A34" s="10" t="s">
        <v>31</v>
      </c>
      <c r="B34" s="11">
        <v>460511079</v>
      </c>
    </row>
    <row r="35" spans="1:2" x14ac:dyDescent="0.25">
      <c r="A35" s="10" t="s">
        <v>32</v>
      </c>
      <c r="B35" s="11"/>
    </row>
    <row r="36" spans="1:2" x14ac:dyDescent="0.25">
      <c r="A36" s="10" t="s">
        <v>33</v>
      </c>
      <c r="B36" s="11">
        <v>276915084</v>
      </c>
    </row>
    <row r="37" spans="1:2" ht="30.75" customHeight="1" x14ac:dyDescent="0.25">
      <c r="A37" s="14" t="s">
        <v>34</v>
      </c>
      <c r="B37" s="15">
        <f>+B38</f>
        <v>48616692</v>
      </c>
    </row>
    <row r="38" spans="1:2" ht="18.75" customHeight="1" x14ac:dyDescent="0.25">
      <c r="A38" s="10" t="s">
        <v>35</v>
      </c>
      <c r="B38" s="11">
        <v>48616692</v>
      </c>
    </row>
    <row r="39" spans="1:2" x14ac:dyDescent="0.25">
      <c r="A39" s="10" t="s">
        <v>36</v>
      </c>
      <c r="B39" s="11"/>
    </row>
    <row r="40" spans="1:2" x14ac:dyDescent="0.25">
      <c r="A40" s="10" t="s">
        <v>37</v>
      </c>
      <c r="B40" s="11"/>
    </row>
    <row r="41" spans="1:2" x14ac:dyDescent="0.25">
      <c r="A41" s="10" t="s">
        <v>38</v>
      </c>
      <c r="B41" s="11"/>
    </row>
    <row r="42" spans="1:2" x14ac:dyDescent="0.25">
      <c r="A42" s="10" t="s">
        <v>39</v>
      </c>
      <c r="B42" s="11"/>
    </row>
    <row r="43" spans="1:2" x14ac:dyDescent="0.25">
      <c r="A43" s="10" t="s">
        <v>40</v>
      </c>
      <c r="B43" s="11"/>
    </row>
    <row r="44" spans="1:2" x14ac:dyDescent="0.25">
      <c r="A44" s="10" t="s">
        <v>41</v>
      </c>
      <c r="B44" s="11"/>
    </row>
    <row r="45" spans="1:2" ht="27.75" customHeight="1" x14ac:dyDescent="0.25">
      <c r="A45" s="7" t="s">
        <v>42</v>
      </c>
      <c r="B45" s="8"/>
    </row>
    <row r="46" spans="1:2" x14ac:dyDescent="0.25">
      <c r="A46" s="10" t="s">
        <v>43</v>
      </c>
      <c r="B46" s="11"/>
    </row>
    <row r="47" spans="1:2" x14ac:dyDescent="0.25">
      <c r="A47" s="10" t="s">
        <v>44</v>
      </c>
      <c r="B47" s="11"/>
    </row>
    <row r="48" spans="1:2" x14ac:dyDescent="0.25">
      <c r="A48" s="10" t="s">
        <v>45</v>
      </c>
      <c r="B48" s="11"/>
    </row>
    <row r="49" spans="1:2" x14ac:dyDescent="0.25">
      <c r="A49" s="10" t="s">
        <v>46</v>
      </c>
      <c r="B49" s="11"/>
    </row>
    <row r="50" spans="1:2" x14ac:dyDescent="0.25">
      <c r="A50" s="10" t="s">
        <v>47</v>
      </c>
      <c r="B50" s="11"/>
    </row>
    <row r="51" spans="1:2" x14ac:dyDescent="0.25">
      <c r="A51" s="10" t="s">
        <v>48</v>
      </c>
      <c r="B51" s="11"/>
    </row>
    <row r="52" spans="1:2" ht="13.5" customHeight="1" x14ac:dyDescent="0.25">
      <c r="A52" s="10" t="s">
        <v>49</v>
      </c>
      <c r="B52" s="11"/>
    </row>
    <row r="53" spans="1:2" ht="29.25" customHeight="1" x14ac:dyDescent="0.25">
      <c r="A53" s="14" t="s">
        <v>50</v>
      </c>
      <c r="B53" s="15">
        <f>SUM(B54:B62)</f>
        <v>937063367</v>
      </c>
    </row>
    <row r="54" spans="1:2" x14ac:dyDescent="0.25">
      <c r="A54" s="10" t="s">
        <v>51</v>
      </c>
      <c r="B54" s="11">
        <v>40648884</v>
      </c>
    </row>
    <row r="55" spans="1:2" x14ac:dyDescent="0.25">
      <c r="A55" s="10" t="s">
        <v>52</v>
      </c>
      <c r="B55" s="11">
        <v>5526133</v>
      </c>
    </row>
    <row r="56" spans="1:2" x14ac:dyDescent="0.25">
      <c r="A56" s="10" t="s">
        <v>53</v>
      </c>
      <c r="B56" s="11">
        <v>27982263</v>
      </c>
    </row>
    <row r="57" spans="1:2" x14ac:dyDescent="0.25">
      <c r="A57" s="10" t="s">
        <v>54</v>
      </c>
      <c r="B57" s="11">
        <v>51187716</v>
      </c>
    </row>
    <row r="58" spans="1:2" x14ac:dyDescent="0.25">
      <c r="A58" s="10" t="s">
        <v>55</v>
      </c>
      <c r="B58" s="11">
        <v>737179738</v>
      </c>
    </row>
    <row r="59" spans="1:2" x14ac:dyDescent="0.25">
      <c r="A59" s="10" t="s">
        <v>56</v>
      </c>
      <c r="B59" s="11">
        <v>9938634</v>
      </c>
    </row>
    <row r="60" spans="1:2" x14ac:dyDescent="0.25">
      <c r="A60" s="10" t="s">
        <v>57</v>
      </c>
      <c r="B60" s="11"/>
    </row>
    <row r="61" spans="1:2" x14ac:dyDescent="0.25">
      <c r="A61" s="10" t="s">
        <v>58</v>
      </c>
      <c r="B61" s="11">
        <v>14599999</v>
      </c>
    </row>
    <row r="62" spans="1:2" x14ac:dyDescent="0.25">
      <c r="A62" s="10" t="s">
        <v>59</v>
      </c>
      <c r="B62" s="11">
        <v>50000000</v>
      </c>
    </row>
    <row r="63" spans="1:2" ht="31.5" customHeight="1" x14ac:dyDescent="0.25">
      <c r="A63" s="7" t="s">
        <v>60</v>
      </c>
      <c r="B63" s="8">
        <f>SUM(B64:B67)</f>
        <v>6408426255</v>
      </c>
    </row>
    <row r="64" spans="1:2" x14ac:dyDescent="0.25">
      <c r="A64" s="10" t="s">
        <v>61</v>
      </c>
      <c r="B64" s="11">
        <v>71250000</v>
      </c>
    </row>
    <row r="65" spans="1:3" x14ac:dyDescent="0.25">
      <c r="A65" s="10" t="s">
        <v>62</v>
      </c>
      <c r="B65" s="11">
        <v>6337176255</v>
      </c>
    </row>
    <row r="66" spans="1:3" x14ac:dyDescent="0.25">
      <c r="A66" s="10" t="s">
        <v>63</v>
      </c>
      <c r="B66" s="11"/>
    </row>
    <row r="67" spans="1:3" ht="30" x14ac:dyDescent="0.25">
      <c r="A67" s="10" t="s">
        <v>64</v>
      </c>
      <c r="B67" s="11"/>
    </row>
    <row r="68" spans="1:3" ht="24.75" customHeight="1" x14ac:dyDescent="0.25">
      <c r="A68" s="7" t="s">
        <v>65</v>
      </c>
      <c r="B68" s="8"/>
    </row>
    <row r="69" spans="1:3" x14ac:dyDescent="0.25">
      <c r="A69" s="10" t="s">
        <v>66</v>
      </c>
      <c r="B69" s="11"/>
    </row>
    <row r="70" spans="1:3" ht="20.25" customHeight="1" x14ac:dyDescent="0.25">
      <c r="A70" s="10" t="s">
        <v>67</v>
      </c>
      <c r="B70" s="11"/>
    </row>
    <row r="71" spans="1:3" ht="15" customHeight="1" x14ac:dyDescent="0.25">
      <c r="A71" s="10"/>
      <c r="B71" s="11"/>
    </row>
    <row r="72" spans="1:3" ht="27" customHeight="1" x14ac:dyDescent="0.25">
      <c r="A72" s="7" t="s">
        <v>68</v>
      </c>
      <c r="B72" s="8">
        <f>SUM(B73:B76)</f>
        <v>0</v>
      </c>
    </row>
    <row r="73" spans="1:3" x14ac:dyDescent="0.25">
      <c r="A73" s="10" t="s">
        <v>69</v>
      </c>
      <c r="B73" s="16"/>
    </row>
    <row r="74" spans="1:3" x14ac:dyDescent="0.25">
      <c r="A74" s="10" t="s">
        <v>70</v>
      </c>
      <c r="B74" s="11"/>
    </row>
    <row r="75" spans="1:3" x14ac:dyDescent="0.25">
      <c r="A75" s="10" t="s">
        <v>71</v>
      </c>
      <c r="B75" s="11"/>
    </row>
    <row r="76" spans="1:3" x14ac:dyDescent="0.25">
      <c r="A76" s="10" t="s">
        <v>72</v>
      </c>
      <c r="B76" s="11"/>
    </row>
    <row r="77" spans="1:3" ht="24.75" customHeight="1" x14ac:dyDescent="0.25">
      <c r="A77" s="17" t="s">
        <v>73</v>
      </c>
      <c r="B77" s="18">
        <f>+B72+B63+B53+B37+B27+B17+B11</f>
        <v>12508533745</v>
      </c>
      <c r="C77" s="19"/>
    </row>
    <row r="78" spans="1:3" ht="24.75" customHeight="1" x14ac:dyDescent="0.25">
      <c r="A78" s="20"/>
      <c r="B78" s="11"/>
    </row>
    <row r="79" spans="1:3" ht="18.75" customHeight="1" x14ac:dyDescent="0.25">
      <c r="A79" s="5" t="s">
        <v>74</v>
      </c>
      <c r="B79" s="21">
        <f>+B83</f>
        <v>511797305</v>
      </c>
    </row>
    <row r="80" spans="1:3" ht="26.25" customHeight="1" x14ac:dyDescent="0.25">
      <c r="A80" s="7" t="s">
        <v>75</v>
      </c>
      <c r="B80" s="8"/>
    </row>
    <row r="81" spans="1:5" x14ac:dyDescent="0.25">
      <c r="A81" s="10" t="s">
        <v>76</v>
      </c>
      <c r="B81" s="11"/>
    </row>
    <row r="82" spans="1:5" ht="13.5" customHeight="1" x14ac:dyDescent="0.25">
      <c r="A82" s="10" t="s">
        <v>77</v>
      </c>
      <c r="B82" s="11"/>
    </row>
    <row r="83" spans="1:5" ht="26.25" customHeight="1" x14ac:dyDescent="0.25">
      <c r="A83" s="7" t="s">
        <v>78</v>
      </c>
      <c r="B83" s="8">
        <f>+B84</f>
        <v>511797305</v>
      </c>
    </row>
    <row r="84" spans="1:5" x14ac:dyDescent="0.25">
      <c r="A84" s="10" t="s">
        <v>79</v>
      </c>
      <c r="B84" s="11">
        <v>511797305</v>
      </c>
    </row>
    <row r="85" spans="1:5" x14ac:dyDescent="0.25">
      <c r="A85" s="10" t="s">
        <v>80</v>
      </c>
      <c r="B85" s="11"/>
    </row>
    <row r="86" spans="1:5" ht="31.5" customHeight="1" x14ac:dyDescent="0.25">
      <c r="A86" s="14" t="s">
        <v>81</v>
      </c>
      <c r="B86" s="8">
        <v>0</v>
      </c>
    </row>
    <row r="87" spans="1:5" ht="17.25" customHeight="1" x14ac:dyDescent="0.25">
      <c r="A87" s="10" t="s">
        <v>82</v>
      </c>
      <c r="B87" s="11">
        <v>0</v>
      </c>
    </row>
    <row r="88" spans="1:5" ht="17.25" customHeight="1" x14ac:dyDescent="0.25">
      <c r="A88" s="17" t="s">
        <v>83</v>
      </c>
      <c r="B88" s="18">
        <f>+B83+B86</f>
        <v>511797305</v>
      </c>
      <c r="C88" s="19"/>
    </row>
    <row r="90" spans="1:5" ht="15.75" x14ac:dyDescent="0.25">
      <c r="A90" s="22" t="s">
        <v>84</v>
      </c>
      <c r="B90" s="23">
        <f>+B88+B77</f>
        <v>13020331050</v>
      </c>
      <c r="C90" s="24"/>
      <c r="E90" s="13"/>
    </row>
    <row r="91" spans="1:5" x14ac:dyDescent="0.25">
      <c r="A91" t="s">
        <v>85</v>
      </c>
    </row>
    <row r="93" spans="1:5" ht="18.75" x14ac:dyDescent="0.3">
      <c r="A93" s="26" t="s">
        <v>86</v>
      </c>
      <c r="B93"/>
    </row>
    <row r="94" spans="1:5" x14ac:dyDescent="0.25">
      <c r="A94" s="27" t="s">
        <v>87</v>
      </c>
      <c r="B94"/>
    </row>
    <row r="95" spans="1:5" s="29" customFormat="1" ht="30" x14ac:dyDescent="0.25">
      <c r="A95" s="28" t="s">
        <v>88</v>
      </c>
    </row>
    <row r="96" spans="1:5" ht="24.75" customHeight="1" x14ac:dyDescent="0.3">
      <c r="A96" s="26" t="s">
        <v>89</v>
      </c>
      <c r="B96"/>
    </row>
    <row r="97" spans="1:2" x14ac:dyDescent="0.25">
      <c r="A97" s="27" t="s">
        <v>90</v>
      </c>
      <c r="B97"/>
    </row>
    <row r="98" spans="1:2" x14ac:dyDescent="0.25">
      <c r="A98" s="27" t="s">
        <v>91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90AD-288F-4B26-A539-867B4B8F1915}">
  <sheetPr>
    <pageSetUpPr fitToPage="1"/>
  </sheetPr>
  <dimension ref="A1:L141"/>
  <sheetViews>
    <sheetView showGridLines="0" tabSelected="1" view="pageBreakPreview" zoomScaleNormal="100" zoomScaleSheetLayoutView="100" workbookViewId="0">
      <selection activeCell="G101" sqref="G101"/>
    </sheetView>
  </sheetViews>
  <sheetFormatPr baseColWidth="10" defaultColWidth="9.140625" defaultRowHeight="15" x14ac:dyDescent="0.25"/>
  <cols>
    <col min="1" max="1" width="45.28515625" customWidth="1"/>
    <col min="2" max="2" width="0.140625" hidden="1" customWidth="1"/>
    <col min="3" max="3" width="16.140625" hidden="1" customWidth="1"/>
    <col min="4" max="4" width="0.28515625" hidden="1" customWidth="1"/>
    <col min="5" max="5" width="15.42578125" style="25" customWidth="1"/>
    <col min="6" max="6" width="15" style="25" customWidth="1"/>
    <col min="7" max="7" width="18.7109375" style="25" customWidth="1"/>
    <col min="8" max="8" width="14.7109375" style="25" customWidth="1"/>
    <col min="9" max="9" width="14.140625" customWidth="1"/>
    <col min="10" max="10" width="14.5703125" style="25" customWidth="1"/>
    <col min="11" max="11" width="15.5703125" style="25" customWidth="1"/>
    <col min="12" max="12" width="16.140625" style="30" customWidth="1"/>
  </cols>
  <sheetData>
    <row r="1" spans="1:12" ht="18" customHeight="1" x14ac:dyDescent="0.25">
      <c r="A1" s="43"/>
      <c r="B1" s="43"/>
      <c r="C1" s="43"/>
      <c r="D1" s="43"/>
      <c r="E1" s="44"/>
      <c r="F1" s="44"/>
      <c r="G1" s="44"/>
      <c r="H1" s="44"/>
      <c r="I1" s="43"/>
      <c r="J1" s="44"/>
      <c r="K1" s="44"/>
      <c r="L1" s="45"/>
    </row>
    <row r="2" spans="1:12" ht="10.5" hidden="1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7.25" customHeight="1" x14ac:dyDescent="0.25">
      <c r="A3" s="102" t="str">
        <f>'[1] EJECUCION MES DE  2018'!$U$6</f>
        <v>CORPORACION DEL ACUEDUCTO Y ALCANTARILLADO DE SANTO DOMINGO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4.25" customHeight="1" x14ac:dyDescent="0.25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x14ac:dyDescent="0.25">
      <c r="A5" s="102" t="s">
        <v>107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8.75" customHeight="1" x14ac:dyDescent="0.25">
      <c r="A6" s="102" t="s">
        <v>93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12.75" customHeight="1" x14ac:dyDescent="0.25">
      <c r="A7" s="101" t="s">
        <v>94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8.75" customHeight="1" x14ac:dyDescent="0.25">
      <c r="A8" s="43"/>
      <c r="B8" s="43"/>
      <c r="C8" s="43"/>
      <c r="D8" s="43"/>
      <c r="E8" s="44"/>
      <c r="F8" s="44"/>
      <c r="G8" s="44"/>
      <c r="H8" s="44"/>
      <c r="I8" s="43"/>
      <c r="J8" s="44"/>
      <c r="K8" s="44"/>
      <c r="L8" s="45"/>
    </row>
    <row r="9" spans="1:12" ht="12" customHeight="1" x14ac:dyDescent="0.25">
      <c r="A9" s="46" t="s">
        <v>4</v>
      </c>
      <c r="B9" s="47" t="s">
        <v>5</v>
      </c>
      <c r="C9" s="48" t="s">
        <v>95</v>
      </c>
      <c r="D9" s="47" t="s">
        <v>5</v>
      </c>
      <c r="E9" s="47" t="s">
        <v>96</v>
      </c>
      <c r="F9" s="47" t="s">
        <v>97</v>
      </c>
      <c r="G9" s="47" t="s">
        <v>98</v>
      </c>
      <c r="H9" s="47" t="s">
        <v>99</v>
      </c>
      <c r="I9" s="48" t="s">
        <v>100</v>
      </c>
      <c r="J9" s="47" t="s">
        <v>101</v>
      </c>
      <c r="K9" s="47" t="s">
        <v>102</v>
      </c>
      <c r="L9" s="49" t="s">
        <v>103</v>
      </c>
    </row>
    <row r="10" spans="1:12" ht="12.75" customHeight="1" x14ac:dyDescent="0.25">
      <c r="A10" s="50" t="s">
        <v>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</row>
    <row r="11" spans="1:12" ht="22.5" customHeight="1" x14ac:dyDescent="0.25">
      <c r="A11" s="53" t="s">
        <v>8</v>
      </c>
      <c r="B11" s="54">
        <f>SUM(B12:B16)</f>
        <v>2016008101</v>
      </c>
      <c r="C11" s="55">
        <f t="shared" ref="C11:C42" si="0">SUM(E11:L11)</f>
        <v>1165463825.8799999</v>
      </c>
      <c r="D11" s="54">
        <f>SUM(D12:D16)</f>
        <v>1937318935</v>
      </c>
      <c r="E11" s="55">
        <f>SUM(E12:E16)</f>
        <v>140613324.88999999</v>
      </c>
      <c r="F11" s="55">
        <f t="shared" ref="F11:J11" si="1">SUM(F12:F16)</f>
        <v>142869842.42000002</v>
      </c>
      <c r="G11" s="55">
        <f t="shared" si="1"/>
        <v>149237191.46000001</v>
      </c>
      <c r="H11" s="55">
        <f>SUM(H12:H16)</f>
        <v>141048431.91</v>
      </c>
      <c r="I11" s="55">
        <f t="shared" si="1"/>
        <v>145842604.53999999</v>
      </c>
      <c r="J11" s="55">
        <f t="shared" si="1"/>
        <v>148757524.38999999</v>
      </c>
      <c r="K11" s="55">
        <v>146636595.62</v>
      </c>
      <c r="L11" s="88">
        <f>L12+L13+L16</f>
        <v>150458310.65000001</v>
      </c>
    </row>
    <row r="12" spans="1:12" x14ac:dyDescent="0.25">
      <c r="A12" s="56" t="s">
        <v>9</v>
      </c>
      <c r="B12" s="57">
        <v>1712879266</v>
      </c>
      <c r="C12" s="44">
        <f t="shared" si="0"/>
        <v>973639774.99000013</v>
      </c>
      <c r="D12" s="57">
        <v>1640878688</v>
      </c>
      <c r="E12" s="57">
        <v>118078906.61</v>
      </c>
      <c r="F12" s="44">
        <v>120350135.04000001</v>
      </c>
      <c r="G12" s="44">
        <v>126590201.78</v>
      </c>
      <c r="H12" s="44">
        <v>118228677.29000001</v>
      </c>
      <c r="I12" s="44">
        <v>123053929.83</v>
      </c>
      <c r="J12" s="44">
        <v>119479351.34</v>
      </c>
      <c r="K12" s="44">
        <v>122337331.88</v>
      </c>
      <c r="L12" s="86">
        <v>125521241.22</v>
      </c>
    </row>
    <row r="13" spans="1:12" x14ac:dyDescent="0.25">
      <c r="A13" s="56" t="s">
        <v>10</v>
      </c>
      <c r="B13" s="57">
        <v>92055275</v>
      </c>
      <c r="C13" s="44">
        <f t="shared" si="0"/>
        <v>45998345.219999999</v>
      </c>
      <c r="D13" s="57">
        <v>77970740</v>
      </c>
      <c r="E13" s="57">
        <v>4392788.6100000003</v>
      </c>
      <c r="F13" s="44">
        <v>4424653.75</v>
      </c>
      <c r="G13" s="44">
        <v>4584328.25</v>
      </c>
      <c r="H13" s="44">
        <v>4655075.5</v>
      </c>
      <c r="I13" s="44">
        <v>4645042.8899999997</v>
      </c>
      <c r="J13" s="44">
        <v>11298162.880000001</v>
      </c>
      <c r="K13" s="44">
        <v>6124292.9000000004</v>
      </c>
      <c r="L13" s="86">
        <v>5874000.4400000004</v>
      </c>
    </row>
    <row r="14" spans="1:12" ht="15" customHeight="1" x14ac:dyDescent="0.25">
      <c r="A14" s="56" t="s">
        <v>11</v>
      </c>
      <c r="B14" s="57"/>
      <c r="C14" s="44">
        <f t="shared" si="0"/>
        <v>0</v>
      </c>
      <c r="D14" s="57">
        <v>200000</v>
      </c>
      <c r="E14" s="57"/>
      <c r="F14" s="44"/>
      <c r="G14" s="43"/>
      <c r="H14" s="44"/>
      <c r="I14" s="44"/>
      <c r="J14" s="44"/>
      <c r="K14" s="44"/>
      <c r="L14" s="86"/>
    </row>
    <row r="15" spans="1:12" ht="11.25" customHeight="1" x14ac:dyDescent="0.25">
      <c r="A15" s="56" t="s">
        <v>12</v>
      </c>
      <c r="B15" s="57"/>
      <c r="C15" s="44">
        <f t="shared" si="0"/>
        <v>0</v>
      </c>
      <c r="D15" s="57"/>
      <c r="E15" s="57"/>
      <c r="F15" s="44"/>
      <c r="G15" s="43"/>
      <c r="H15" s="44"/>
      <c r="I15" s="44"/>
      <c r="J15" s="44"/>
      <c r="K15" s="44"/>
      <c r="L15" s="86"/>
    </row>
    <row r="16" spans="1:12" ht="18" customHeight="1" x14ac:dyDescent="0.25">
      <c r="A16" s="56" t="s">
        <v>13</v>
      </c>
      <c r="B16" s="57">
        <v>211073560</v>
      </c>
      <c r="C16" s="44">
        <f t="shared" si="0"/>
        <v>145825705.66999999</v>
      </c>
      <c r="D16" s="57">
        <v>218269507</v>
      </c>
      <c r="E16" s="57">
        <v>18141629.670000002</v>
      </c>
      <c r="F16" s="44">
        <v>18095053.629999999</v>
      </c>
      <c r="G16" s="44">
        <v>18062661.43</v>
      </c>
      <c r="H16" s="44">
        <v>18164679.120000001</v>
      </c>
      <c r="I16" s="44">
        <v>18143631.82</v>
      </c>
      <c r="J16" s="44">
        <v>17980010.170000002</v>
      </c>
      <c r="K16" s="44">
        <v>18174970.84</v>
      </c>
      <c r="L16" s="86">
        <v>19063068.989999998</v>
      </c>
    </row>
    <row r="17" spans="1:12" ht="19.5" customHeight="1" x14ac:dyDescent="0.25">
      <c r="A17" s="56"/>
      <c r="B17" s="56"/>
      <c r="C17" s="55">
        <f t="shared" si="0"/>
        <v>0</v>
      </c>
      <c r="D17" s="56"/>
      <c r="E17" s="57"/>
      <c r="F17" s="44"/>
      <c r="G17" s="44"/>
      <c r="H17" s="43"/>
      <c r="I17" s="43"/>
      <c r="J17" s="44"/>
      <c r="K17" s="44"/>
      <c r="L17" s="86"/>
    </row>
    <row r="18" spans="1:12" x14ac:dyDescent="0.25">
      <c r="A18" s="53" t="s">
        <v>14</v>
      </c>
      <c r="B18" s="54">
        <f>SUM(B19:B27)</f>
        <v>1887183894</v>
      </c>
      <c r="C18" s="55">
        <f t="shared" si="0"/>
        <v>1131713484.1299999</v>
      </c>
      <c r="D18" s="54">
        <f>SUM(D19:D27)</f>
        <v>2318485448</v>
      </c>
      <c r="E18" s="55">
        <f>SUM(E19:E27)</f>
        <v>105921530.98</v>
      </c>
      <c r="F18" s="55">
        <f t="shared" ref="F18:J18" si="2">SUM(F19:F27)</f>
        <v>111381346.39</v>
      </c>
      <c r="G18" s="55">
        <f t="shared" si="2"/>
        <v>166399103.41999999</v>
      </c>
      <c r="H18" s="55">
        <f t="shared" si="2"/>
        <v>126717235.29000002</v>
      </c>
      <c r="I18" s="55">
        <f t="shared" si="2"/>
        <v>148717452.08000001</v>
      </c>
      <c r="J18" s="55">
        <f t="shared" si="2"/>
        <v>121303150.41000001</v>
      </c>
      <c r="K18" s="55">
        <v>132291173.5</v>
      </c>
      <c r="L18" s="89">
        <f>SUM(L19:L27)</f>
        <v>218982492.06</v>
      </c>
    </row>
    <row r="19" spans="1:12" ht="19.5" customHeight="1" x14ac:dyDescent="0.25">
      <c r="A19" s="56" t="s">
        <v>15</v>
      </c>
      <c r="B19" s="57">
        <v>1256915238</v>
      </c>
      <c r="C19" s="44">
        <f t="shared" si="0"/>
        <v>764391912.03999996</v>
      </c>
      <c r="D19" s="57">
        <v>1379829941</v>
      </c>
      <c r="E19" s="57">
        <v>101902913.45</v>
      </c>
      <c r="F19" s="44">
        <v>100081588.55</v>
      </c>
      <c r="G19" s="44">
        <v>102681205.78</v>
      </c>
      <c r="H19" s="44">
        <v>105760483.04000001</v>
      </c>
      <c r="I19" s="44">
        <v>102229218.98</v>
      </c>
      <c r="J19" s="44">
        <v>102024623.76000001</v>
      </c>
      <c r="K19" s="44">
        <v>52788435.420000002</v>
      </c>
      <c r="L19" s="86">
        <v>96923443.060000002</v>
      </c>
    </row>
    <row r="20" spans="1:12" ht="26.25" customHeight="1" x14ac:dyDescent="0.25">
      <c r="A20" s="56" t="s">
        <v>16</v>
      </c>
      <c r="B20" s="57">
        <v>53135960</v>
      </c>
      <c r="C20" s="44">
        <f t="shared" si="0"/>
        <v>25129284.470000003</v>
      </c>
      <c r="D20" s="57">
        <v>58686068</v>
      </c>
      <c r="E20" s="57"/>
      <c r="F20" s="44"/>
      <c r="G20" s="44">
        <v>8454027.2200000007</v>
      </c>
      <c r="H20" s="44">
        <v>2358588</v>
      </c>
      <c r="I20" s="44">
        <v>6742229.4500000002</v>
      </c>
      <c r="J20" s="44">
        <v>2662543.67</v>
      </c>
      <c r="K20" s="44">
        <v>3422035</v>
      </c>
      <c r="L20" s="86">
        <v>1489861.13</v>
      </c>
    </row>
    <row r="21" spans="1:12" ht="15.75" customHeight="1" x14ac:dyDescent="0.25">
      <c r="A21" s="56" t="s">
        <v>17</v>
      </c>
      <c r="B21" s="57">
        <v>200000</v>
      </c>
      <c r="C21" s="44">
        <f t="shared" si="0"/>
        <v>0</v>
      </c>
      <c r="D21" s="57"/>
      <c r="E21" s="57"/>
      <c r="F21" s="44"/>
      <c r="G21" s="44"/>
      <c r="H21" s="43"/>
      <c r="I21" s="44"/>
      <c r="J21" s="44"/>
      <c r="K21" s="44"/>
      <c r="L21" s="86"/>
    </row>
    <row r="22" spans="1:12" ht="13.5" customHeight="1" x14ac:dyDescent="0.25">
      <c r="A22" s="56" t="s">
        <v>18</v>
      </c>
      <c r="B22" s="57">
        <v>2153950</v>
      </c>
      <c r="C22" s="44">
        <f t="shared" si="0"/>
        <v>146798.16999999998</v>
      </c>
      <c r="D22" s="57">
        <v>3046197</v>
      </c>
      <c r="E22" s="57"/>
      <c r="F22" s="44"/>
      <c r="G22" s="44"/>
      <c r="H22" s="44"/>
      <c r="I22" s="44"/>
      <c r="J22" s="44"/>
      <c r="K22" s="44">
        <v>17240</v>
      </c>
      <c r="L22" s="86">
        <v>129558.17</v>
      </c>
    </row>
    <row r="23" spans="1:12" x14ac:dyDescent="0.25">
      <c r="A23" s="56" t="s">
        <v>19</v>
      </c>
      <c r="B23" s="57">
        <v>79107120</v>
      </c>
      <c r="C23" s="44">
        <f t="shared" si="0"/>
        <v>129054522.10999998</v>
      </c>
      <c r="D23" s="57">
        <v>202855745</v>
      </c>
      <c r="E23" s="57"/>
      <c r="F23" s="44">
        <v>6250833.8200000003</v>
      </c>
      <c r="G23" s="44">
        <v>30016382.219999999</v>
      </c>
      <c r="H23" s="44">
        <v>10657255.4</v>
      </c>
      <c r="I23" s="44">
        <v>23691844.239999998</v>
      </c>
      <c r="J23" s="44">
        <v>3525198.71</v>
      </c>
      <c r="K23" s="44">
        <v>37879010</v>
      </c>
      <c r="L23" s="86">
        <v>17033997.719999999</v>
      </c>
    </row>
    <row r="24" spans="1:12" x14ac:dyDescent="0.25">
      <c r="A24" s="56" t="s">
        <v>20</v>
      </c>
      <c r="B24" s="57">
        <v>45090348</v>
      </c>
      <c r="C24" s="44">
        <f t="shared" si="0"/>
        <v>41577318.429999992</v>
      </c>
      <c r="D24" s="57">
        <v>65654006</v>
      </c>
      <c r="E24" s="57">
        <v>4018617.53</v>
      </c>
      <c r="F24" s="44">
        <v>4100990.69</v>
      </c>
      <c r="G24" s="44">
        <v>10575737.539999999</v>
      </c>
      <c r="H24" s="44">
        <v>2431699.2000000002</v>
      </c>
      <c r="I24" s="44">
        <v>2951789.2</v>
      </c>
      <c r="J24" s="44">
        <v>8120592.9699999997</v>
      </c>
      <c r="K24" s="44">
        <v>4573170.91</v>
      </c>
      <c r="L24" s="86">
        <v>4804720.3899999997</v>
      </c>
    </row>
    <row r="25" spans="1:12" ht="26.25" customHeight="1" x14ac:dyDescent="0.25">
      <c r="A25" s="56" t="s">
        <v>21</v>
      </c>
      <c r="B25" s="57">
        <v>64599566</v>
      </c>
      <c r="C25" s="44">
        <f t="shared" si="0"/>
        <v>16891538.73</v>
      </c>
      <c r="D25" s="57">
        <v>51368710</v>
      </c>
      <c r="E25" s="57"/>
      <c r="F25" s="60"/>
      <c r="G25" s="44">
        <v>6117664.7699999996</v>
      </c>
      <c r="H25" s="60">
        <v>2076191.62</v>
      </c>
      <c r="I25" s="60">
        <v>1972346.03</v>
      </c>
      <c r="J25" s="60">
        <v>1607659.01</v>
      </c>
      <c r="K25" s="60">
        <v>968061.58</v>
      </c>
      <c r="L25" s="86">
        <v>4149615.72</v>
      </c>
    </row>
    <row r="26" spans="1:12" ht="27.75" customHeight="1" x14ac:dyDescent="0.25">
      <c r="A26" s="56" t="s">
        <v>22</v>
      </c>
      <c r="B26" s="57">
        <v>379366087</v>
      </c>
      <c r="C26" s="44">
        <f t="shared" si="0"/>
        <v>149227388.28</v>
      </c>
      <c r="D26" s="57">
        <v>469180961</v>
      </c>
      <c r="E26" s="57"/>
      <c r="F26" s="44">
        <v>947933.33</v>
      </c>
      <c r="G26" s="44">
        <v>6669283.6900000004</v>
      </c>
      <c r="H26" s="44">
        <v>1232713.33</v>
      </c>
      <c r="I26" s="44">
        <v>10944616.68</v>
      </c>
      <c r="J26" s="44">
        <v>3083550.79</v>
      </c>
      <c r="K26" s="44">
        <v>32097440.489999998</v>
      </c>
      <c r="L26" s="86">
        <v>94251849.969999999</v>
      </c>
    </row>
    <row r="27" spans="1:12" ht="18.75" customHeight="1" x14ac:dyDescent="0.25">
      <c r="A27" s="56" t="s">
        <v>23</v>
      </c>
      <c r="B27" s="57">
        <v>6615625</v>
      </c>
      <c r="C27" s="55">
        <f t="shared" si="0"/>
        <v>5294721.3000000007</v>
      </c>
      <c r="D27" s="57">
        <v>87863820</v>
      </c>
      <c r="E27" s="57"/>
      <c r="F27" s="44"/>
      <c r="G27" s="44">
        <v>1884802.2</v>
      </c>
      <c r="H27" s="44">
        <v>2200304.7000000002</v>
      </c>
      <c r="I27" s="44">
        <v>185407.5</v>
      </c>
      <c r="J27" s="44">
        <v>278981.5</v>
      </c>
      <c r="K27" s="44">
        <v>545779.5</v>
      </c>
      <c r="L27" s="86">
        <v>199445.9</v>
      </c>
    </row>
    <row r="28" spans="1:12" ht="9.75" hidden="1" customHeight="1" x14ac:dyDescent="0.25">
      <c r="A28" s="56"/>
      <c r="B28" s="56"/>
      <c r="C28" s="55">
        <f t="shared" si="0"/>
        <v>0</v>
      </c>
      <c r="D28" s="56"/>
      <c r="E28" s="57"/>
      <c r="F28" s="44"/>
      <c r="G28" s="44"/>
      <c r="H28" s="43"/>
      <c r="I28" s="43"/>
      <c r="J28" s="44"/>
      <c r="K28" s="44"/>
      <c r="L28" s="45"/>
    </row>
    <row r="29" spans="1:12" ht="18" customHeight="1" x14ac:dyDescent="0.25">
      <c r="A29" s="53" t="s">
        <v>24</v>
      </c>
      <c r="B29" s="54">
        <f>SUM(B30:B38)</f>
        <v>657797479</v>
      </c>
      <c r="C29" s="55">
        <f t="shared" si="0"/>
        <v>297018339.57999998</v>
      </c>
      <c r="D29" s="54">
        <f>SUM(D30:D38)</f>
        <v>858623048</v>
      </c>
      <c r="E29" s="55">
        <f t="shared" ref="E29:L29" si="3">SUM(E30:E38)</f>
        <v>0</v>
      </c>
      <c r="F29" s="55">
        <f t="shared" si="3"/>
        <v>9893740.1300000008</v>
      </c>
      <c r="G29" s="55">
        <f t="shared" si="3"/>
        <v>55442766.82</v>
      </c>
      <c r="H29" s="55">
        <f t="shared" si="3"/>
        <v>22225053.330000002</v>
      </c>
      <c r="I29" s="55">
        <f t="shared" si="3"/>
        <v>49237538.960000008</v>
      </c>
      <c r="J29" s="55">
        <f>SUM(J30:J38)</f>
        <v>55240311.450000003</v>
      </c>
      <c r="K29" s="55">
        <v>36929517.560000002</v>
      </c>
      <c r="L29" s="89">
        <f t="shared" si="3"/>
        <v>68049411.329999998</v>
      </c>
    </row>
    <row r="30" spans="1:12" x14ac:dyDescent="0.25">
      <c r="A30" s="56" t="s">
        <v>25</v>
      </c>
      <c r="B30" s="57">
        <v>5766247</v>
      </c>
      <c r="C30" s="44">
        <f t="shared" si="0"/>
        <v>1129498.21</v>
      </c>
      <c r="D30" s="57">
        <v>4429030</v>
      </c>
      <c r="E30" s="57"/>
      <c r="F30" s="44">
        <v>16520</v>
      </c>
      <c r="G30" s="44">
        <v>0</v>
      </c>
      <c r="H30" s="44">
        <v>125080</v>
      </c>
      <c r="I30" s="44">
        <v>0</v>
      </c>
      <c r="J30" s="44"/>
      <c r="K30" s="44"/>
      <c r="L30" s="86">
        <v>987898.21</v>
      </c>
    </row>
    <row r="31" spans="1:12" x14ac:dyDescent="0.25">
      <c r="A31" s="56" t="s">
        <v>26</v>
      </c>
      <c r="B31" s="57">
        <v>30072119</v>
      </c>
      <c r="C31" s="44">
        <f t="shared" si="0"/>
        <v>7491224.2500000009</v>
      </c>
      <c r="D31" s="57">
        <v>20203508</v>
      </c>
      <c r="E31" s="57"/>
      <c r="F31" s="44"/>
      <c r="G31" s="44">
        <v>4565067.4800000004</v>
      </c>
      <c r="H31" s="44">
        <v>1265908.03</v>
      </c>
      <c r="I31" s="44">
        <v>1128831.83</v>
      </c>
      <c r="J31" s="44">
        <v>328052.78000000003</v>
      </c>
      <c r="K31" s="44">
        <v>1140</v>
      </c>
      <c r="L31" s="86">
        <v>202224.13</v>
      </c>
    </row>
    <row r="32" spans="1:12" x14ac:dyDescent="0.25">
      <c r="A32" s="56" t="s">
        <v>27</v>
      </c>
      <c r="B32" s="57">
        <v>5408288</v>
      </c>
      <c r="C32" s="44">
        <f t="shared" si="0"/>
        <v>2644571.9500000002</v>
      </c>
      <c r="D32" s="57">
        <v>17258976</v>
      </c>
      <c r="E32" s="57"/>
      <c r="F32" s="44"/>
      <c r="G32" s="44">
        <v>98884</v>
      </c>
      <c r="H32" s="44">
        <v>1440156.34</v>
      </c>
      <c r="I32" s="44">
        <v>-604362.34</v>
      </c>
      <c r="J32" s="44">
        <v>446512</v>
      </c>
      <c r="K32" s="44">
        <v>275880</v>
      </c>
      <c r="L32" s="86">
        <v>987501.95</v>
      </c>
    </row>
    <row r="33" spans="1:12" ht="14.25" customHeight="1" x14ac:dyDescent="0.25">
      <c r="A33" s="56" t="s">
        <v>28</v>
      </c>
      <c r="B33" s="57">
        <v>1740403</v>
      </c>
      <c r="C33" s="44">
        <f t="shared" si="0"/>
        <v>79157.42</v>
      </c>
      <c r="D33" s="57">
        <v>903738</v>
      </c>
      <c r="E33" s="57"/>
      <c r="F33" s="44"/>
      <c r="G33" s="44"/>
      <c r="H33" s="44"/>
      <c r="I33" s="44"/>
      <c r="J33" s="44"/>
      <c r="K33" s="44"/>
      <c r="L33" s="86">
        <v>79157.42</v>
      </c>
    </row>
    <row r="34" spans="1:12" x14ac:dyDescent="0.25">
      <c r="A34" s="56" t="s">
        <v>29</v>
      </c>
      <c r="B34" s="57">
        <v>105962584</v>
      </c>
      <c r="C34" s="44">
        <f t="shared" si="0"/>
        <v>6992797.290000001</v>
      </c>
      <c r="D34" s="57">
        <v>14409933</v>
      </c>
      <c r="E34" s="57"/>
      <c r="F34" s="44"/>
      <c r="G34" s="44">
        <v>836655.16</v>
      </c>
      <c r="H34" s="44"/>
      <c r="I34" s="44">
        <v>1546415.4</v>
      </c>
      <c r="J34" s="44"/>
      <c r="K34" s="44">
        <v>50546</v>
      </c>
      <c r="L34" s="86">
        <v>4559180.7300000004</v>
      </c>
    </row>
    <row r="35" spans="1:12" ht="25.5" x14ac:dyDescent="0.25">
      <c r="A35" s="56" t="s">
        <v>30</v>
      </c>
      <c r="B35" s="57">
        <v>130815800</v>
      </c>
      <c r="C35" s="44">
        <f t="shared" si="0"/>
        <v>7926484.9299999997</v>
      </c>
      <c r="D35" s="57">
        <v>63991700</v>
      </c>
      <c r="E35" s="57"/>
      <c r="F35" s="44">
        <v>31565</v>
      </c>
      <c r="G35" s="44">
        <v>1133627.27</v>
      </c>
      <c r="H35" s="44">
        <v>243307.51999999999</v>
      </c>
      <c r="I35" s="44">
        <v>350302.3</v>
      </c>
      <c r="J35" s="44">
        <v>928439.51</v>
      </c>
      <c r="K35" s="44">
        <v>1356418</v>
      </c>
      <c r="L35" s="86">
        <v>3882825.33</v>
      </c>
    </row>
    <row r="36" spans="1:12" ht="25.5" x14ac:dyDescent="0.25">
      <c r="A36" s="56" t="s">
        <v>31</v>
      </c>
      <c r="B36" s="57">
        <v>323289054</v>
      </c>
      <c r="C36" s="44">
        <f t="shared" si="0"/>
        <v>204354840.98000002</v>
      </c>
      <c r="D36" s="57">
        <v>460511079</v>
      </c>
      <c r="E36" s="57"/>
      <c r="F36" s="44">
        <v>9685565</v>
      </c>
      <c r="G36" s="44">
        <v>38661372.789999999</v>
      </c>
      <c r="H36" s="44">
        <v>14757028.140000001</v>
      </c>
      <c r="I36" s="44">
        <v>19748968.850000001</v>
      </c>
      <c r="J36" s="44">
        <v>44401792.240000002</v>
      </c>
      <c r="K36" s="44">
        <v>33704009</v>
      </c>
      <c r="L36" s="86">
        <v>43396104.960000001</v>
      </c>
    </row>
    <row r="37" spans="1:12" ht="28.5" customHeight="1" x14ac:dyDescent="0.25">
      <c r="A37" s="56" t="s">
        <v>32</v>
      </c>
      <c r="B37" s="57"/>
      <c r="C37" s="44">
        <f t="shared" si="0"/>
        <v>0</v>
      </c>
      <c r="D37" s="57"/>
      <c r="E37" s="57"/>
      <c r="F37" s="44"/>
      <c r="G37" s="43"/>
      <c r="H37" s="43"/>
      <c r="I37" s="43"/>
      <c r="J37" s="44"/>
      <c r="K37" s="44"/>
      <c r="L37" s="86"/>
    </row>
    <row r="38" spans="1:12" ht="14.25" customHeight="1" x14ac:dyDescent="0.25">
      <c r="A38" s="56" t="s">
        <v>33</v>
      </c>
      <c r="B38" s="57">
        <v>54742984</v>
      </c>
      <c r="C38" s="44">
        <f t="shared" si="0"/>
        <v>66171882.850000001</v>
      </c>
      <c r="D38" s="57">
        <v>276915084</v>
      </c>
      <c r="E38" s="57"/>
      <c r="F38" s="44">
        <v>160090.13</v>
      </c>
      <c r="G38" s="44">
        <v>10147160.119999999</v>
      </c>
      <c r="H38" s="44">
        <v>4393573.3</v>
      </c>
      <c r="I38" s="44">
        <v>27067382.920000002</v>
      </c>
      <c r="J38" s="44">
        <v>9135514.9199999999</v>
      </c>
      <c r="K38" s="44">
        <v>1313642.8600000001</v>
      </c>
      <c r="L38" s="86">
        <v>13954518.6</v>
      </c>
    </row>
    <row r="39" spans="1:12" ht="7.5" customHeight="1" x14ac:dyDescent="0.25">
      <c r="A39" s="56"/>
      <c r="B39" s="56"/>
      <c r="C39" s="55">
        <f t="shared" si="0"/>
        <v>0</v>
      </c>
      <c r="D39" s="56"/>
      <c r="E39" s="57"/>
      <c r="F39" s="44"/>
      <c r="G39" s="44"/>
      <c r="H39" s="43"/>
      <c r="I39" s="43"/>
      <c r="J39" s="44"/>
      <c r="K39" s="44"/>
      <c r="L39" s="45"/>
    </row>
    <row r="40" spans="1:12" x14ac:dyDescent="0.25">
      <c r="A40" s="53" t="s">
        <v>34</v>
      </c>
      <c r="B40" s="61">
        <f>+B41</f>
        <v>44368776</v>
      </c>
      <c r="C40" s="55">
        <f t="shared" si="0"/>
        <v>14032570.199999999</v>
      </c>
      <c r="D40" s="61">
        <f>+D41</f>
        <v>48616692</v>
      </c>
      <c r="E40" s="54">
        <f>SUM(E41)</f>
        <v>3282774</v>
      </c>
      <c r="F40" s="54">
        <f>SUM(F41)</f>
        <v>3193333</v>
      </c>
      <c r="G40" s="54">
        <f>SUM(G41)</f>
        <v>3169333</v>
      </c>
      <c r="H40" s="62">
        <f>SUM(H41)</f>
        <v>717984</v>
      </c>
      <c r="I40" s="62">
        <f>+I41</f>
        <v>2436209</v>
      </c>
      <c r="J40" s="55">
        <f t="shared" ref="J40:L40" si="4">SUM(J41:J47)</f>
        <v>312826</v>
      </c>
      <c r="K40" s="55">
        <v>290285.2</v>
      </c>
      <c r="L40" s="89">
        <f t="shared" si="4"/>
        <v>629826</v>
      </c>
    </row>
    <row r="41" spans="1:12" ht="23.25" customHeight="1" x14ac:dyDescent="0.25">
      <c r="A41" s="56" t="s">
        <v>35</v>
      </c>
      <c r="B41" s="57">
        <v>44368776</v>
      </c>
      <c r="C41" s="44">
        <f t="shared" si="0"/>
        <v>13992570.199999999</v>
      </c>
      <c r="D41" s="57">
        <v>48616692</v>
      </c>
      <c r="E41" s="57">
        <v>3282774</v>
      </c>
      <c r="F41" s="44">
        <v>3193333</v>
      </c>
      <c r="G41" s="44">
        <v>3169333</v>
      </c>
      <c r="H41" s="44">
        <v>717984</v>
      </c>
      <c r="I41" s="44">
        <v>2436209</v>
      </c>
      <c r="J41" s="44">
        <v>312826</v>
      </c>
      <c r="K41" s="44">
        <v>250285.2</v>
      </c>
      <c r="L41" s="86">
        <v>629826</v>
      </c>
    </row>
    <row r="42" spans="1:12" ht="30" customHeight="1" x14ac:dyDescent="0.25">
      <c r="A42" s="56" t="s">
        <v>36</v>
      </c>
      <c r="B42" s="56"/>
      <c r="C42" s="55">
        <f t="shared" si="0"/>
        <v>0</v>
      </c>
      <c r="D42" s="56"/>
      <c r="E42" s="57"/>
      <c r="F42" s="44"/>
      <c r="G42" s="44"/>
      <c r="H42" s="43"/>
      <c r="I42" s="43"/>
      <c r="J42" s="44"/>
      <c r="K42" s="44"/>
      <c r="L42" s="45"/>
    </row>
    <row r="43" spans="1:12" ht="28.5" customHeight="1" x14ac:dyDescent="0.25">
      <c r="A43" s="56" t="s">
        <v>37</v>
      </c>
      <c r="B43" s="56"/>
      <c r="C43" s="55">
        <f t="shared" ref="C43:C74" si="5">SUM(E43:L43)</f>
        <v>0</v>
      </c>
      <c r="D43" s="56"/>
      <c r="E43" s="57"/>
      <c r="F43" s="44"/>
      <c r="G43" s="44"/>
      <c r="H43" s="43"/>
      <c r="I43" s="43"/>
      <c r="J43" s="44"/>
      <c r="K43" s="44"/>
      <c r="L43" s="45"/>
    </row>
    <row r="44" spans="1:12" ht="27" customHeight="1" x14ac:dyDescent="0.25">
      <c r="A44" s="56" t="s">
        <v>38</v>
      </c>
      <c r="B44" s="56"/>
      <c r="C44" s="55">
        <f t="shared" si="5"/>
        <v>0</v>
      </c>
      <c r="D44" s="56"/>
      <c r="E44" s="57"/>
      <c r="F44" s="44"/>
      <c r="G44" s="44"/>
      <c r="H44" s="43"/>
      <c r="I44" s="43"/>
      <c r="J44" s="44"/>
      <c r="K44" s="44">
        <v>0</v>
      </c>
      <c r="L44" s="45"/>
    </row>
    <row r="45" spans="1:12" ht="25.5" customHeight="1" x14ac:dyDescent="0.25">
      <c r="A45" s="56" t="s">
        <v>39</v>
      </c>
      <c r="B45" s="56"/>
      <c r="C45" s="55">
        <f t="shared" si="5"/>
        <v>0</v>
      </c>
      <c r="D45" s="56"/>
      <c r="E45" s="57"/>
      <c r="F45" s="44"/>
      <c r="G45" s="44"/>
      <c r="H45" s="43"/>
      <c r="I45" s="43"/>
      <c r="J45" s="44"/>
      <c r="K45" s="44">
        <v>0</v>
      </c>
      <c r="L45" s="45"/>
    </row>
    <row r="46" spans="1:12" ht="23.25" customHeight="1" x14ac:dyDescent="0.25">
      <c r="A46" s="56" t="s">
        <v>40</v>
      </c>
      <c r="B46" s="56"/>
      <c r="C46" s="55">
        <f t="shared" si="5"/>
        <v>0</v>
      </c>
      <c r="D46" s="56"/>
      <c r="E46" s="57"/>
      <c r="F46" s="44"/>
      <c r="G46" s="44"/>
      <c r="H46" s="43"/>
      <c r="I46" s="43"/>
      <c r="J46" s="44"/>
      <c r="K46" s="44">
        <v>0</v>
      </c>
      <c r="L46" s="45"/>
    </row>
    <row r="47" spans="1:12" ht="25.5" x14ac:dyDescent="0.25">
      <c r="A47" s="56" t="s">
        <v>41</v>
      </c>
      <c r="B47" s="56"/>
      <c r="C47" s="55">
        <f t="shared" si="5"/>
        <v>0</v>
      </c>
      <c r="D47" s="56"/>
      <c r="E47" s="57"/>
      <c r="F47" s="44"/>
      <c r="G47" s="44"/>
      <c r="H47" s="43"/>
      <c r="I47" s="43"/>
      <c r="J47" s="44"/>
      <c r="K47" s="44">
        <v>0</v>
      </c>
      <c r="L47" s="45"/>
    </row>
    <row r="48" spans="1:12" x14ac:dyDescent="0.25">
      <c r="A48" s="53" t="s">
        <v>42</v>
      </c>
      <c r="B48" s="53"/>
      <c r="C48" s="55">
        <f t="shared" si="5"/>
        <v>0</v>
      </c>
      <c r="D48" s="53"/>
      <c r="E48" s="54"/>
      <c r="F48" s="44"/>
      <c r="G48" s="44"/>
      <c r="H48" s="43"/>
      <c r="I48" s="43"/>
      <c r="J48" s="44"/>
      <c r="K48" s="44"/>
      <c r="L48" s="45"/>
    </row>
    <row r="49" spans="1:12" ht="28.5" customHeight="1" x14ac:dyDescent="0.25">
      <c r="A49" s="56" t="s">
        <v>43</v>
      </c>
      <c r="B49" s="56"/>
      <c r="C49" s="55">
        <f t="shared" si="5"/>
        <v>0</v>
      </c>
      <c r="D49" s="56"/>
      <c r="E49" s="57"/>
      <c r="F49" s="44"/>
      <c r="G49" s="44"/>
      <c r="H49" s="43"/>
      <c r="I49" s="43"/>
      <c r="J49" s="44"/>
      <c r="K49" s="44">
        <v>0</v>
      </c>
      <c r="L49" s="45"/>
    </row>
    <row r="50" spans="1:12" ht="24" customHeight="1" x14ac:dyDescent="0.25">
      <c r="A50" s="56" t="s">
        <v>44</v>
      </c>
      <c r="B50" s="56"/>
      <c r="C50" s="55">
        <f t="shared" si="5"/>
        <v>0</v>
      </c>
      <c r="D50" s="56"/>
      <c r="E50" s="57"/>
      <c r="F50" s="44"/>
      <c r="G50" s="44"/>
      <c r="H50" s="43"/>
      <c r="I50" s="43"/>
      <c r="J50" s="44"/>
      <c r="K50" s="44">
        <v>0</v>
      </c>
      <c r="L50" s="45"/>
    </row>
    <row r="51" spans="1:12" ht="27" customHeight="1" x14ac:dyDescent="0.25">
      <c r="A51" s="56" t="s">
        <v>45</v>
      </c>
      <c r="B51" s="56"/>
      <c r="C51" s="55">
        <f t="shared" si="5"/>
        <v>0</v>
      </c>
      <c r="D51" s="56"/>
      <c r="E51" s="57"/>
      <c r="F51" s="44"/>
      <c r="G51" s="44"/>
      <c r="H51" s="43"/>
      <c r="I51" s="43"/>
      <c r="J51" s="44"/>
      <c r="K51" s="44">
        <v>0</v>
      </c>
      <c r="L51" s="45"/>
    </row>
    <row r="52" spans="1:12" ht="29.25" customHeight="1" x14ac:dyDescent="0.25">
      <c r="A52" s="56" t="s">
        <v>46</v>
      </c>
      <c r="B52" s="56"/>
      <c r="C52" s="55">
        <f t="shared" si="5"/>
        <v>0</v>
      </c>
      <c r="D52" s="56"/>
      <c r="E52" s="57"/>
      <c r="F52" s="44"/>
      <c r="G52" s="44"/>
      <c r="H52" s="43"/>
      <c r="I52" s="43"/>
      <c r="J52" s="44"/>
      <c r="K52" s="44">
        <v>0</v>
      </c>
      <c r="L52" s="45"/>
    </row>
    <row r="53" spans="1:12" ht="25.5" customHeight="1" x14ac:dyDescent="0.25">
      <c r="A53" s="56" t="s">
        <v>47</v>
      </c>
      <c r="B53" s="56"/>
      <c r="C53" s="55">
        <f t="shared" si="5"/>
        <v>0</v>
      </c>
      <c r="D53" s="56"/>
      <c r="E53" s="57"/>
      <c r="F53" s="44"/>
      <c r="G53" s="44"/>
      <c r="H53" s="43"/>
      <c r="I53" s="43"/>
      <c r="J53" s="44"/>
      <c r="K53" s="44">
        <v>0</v>
      </c>
      <c r="L53" s="45"/>
    </row>
    <row r="54" spans="1:12" ht="29.25" customHeight="1" x14ac:dyDescent="0.25">
      <c r="A54" s="56" t="s">
        <v>48</v>
      </c>
      <c r="B54" s="56"/>
      <c r="C54" s="55">
        <f t="shared" si="5"/>
        <v>0</v>
      </c>
      <c r="D54" s="56"/>
      <c r="E54" s="57"/>
      <c r="F54" s="44"/>
      <c r="G54" s="44"/>
      <c r="H54" s="43"/>
      <c r="I54" s="43"/>
      <c r="J54" s="44"/>
      <c r="K54" s="44">
        <v>0</v>
      </c>
      <c r="L54" s="45"/>
    </row>
    <row r="55" spans="1:12" ht="30.75" customHeight="1" x14ac:dyDescent="0.25">
      <c r="A55" s="56" t="s">
        <v>49</v>
      </c>
      <c r="B55" s="56"/>
      <c r="C55" s="55">
        <f t="shared" si="5"/>
        <v>0</v>
      </c>
      <c r="D55" s="56"/>
      <c r="E55" s="57"/>
      <c r="F55" s="44"/>
      <c r="G55" s="44"/>
      <c r="H55" s="43"/>
      <c r="I55" s="43"/>
      <c r="J55" s="44"/>
      <c r="K55" s="44">
        <v>0</v>
      </c>
      <c r="L55" s="45"/>
    </row>
    <row r="56" spans="1:12" ht="12" hidden="1" customHeight="1" x14ac:dyDescent="0.25">
      <c r="A56" s="56"/>
      <c r="B56" s="56"/>
      <c r="C56" s="63">
        <f t="shared" si="5"/>
        <v>0</v>
      </c>
      <c r="D56" s="56"/>
      <c r="E56" s="64"/>
      <c r="F56" s="65"/>
      <c r="G56" s="65"/>
      <c r="H56" s="43"/>
      <c r="I56" s="43"/>
      <c r="J56" s="65"/>
      <c r="K56" s="65"/>
      <c r="L56" s="45"/>
    </row>
    <row r="57" spans="1:12" x14ac:dyDescent="0.25">
      <c r="A57" s="53" t="s">
        <v>50</v>
      </c>
      <c r="B57" s="61">
        <f>SUM(B58:B66)</f>
        <v>499363052</v>
      </c>
      <c r="C57" s="55">
        <f t="shared" si="5"/>
        <v>94726295.540000007</v>
      </c>
      <c r="D57" s="61">
        <f>SUM(D58:D66)</f>
        <v>937063367</v>
      </c>
      <c r="E57" s="54">
        <f t="shared" ref="E57:L57" si="6">SUM(E58:E67)</f>
        <v>0</v>
      </c>
      <c r="F57" s="54">
        <f t="shared" si="6"/>
        <v>170929</v>
      </c>
      <c r="G57" s="54">
        <f t="shared" si="6"/>
        <v>19066421.800000001</v>
      </c>
      <c r="H57" s="54">
        <f t="shared" si="6"/>
        <v>47231442.909999996</v>
      </c>
      <c r="I57" s="54">
        <f t="shared" si="6"/>
        <v>1635040.5299999993</v>
      </c>
      <c r="J57" s="54">
        <f t="shared" si="6"/>
        <v>7864580</v>
      </c>
      <c r="K57" s="54">
        <v>14947958.15</v>
      </c>
      <c r="L57" s="90">
        <f t="shared" si="6"/>
        <v>3809923.15</v>
      </c>
    </row>
    <row r="58" spans="1:12" ht="18.75" customHeight="1" x14ac:dyDescent="0.25">
      <c r="A58" s="56" t="s">
        <v>51</v>
      </c>
      <c r="B58" s="57">
        <v>73839646</v>
      </c>
      <c r="C58" s="44">
        <f t="shared" si="5"/>
        <v>3185894.06</v>
      </c>
      <c r="D58" s="57">
        <v>40648884</v>
      </c>
      <c r="E58" s="57"/>
      <c r="F58" s="44"/>
      <c r="G58" s="44">
        <v>1183549.2</v>
      </c>
      <c r="H58" s="44">
        <v>651869.71</v>
      </c>
      <c r="I58" s="44">
        <v>463022.45</v>
      </c>
      <c r="J58" s="44">
        <v>208532.91</v>
      </c>
      <c r="K58" s="44">
        <v>197804.29</v>
      </c>
      <c r="L58" s="86">
        <v>481115.5</v>
      </c>
    </row>
    <row r="59" spans="1:12" ht="27" customHeight="1" x14ac:dyDescent="0.25">
      <c r="A59" s="56" t="s">
        <v>52</v>
      </c>
      <c r="B59" s="57">
        <v>2664308</v>
      </c>
      <c r="C59" s="65">
        <f t="shared" si="5"/>
        <v>308416.59999999998</v>
      </c>
      <c r="D59" s="57">
        <v>5526133</v>
      </c>
      <c r="E59" s="64"/>
      <c r="F59" s="65"/>
      <c r="G59" s="44"/>
      <c r="H59" s="65">
        <v>121540</v>
      </c>
      <c r="I59" s="65">
        <v>0</v>
      </c>
      <c r="J59" s="65"/>
      <c r="K59" s="65">
        <v>186876.6</v>
      </c>
      <c r="L59" s="87"/>
    </row>
    <row r="60" spans="1:12" ht="27" customHeight="1" x14ac:dyDescent="0.25">
      <c r="A60" s="56" t="s">
        <v>53</v>
      </c>
      <c r="B60" s="57">
        <v>12874577</v>
      </c>
      <c r="C60" s="44">
        <f t="shared" si="5"/>
        <v>692325.6</v>
      </c>
      <c r="D60" s="57">
        <v>27982263</v>
      </c>
      <c r="E60" s="57"/>
      <c r="F60" s="44"/>
      <c r="G60" s="44">
        <v>692325.6</v>
      </c>
      <c r="H60" s="44"/>
      <c r="I60" s="44"/>
      <c r="J60" s="44"/>
      <c r="K60" s="44"/>
      <c r="L60" s="86"/>
    </row>
    <row r="61" spans="1:12" ht="29.25" customHeight="1" x14ac:dyDescent="0.25">
      <c r="A61" s="66" t="s">
        <v>54</v>
      </c>
      <c r="B61" s="57">
        <v>58961152</v>
      </c>
      <c r="C61" s="44">
        <f t="shared" si="5"/>
        <v>0</v>
      </c>
      <c r="D61" s="57">
        <v>51187716</v>
      </c>
      <c r="E61" s="67"/>
      <c r="F61" s="44"/>
      <c r="G61" s="44"/>
      <c r="H61" s="44"/>
      <c r="I61" s="44"/>
      <c r="J61" s="44"/>
      <c r="K61" s="44"/>
      <c r="L61" s="86"/>
    </row>
    <row r="62" spans="1:12" ht="25.5" x14ac:dyDescent="0.25">
      <c r="A62" s="56" t="s">
        <v>55</v>
      </c>
      <c r="B62" s="57">
        <v>229988760</v>
      </c>
      <c r="C62" s="44">
        <f t="shared" si="5"/>
        <v>74582943.969999999</v>
      </c>
      <c r="D62" s="57">
        <v>737179738</v>
      </c>
      <c r="E62" s="57"/>
      <c r="F62" s="44">
        <v>170929</v>
      </c>
      <c r="G62" s="44">
        <v>6664780.54</v>
      </c>
      <c r="H62" s="44">
        <v>35235071.619999997</v>
      </c>
      <c r="I62" s="44">
        <v>6575836.6299999999</v>
      </c>
      <c r="J62" s="44">
        <v>7656047.0899999999</v>
      </c>
      <c r="K62" s="44">
        <v>14278154</v>
      </c>
      <c r="L62" s="86">
        <v>4002125.09</v>
      </c>
    </row>
    <row r="63" spans="1:12" ht="14.25" customHeight="1" x14ac:dyDescent="0.25">
      <c r="A63" s="56" t="s">
        <v>56</v>
      </c>
      <c r="B63" s="57">
        <v>8977444</v>
      </c>
      <c r="C63" s="44">
        <f t="shared" si="5"/>
        <v>4902703.5600000005</v>
      </c>
      <c r="D63" s="57">
        <v>9938634</v>
      </c>
      <c r="E63" s="57"/>
      <c r="F63" s="44"/>
      <c r="G63" s="44">
        <v>1526590.57</v>
      </c>
      <c r="H63" s="44">
        <v>168949.83</v>
      </c>
      <c r="I63" s="44">
        <v>3595357.34</v>
      </c>
      <c r="J63" s="44"/>
      <c r="K63" s="44">
        <v>285123.26</v>
      </c>
      <c r="L63" s="86">
        <v>-673317.44</v>
      </c>
    </row>
    <row r="64" spans="1:12" ht="14.25" customHeight="1" x14ac:dyDescent="0.25">
      <c r="A64" s="56" t="s">
        <v>57</v>
      </c>
      <c r="B64" s="57"/>
      <c r="C64" s="44">
        <f t="shared" si="5"/>
        <v>0</v>
      </c>
      <c r="D64" s="57"/>
      <c r="E64" s="57"/>
      <c r="F64" s="44"/>
      <c r="G64" s="43"/>
      <c r="H64" s="44"/>
      <c r="I64" s="44"/>
      <c r="J64" s="44"/>
      <c r="K64" s="44"/>
      <c r="L64" s="45"/>
    </row>
    <row r="65" spans="1:12" ht="13.5" customHeight="1" x14ac:dyDescent="0.25">
      <c r="A65" s="56" t="s">
        <v>58</v>
      </c>
      <c r="B65" s="57">
        <v>12057165</v>
      </c>
      <c r="C65" s="44">
        <f t="shared" si="5"/>
        <v>1054011.75</v>
      </c>
      <c r="D65" s="57">
        <v>14599999</v>
      </c>
      <c r="E65" s="57"/>
      <c r="F65" s="44"/>
      <c r="G65" s="44">
        <v>8999175.8900000006</v>
      </c>
      <c r="H65" s="44">
        <v>1054011.75</v>
      </c>
      <c r="I65" s="44">
        <v>-8999175.8900000006</v>
      </c>
      <c r="J65" s="44"/>
      <c r="K65" s="44"/>
      <c r="L65" s="86"/>
    </row>
    <row r="66" spans="1:12" ht="34.5" customHeight="1" x14ac:dyDescent="0.25">
      <c r="A66" s="56" t="s">
        <v>59</v>
      </c>
      <c r="B66" s="57">
        <v>100000000</v>
      </c>
      <c r="C66" s="44">
        <f t="shared" si="5"/>
        <v>10000000</v>
      </c>
      <c r="D66" s="57">
        <v>50000000</v>
      </c>
      <c r="E66" s="57"/>
      <c r="F66" s="44"/>
      <c r="G66" s="44"/>
      <c r="H66" s="44">
        <v>10000000</v>
      </c>
      <c r="I66" s="43"/>
      <c r="J66" s="44"/>
      <c r="K66" s="44"/>
      <c r="L66" s="91"/>
    </row>
    <row r="67" spans="1:12" ht="11.25" customHeight="1" x14ac:dyDescent="0.25">
      <c r="A67" s="56"/>
      <c r="B67" s="56"/>
      <c r="C67" s="55">
        <f t="shared" si="5"/>
        <v>0</v>
      </c>
      <c r="D67" s="56"/>
      <c r="E67" s="57"/>
      <c r="F67" s="44"/>
      <c r="G67" s="44"/>
      <c r="H67" s="43"/>
      <c r="I67" s="43"/>
      <c r="J67" s="44"/>
      <c r="K67" s="44"/>
      <c r="L67" s="45"/>
    </row>
    <row r="68" spans="1:12" x14ac:dyDescent="0.25">
      <c r="A68" s="53" t="s">
        <v>60</v>
      </c>
      <c r="B68" s="54">
        <f>SUM(B69:B72)</f>
        <v>5511812385</v>
      </c>
      <c r="C68" s="55">
        <f t="shared" si="5"/>
        <v>2969194625.3200002</v>
      </c>
      <c r="D68" s="54">
        <f>SUM(D69:D72)</f>
        <v>6408426255</v>
      </c>
      <c r="E68" s="54">
        <f>SUM(E69:E71)</f>
        <v>0</v>
      </c>
      <c r="F68" s="54">
        <f t="shared" ref="F68:L68" si="7">SUM(F69:F71)</f>
        <v>324562632.77999997</v>
      </c>
      <c r="G68" s="54">
        <f t="shared" si="7"/>
        <v>744637572.58000004</v>
      </c>
      <c r="H68" s="54">
        <f t="shared" si="7"/>
        <v>422567512.05000001</v>
      </c>
      <c r="I68" s="54">
        <f t="shared" si="7"/>
        <v>499182923.69</v>
      </c>
      <c r="J68" s="54">
        <f t="shared" si="7"/>
        <v>363404011.75999999</v>
      </c>
      <c r="K68" s="54">
        <v>402327466.63</v>
      </c>
      <c r="L68" s="90">
        <f t="shared" si="7"/>
        <v>212512505.83000001</v>
      </c>
    </row>
    <row r="69" spans="1:12" ht="16.5" customHeight="1" x14ac:dyDescent="0.25">
      <c r="A69" s="56" t="s">
        <v>61</v>
      </c>
      <c r="B69" s="57"/>
      <c r="C69" s="44">
        <f t="shared" si="5"/>
        <v>0</v>
      </c>
      <c r="D69" s="57">
        <v>71250000</v>
      </c>
      <c r="E69" s="57"/>
      <c r="F69" s="44"/>
      <c r="G69" s="44"/>
      <c r="H69" s="44"/>
      <c r="I69" s="44"/>
      <c r="J69" s="44"/>
      <c r="K69" s="44"/>
      <c r="L69" s="86"/>
    </row>
    <row r="70" spans="1:12" ht="13.5" customHeight="1" x14ac:dyDescent="0.25">
      <c r="A70" s="56" t="s">
        <v>62</v>
      </c>
      <c r="B70" s="57">
        <v>5511812385</v>
      </c>
      <c r="C70" s="44">
        <f t="shared" si="5"/>
        <v>2969194615.3200002</v>
      </c>
      <c r="D70" s="57">
        <v>6337176255</v>
      </c>
      <c r="E70" s="57"/>
      <c r="F70" s="44">
        <v>324562632.77999997</v>
      </c>
      <c r="G70" s="44">
        <v>744637572.58000004</v>
      </c>
      <c r="H70" s="44">
        <v>422567512.05000001</v>
      </c>
      <c r="I70" s="44">
        <v>499182923.69</v>
      </c>
      <c r="J70" s="44">
        <v>363404011.75999999</v>
      </c>
      <c r="K70" s="44">
        <v>402327456.63</v>
      </c>
      <c r="L70" s="86">
        <v>212512505.83000001</v>
      </c>
    </row>
    <row r="71" spans="1:12" ht="15.75" customHeight="1" x14ac:dyDescent="0.25">
      <c r="A71" s="56" t="s">
        <v>63</v>
      </c>
      <c r="B71" s="56"/>
      <c r="C71" s="55">
        <f t="shared" si="5"/>
        <v>0</v>
      </c>
      <c r="D71" s="56"/>
      <c r="E71" s="57"/>
      <c r="F71" s="44"/>
      <c r="G71" s="44"/>
      <c r="H71" s="43"/>
      <c r="I71" s="44"/>
      <c r="J71" s="44"/>
      <c r="K71" s="44"/>
      <c r="L71" s="45"/>
    </row>
    <row r="72" spans="1:12" ht="30.75" customHeight="1" x14ac:dyDescent="0.25">
      <c r="A72" s="56" t="s">
        <v>64</v>
      </c>
      <c r="B72" s="56"/>
      <c r="C72" s="55">
        <f t="shared" si="5"/>
        <v>0</v>
      </c>
      <c r="D72" s="56"/>
      <c r="E72" s="57"/>
      <c r="F72" s="44"/>
      <c r="G72" s="44"/>
      <c r="H72" s="43"/>
      <c r="I72" s="43"/>
      <c r="J72" s="44"/>
      <c r="K72" s="44"/>
      <c r="L72" s="45"/>
    </row>
    <row r="73" spans="1:12" ht="25.5" x14ac:dyDescent="0.25">
      <c r="A73" s="53" t="s">
        <v>65</v>
      </c>
      <c r="B73" s="53"/>
      <c r="C73" s="55">
        <f t="shared" si="5"/>
        <v>0</v>
      </c>
      <c r="D73" s="53"/>
      <c r="E73" s="54"/>
      <c r="F73" s="44"/>
      <c r="G73" s="44"/>
      <c r="H73" s="43"/>
      <c r="I73" s="43"/>
      <c r="J73" s="44"/>
      <c r="K73" s="44"/>
      <c r="L73" s="45"/>
    </row>
    <row r="74" spans="1:12" x14ac:dyDescent="0.25">
      <c r="A74" s="56" t="s">
        <v>66</v>
      </c>
      <c r="B74" s="56"/>
      <c r="C74" s="55">
        <f t="shared" si="5"/>
        <v>0</v>
      </c>
      <c r="D74" s="56"/>
      <c r="E74" s="57"/>
      <c r="F74" s="44"/>
      <c r="G74" s="44"/>
      <c r="H74" s="43"/>
      <c r="I74" s="43"/>
      <c r="J74" s="44"/>
      <c r="K74" s="44">
        <v>0</v>
      </c>
      <c r="L74" s="45"/>
    </row>
    <row r="75" spans="1:12" ht="27" customHeight="1" x14ac:dyDescent="0.25">
      <c r="A75" s="56" t="s">
        <v>67</v>
      </c>
      <c r="B75" s="56"/>
      <c r="C75" s="55">
        <f t="shared" ref="C75:C90" si="8">SUM(E75:L75)</f>
        <v>0</v>
      </c>
      <c r="D75" s="56"/>
      <c r="E75" s="57"/>
      <c r="F75" s="44"/>
      <c r="G75" s="44"/>
      <c r="H75" s="43"/>
      <c r="I75" s="43"/>
      <c r="J75" s="44"/>
      <c r="K75" s="44">
        <v>0</v>
      </c>
      <c r="L75" s="45"/>
    </row>
    <row r="76" spans="1:12" ht="10.5" hidden="1" customHeight="1" x14ac:dyDescent="0.25">
      <c r="A76" s="56"/>
      <c r="B76" s="56"/>
      <c r="C76" s="55">
        <f t="shared" si="8"/>
        <v>0</v>
      </c>
      <c r="D76" s="56"/>
      <c r="E76" s="57"/>
      <c r="F76" s="44"/>
      <c r="G76" s="44"/>
      <c r="H76" s="43"/>
      <c r="I76" s="43"/>
      <c r="J76" s="44"/>
      <c r="K76" s="44"/>
      <c r="L76" s="45"/>
    </row>
    <row r="77" spans="1:12" x14ac:dyDescent="0.25">
      <c r="A77" s="53" t="s">
        <v>68</v>
      </c>
      <c r="B77" s="53"/>
      <c r="C77" s="55">
        <f t="shared" si="8"/>
        <v>0</v>
      </c>
      <c r="D77" s="53"/>
      <c r="E77" s="54">
        <f t="shared" ref="E77:L77" si="9">SUM(E78:E81)</f>
        <v>0</v>
      </c>
      <c r="F77" s="54">
        <f t="shared" si="9"/>
        <v>0</v>
      </c>
      <c r="G77" s="54">
        <f t="shared" si="9"/>
        <v>0</v>
      </c>
      <c r="H77" s="54">
        <f t="shared" si="9"/>
        <v>0</v>
      </c>
      <c r="I77" s="54">
        <f t="shared" si="9"/>
        <v>0</v>
      </c>
      <c r="J77" s="54">
        <f t="shared" si="9"/>
        <v>0</v>
      </c>
      <c r="K77" s="54">
        <f t="shared" si="9"/>
        <v>0</v>
      </c>
      <c r="L77" s="90">
        <f t="shared" si="9"/>
        <v>0</v>
      </c>
    </row>
    <row r="78" spans="1:12" x14ac:dyDescent="0.25">
      <c r="A78" s="56" t="s">
        <v>70</v>
      </c>
      <c r="B78" s="56"/>
      <c r="C78" s="55">
        <f t="shared" si="8"/>
        <v>0</v>
      </c>
      <c r="D78" s="56"/>
      <c r="E78" s="57"/>
      <c r="F78" s="44"/>
      <c r="G78" s="44"/>
      <c r="H78" s="43"/>
      <c r="I78" s="43"/>
      <c r="J78" s="44"/>
      <c r="K78" s="44">
        <v>0</v>
      </c>
      <c r="L78" s="45"/>
    </row>
    <row r="79" spans="1:12" x14ac:dyDescent="0.25">
      <c r="A79" s="56" t="s">
        <v>71</v>
      </c>
      <c r="B79" s="56"/>
      <c r="C79" s="55">
        <f t="shared" si="8"/>
        <v>0</v>
      </c>
      <c r="D79" s="56"/>
      <c r="E79" s="57"/>
      <c r="F79" s="44"/>
      <c r="G79" s="44"/>
      <c r="H79" s="43"/>
      <c r="I79" s="43"/>
      <c r="J79" s="44"/>
      <c r="K79" s="44">
        <v>0</v>
      </c>
      <c r="L79" s="45"/>
    </row>
    <row r="80" spans="1:12" ht="15" customHeight="1" x14ac:dyDescent="0.25">
      <c r="A80" s="56" t="s">
        <v>72</v>
      </c>
      <c r="B80" s="56"/>
      <c r="C80" s="55">
        <f t="shared" si="8"/>
        <v>0</v>
      </c>
      <c r="D80" s="56"/>
      <c r="E80" s="57"/>
      <c r="F80" s="44"/>
      <c r="G80" s="44"/>
      <c r="H80" s="43"/>
      <c r="I80" s="43"/>
      <c r="J80" s="44"/>
      <c r="K80" s="44">
        <v>0</v>
      </c>
      <c r="L80" s="45"/>
    </row>
    <row r="81" spans="1:12" ht="15" customHeight="1" x14ac:dyDescent="0.25">
      <c r="A81" s="56" t="s">
        <v>104</v>
      </c>
      <c r="B81" s="56"/>
      <c r="C81" s="55">
        <f t="shared" si="8"/>
        <v>0</v>
      </c>
      <c r="D81" s="56"/>
      <c r="E81" s="57"/>
      <c r="F81" s="44"/>
      <c r="G81" s="44"/>
      <c r="H81" s="44"/>
      <c r="I81" s="44"/>
      <c r="J81" s="44"/>
      <c r="K81" s="44"/>
      <c r="L81" s="86"/>
    </row>
    <row r="82" spans="1:12" ht="17.25" customHeight="1" x14ac:dyDescent="0.25">
      <c r="A82" s="68" t="s">
        <v>73</v>
      </c>
      <c r="B82" s="69">
        <v>10616533687</v>
      </c>
      <c r="C82" s="69">
        <f t="shared" si="8"/>
        <v>5672149140.6499996</v>
      </c>
      <c r="D82" s="70">
        <f t="shared" ref="D82:L82" si="10">+D77+D73+D68+D57+D48+D40+D29+D18+D11</f>
        <v>12508533745</v>
      </c>
      <c r="E82" s="70">
        <f t="shared" si="10"/>
        <v>249817629.87</v>
      </c>
      <c r="F82" s="70">
        <f t="shared" si="10"/>
        <v>592071823.72000003</v>
      </c>
      <c r="G82" s="70">
        <f t="shared" si="10"/>
        <v>1137952389.0799999</v>
      </c>
      <c r="H82" s="70">
        <f t="shared" si="10"/>
        <v>760507659.49000001</v>
      </c>
      <c r="I82" s="70">
        <f t="shared" si="10"/>
        <v>847051768.79999995</v>
      </c>
      <c r="J82" s="70">
        <f t="shared" si="10"/>
        <v>696882404.00999999</v>
      </c>
      <c r="K82" s="70">
        <f t="shared" si="10"/>
        <v>733422996.65999997</v>
      </c>
      <c r="L82" s="92">
        <f t="shared" si="10"/>
        <v>654442469.01999998</v>
      </c>
    </row>
    <row r="83" spans="1:12" ht="3.75" customHeight="1" x14ac:dyDescent="0.25">
      <c r="A83" s="66"/>
      <c r="B83" s="66"/>
      <c r="C83" s="55">
        <f t="shared" si="8"/>
        <v>0</v>
      </c>
      <c r="D83" s="66"/>
      <c r="E83" s="57"/>
      <c r="F83" s="44"/>
      <c r="G83" s="44"/>
      <c r="H83" s="43"/>
      <c r="I83" s="43"/>
      <c r="J83" s="44"/>
      <c r="K83" s="44"/>
      <c r="L83" s="45"/>
    </row>
    <row r="84" spans="1:12" ht="22.5" customHeight="1" x14ac:dyDescent="0.25">
      <c r="A84" s="53" t="s">
        <v>74</v>
      </c>
      <c r="B84" s="55">
        <f>+B88</f>
        <v>227000000</v>
      </c>
      <c r="C84" s="55">
        <f t="shared" si="8"/>
        <v>20855280</v>
      </c>
      <c r="D84" s="55">
        <f>+D88</f>
        <v>511797305</v>
      </c>
      <c r="E84" s="54">
        <f>+E88</f>
        <v>0</v>
      </c>
      <c r="F84" s="54">
        <f>+F88</f>
        <v>0</v>
      </c>
      <c r="G84" s="54">
        <f>+G88</f>
        <v>20855280</v>
      </c>
      <c r="H84" s="54">
        <f>+H88</f>
        <v>0</v>
      </c>
      <c r="I84" s="54">
        <f t="shared" ref="I84:J84" si="11">+I88</f>
        <v>0</v>
      </c>
      <c r="J84" s="54">
        <f t="shared" si="11"/>
        <v>0</v>
      </c>
      <c r="K84" s="54">
        <f>+K88</f>
        <v>0</v>
      </c>
      <c r="L84" s="90"/>
    </row>
    <row r="85" spans="1:12" x14ac:dyDescent="0.25">
      <c r="A85" s="72" t="s">
        <v>75</v>
      </c>
      <c r="B85" s="54"/>
      <c r="C85" s="55">
        <f t="shared" si="8"/>
        <v>0</v>
      </c>
      <c r="D85" s="54"/>
      <c r="E85" s="54"/>
      <c r="F85" s="44"/>
      <c r="G85" s="44"/>
      <c r="H85" s="43"/>
      <c r="I85" s="43"/>
      <c r="J85" s="44"/>
      <c r="K85" s="44">
        <f>+K86+K87</f>
        <v>0</v>
      </c>
      <c r="L85" s="89">
        <f>SUM(L86)</f>
        <v>0</v>
      </c>
    </row>
    <row r="86" spans="1:12" ht="24.75" customHeight="1" x14ac:dyDescent="0.25">
      <c r="A86" s="56" t="s">
        <v>76</v>
      </c>
      <c r="B86" s="57"/>
      <c r="C86" s="44">
        <f t="shared" si="8"/>
        <v>0</v>
      </c>
      <c r="D86" s="57"/>
      <c r="E86" s="57"/>
      <c r="F86" s="44"/>
      <c r="G86" s="44"/>
      <c r="H86" s="43"/>
      <c r="I86" s="43"/>
      <c r="J86" s="44"/>
      <c r="K86" s="44">
        <v>0</v>
      </c>
      <c r="L86" s="86"/>
    </row>
    <row r="87" spans="1:12" ht="27.75" customHeight="1" x14ac:dyDescent="0.25">
      <c r="A87" s="56" t="s">
        <v>77</v>
      </c>
      <c r="B87" s="57"/>
      <c r="C87" s="55">
        <f t="shared" si="8"/>
        <v>0</v>
      </c>
      <c r="D87" s="57"/>
      <c r="E87" s="57"/>
      <c r="F87" s="44"/>
      <c r="G87" s="44"/>
      <c r="H87" s="43"/>
      <c r="I87" s="43"/>
      <c r="J87" s="44"/>
      <c r="K87" s="44">
        <v>0</v>
      </c>
      <c r="L87" s="45"/>
    </row>
    <row r="88" spans="1:12" x14ac:dyDescent="0.25">
      <c r="A88" s="72" t="s">
        <v>78</v>
      </c>
      <c r="B88" s="54">
        <f>+B89</f>
        <v>227000000</v>
      </c>
      <c r="C88" s="44">
        <f t="shared" si="8"/>
        <v>20855280</v>
      </c>
      <c r="D88" s="54">
        <f>+D89</f>
        <v>511797305</v>
      </c>
      <c r="E88" s="55">
        <f>SUM(E89:E90)</f>
        <v>0</v>
      </c>
      <c r="F88" s="55">
        <f>+F89</f>
        <v>0</v>
      </c>
      <c r="G88" s="55">
        <f>+G89</f>
        <v>20855280</v>
      </c>
      <c r="H88" s="55">
        <f>+H89</f>
        <v>0</v>
      </c>
      <c r="I88" s="55">
        <f>+I89</f>
        <v>0</v>
      </c>
      <c r="J88" s="55">
        <f t="shared" ref="J88:K88" si="12">SUM(J89:J90)</f>
        <v>0</v>
      </c>
      <c r="K88" s="55">
        <f t="shared" si="12"/>
        <v>0</v>
      </c>
      <c r="L88" s="89"/>
    </row>
    <row r="89" spans="1:12" ht="19.5" customHeight="1" x14ac:dyDescent="0.25">
      <c r="A89" s="56" t="s">
        <v>79</v>
      </c>
      <c r="B89" s="57">
        <v>227000000</v>
      </c>
      <c r="C89" s="44">
        <f t="shared" si="8"/>
        <v>20855280</v>
      </c>
      <c r="D89" s="57">
        <v>511797305</v>
      </c>
      <c r="E89" s="57"/>
      <c r="F89" s="44"/>
      <c r="G89" s="44">
        <v>20855280</v>
      </c>
      <c r="H89" s="44"/>
      <c r="I89" s="44"/>
      <c r="J89" s="44"/>
      <c r="K89" s="44"/>
      <c r="L89" s="58"/>
    </row>
    <row r="90" spans="1:12" ht="12.75" customHeight="1" x14ac:dyDescent="0.25">
      <c r="A90" s="56" t="s">
        <v>80</v>
      </c>
      <c r="B90" s="57"/>
      <c r="C90" s="44">
        <f t="shared" si="8"/>
        <v>0</v>
      </c>
      <c r="D90" s="57"/>
      <c r="E90" s="57"/>
      <c r="F90" s="44"/>
      <c r="G90" s="44"/>
      <c r="H90" s="43"/>
      <c r="I90" s="43"/>
      <c r="J90" s="44"/>
      <c r="K90" s="44"/>
      <c r="L90" s="45"/>
    </row>
    <row r="91" spans="1:12" x14ac:dyDescent="0.25">
      <c r="A91" s="72" t="s">
        <v>81</v>
      </c>
      <c r="B91" s="54">
        <v>0</v>
      </c>
      <c r="C91" s="44">
        <f>+J91</f>
        <v>0</v>
      </c>
      <c r="D91" s="54">
        <v>0</v>
      </c>
      <c r="E91" s="54"/>
      <c r="F91" s="44"/>
      <c r="G91" s="44"/>
      <c r="H91" s="43"/>
      <c r="I91" s="43"/>
      <c r="J91" s="44"/>
      <c r="K91" s="44"/>
      <c r="L91" s="45"/>
    </row>
    <row r="92" spans="1:12" ht="25.5" x14ac:dyDescent="0.25">
      <c r="A92" s="56" t="s">
        <v>82</v>
      </c>
      <c r="B92" s="57">
        <v>0</v>
      </c>
      <c r="C92" s="44"/>
      <c r="D92" s="57">
        <v>0</v>
      </c>
      <c r="E92" s="54"/>
      <c r="F92" s="44"/>
      <c r="G92" s="44"/>
      <c r="H92" s="43"/>
      <c r="I92" s="43"/>
      <c r="J92" s="44"/>
      <c r="K92" s="44"/>
      <c r="L92" s="45"/>
    </row>
    <row r="93" spans="1:12" ht="11.25" hidden="1" customHeight="1" x14ac:dyDescent="0.25">
      <c r="A93" s="56"/>
      <c r="B93" s="70">
        <f>+B88+B91</f>
        <v>227000000</v>
      </c>
      <c r="C93" s="44">
        <f>+J93</f>
        <v>0</v>
      </c>
      <c r="D93" s="70">
        <f>+D88+D91</f>
        <v>511797305</v>
      </c>
      <c r="E93" s="57"/>
      <c r="F93" s="44"/>
      <c r="G93" s="44"/>
      <c r="H93" s="43"/>
      <c r="I93" s="43"/>
      <c r="J93" s="44"/>
      <c r="K93" s="44"/>
      <c r="L93" s="45"/>
    </row>
    <row r="94" spans="1:12" ht="17.25" customHeight="1" x14ac:dyDescent="0.25">
      <c r="A94" s="68" t="s">
        <v>83</v>
      </c>
      <c r="B94" s="70">
        <v>227000000</v>
      </c>
      <c r="C94" s="70">
        <f>+C91+C88+C85</f>
        <v>20855280</v>
      </c>
      <c r="D94" s="70">
        <f>+D91+D88</f>
        <v>511797305</v>
      </c>
      <c r="E94" s="70">
        <f>+E91+E88</f>
        <v>0</v>
      </c>
      <c r="F94" s="70">
        <f>+F84</f>
        <v>0</v>
      </c>
      <c r="G94" s="70">
        <f>+G91+G88</f>
        <v>20855280</v>
      </c>
      <c r="H94" s="70">
        <f>+H91+H88</f>
        <v>0</v>
      </c>
      <c r="I94" s="70">
        <f>+I91+I88</f>
        <v>0</v>
      </c>
      <c r="J94" s="70">
        <f t="shared" ref="J94:L94" si="13">+J88+J85</f>
        <v>0</v>
      </c>
      <c r="K94" s="70">
        <f t="shared" si="13"/>
        <v>0</v>
      </c>
      <c r="L94" s="71">
        <f t="shared" si="13"/>
        <v>0</v>
      </c>
    </row>
    <row r="95" spans="1:12" ht="12" customHeight="1" x14ac:dyDescent="0.25">
      <c r="A95" s="43"/>
      <c r="B95" s="43"/>
      <c r="C95" s="43"/>
      <c r="D95" s="43"/>
      <c r="E95" s="44"/>
      <c r="F95" s="44"/>
      <c r="G95" s="44"/>
      <c r="H95" s="43"/>
      <c r="I95" s="43"/>
      <c r="J95" s="44"/>
      <c r="K95" s="44"/>
      <c r="L95" s="45"/>
    </row>
    <row r="96" spans="1:12" ht="21" customHeight="1" x14ac:dyDescent="0.25">
      <c r="A96" s="73" t="s">
        <v>84</v>
      </c>
      <c r="B96" s="47">
        <v>10843533687</v>
      </c>
      <c r="C96" s="47">
        <f>SUM(E96:L96)</f>
        <v>5693004420.6499996</v>
      </c>
      <c r="D96" s="47">
        <f>+D94+D82</f>
        <v>13020331050</v>
      </c>
      <c r="E96" s="47">
        <f>+E94+E82</f>
        <v>249817629.87</v>
      </c>
      <c r="F96" s="47">
        <f>+F94+F82</f>
        <v>592071823.72000003</v>
      </c>
      <c r="G96" s="47">
        <f t="shared" ref="G96:L96" si="14">+G94+G82</f>
        <v>1158807669.0799999</v>
      </c>
      <c r="H96" s="47">
        <f t="shared" si="14"/>
        <v>760507659.49000001</v>
      </c>
      <c r="I96" s="47">
        <f t="shared" si="14"/>
        <v>847051768.79999995</v>
      </c>
      <c r="J96" s="47">
        <f t="shared" si="14"/>
        <v>696882404.00999999</v>
      </c>
      <c r="K96" s="47">
        <v>733422996.65999997</v>
      </c>
      <c r="L96" s="74">
        <f t="shared" si="14"/>
        <v>654442469.01999998</v>
      </c>
    </row>
    <row r="97" spans="1:12" ht="16.5" customHeight="1" x14ac:dyDescent="0.25">
      <c r="A97" s="43"/>
      <c r="B97" s="43"/>
      <c r="C97" s="75"/>
      <c r="D97" s="75"/>
      <c r="E97" s="65"/>
      <c r="F97" s="44"/>
      <c r="G97" s="44"/>
      <c r="H97" s="44"/>
      <c r="I97" s="59"/>
      <c r="J97" s="44"/>
      <c r="K97" s="44"/>
      <c r="L97" s="45"/>
    </row>
    <row r="98" spans="1:12" ht="12.75" customHeight="1" x14ac:dyDescent="0.25">
      <c r="A98" s="43"/>
      <c r="B98" s="43"/>
      <c r="C98" s="43"/>
      <c r="D98" s="43"/>
      <c r="E98" s="44"/>
      <c r="F98" s="44"/>
      <c r="G98" s="44"/>
      <c r="H98" s="44"/>
      <c r="I98" s="76"/>
      <c r="J98" s="44"/>
      <c r="K98" s="44"/>
      <c r="L98" s="77"/>
    </row>
    <row r="99" spans="1:12" ht="15" customHeight="1" x14ac:dyDescent="0.25">
      <c r="A99" s="43"/>
      <c r="B99" s="43"/>
      <c r="C99" s="43"/>
      <c r="D99" s="43"/>
      <c r="E99" s="44"/>
      <c r="F99" s="44"/>
      <c r="G99" s="44"/>
      <c r="H99" s="44"/>
      <c r="I99" s="43"/>
      <c r="J99" s="44"/>
      <c r="K99" s="44"/>
      <c r="L99" s="45"/>
    </row>
    <row r="100" spans="1:12" ht="15" customHeight="1" x14ac:dyDescent="0.25">
      <c r="A100" s="43"/>
      <c r="B100" s="43"/>
      <c r="C100" s="43"/>
      <c r="D100" s="43"/>
      <c r="E100" s="44"/>
      <c r="F100" s="44"/>
      <c r="G100" s="44"/>
      <c r="H100" s="44"/>
      <c r="I100" s="43"/>
      <c r="J100" s="44"/>
      <c r="K100" s="44"/>
      <c r="L100" s="45"/>
    </row>
    <row r="101" spans="1:12" ht="15" customHeight="1" x14ac:dyDescent="0.25">
      <c r="A101" s="43"/>
      <c r="B101" s="43"/>
      <c r="C101" s="43"/>
      <c r="D101" s="43"/>
      <c r="E101" s="44"/>
      <c r="F101" s="44"/>
      <c r="G101" s="44"/>
      <c r="H101" s="44"/>
      <c r="I101" s="43"/>
      <c r="J101" s="44"/>
      <c r="K101" s="44"/>
      <c r="L101" s="45"/>
    </row>
    <row r="102" spans="1:12" ht="13.5" customHeight="1" x14ac:dyDescent="0.25">
      <c r="A102" s="43"/>
      <c r="B102" s="43"/>
      <c r="C102" s="43"/>
      <c r="D102" s="43"/>
      <c r="E102" s="44"/>
      <c r="F102" s="44"/>
      <c r="G102" s="44"/>
      <c r="H102" s="44"/>
      <c r="I102" s="43"/>
      <c r="J102" s="44"/>
      <c r="K102" s="44"/>
      <c r="L102" s="45"/>
    </row>
    <row r="103" spans="1:12" ht="12.75" customHeight="1" x14ac:dyDescent="0.25">
      <c r="A103" s="43"/>
      <c r="B103" s="43"/>
      <c r="C103" s="43"/>
      <c r="D103" s="43"/>
      <c r="E103" s="97"/>
      <c r="F103" s="97"/>
      <c r="G103" s="97"/>
      <c r="H103" s="97"/>
      <c r="I103" s="79"/>
      <c r="J103" s="44"/>
      <c r="K103" s="44"/>
      <c r="L103" s="45"/>
    </row>
    <row r="104" spans="1:12" ht="3.75" customHeight="1" x14ac:dyDescent="0.25">
      <c r="A104" s="80"/>
      <c r="B104" s="80"/>
      <c r="C104" s="43"/>
      <c r="D104" s="43"/>
      <c r="E104" s="79"/>
      <c r="F104" s="79"/>
      <c r="G104" s="79"/>
      <c r="H104" s="79"/>
      <c r="I104" s="79"/>
      <c r="J104" s="44"/>
      <c r="K104" s="44"/>
      <c r="L104" s="45"/>
    </row>
    <row r="105" spans="1:12" x14ac:dyDescent="0.25">
      <c r="A105" s="81" t="s">
        <v>108</v>
      </c>
      <c r="B105" s="81"/>
      <c r="C105" s="79"/>
      <c r="D105" s="79"/>
      <c r="E105" s="82"/>
      <c r="F105" s="82"/>
      <c r="G105" s="44"/>
      <c r="H105" s="79"/>
      <c r="I105" s="79"/>
      <c r="J105" s="79"/>
      <c r="K105" s="44"/>
      <c r="L105" s="82"/>
    </row>
    <row r="106" spans="1:12" x14ac:dyDescent="0.25">
      <c r="A106" s="82" t="s">
        <v>109</v>
      </c>
      <c r="B106" s="81"/>
      <c r="C106" s="79"/>
      <c r="D106" s="79"/>
      <c r="E106" s="44" t="s">
        <v>106</v>
      </c>
      <c r="F106" s="78"/>
      <c r="G106" s="78"/>
      <c r="H106" s="78"/>
      <c r="I106" s="78"/>
      <c r="J106" s="78"/>
      <c r="K106" s="79"/>
      <c r="L106" s="83"/>
    </row>
    <row r="107" spans="1:12" x14ac:dyDescent="0.25">
      <c r="A107" s="82"/>
      <c r="B107" s="81"/>
      <c r="C107" s="79"/>
      <c r="D107" s="79"/>
      <c r="E107" s="44"/>
      <c r="F107" s="78"/>
      <c r="G107" s="78"/>
      <c r="H107" s="78"/>
      <c r="I107" s="78"/>
      <c r="J107" s="78"/>
      <c r="K107" s="79"/>
      <c r="L107" s="83"/>
    </row>
    <row r="108" spans="1:12" x14ac:dyDescent="0.25">
      <c r="A108" s="82"/>
      <c r="B108" s="81"/>
      <c r="C108" s="79"/>
      <c r="D108" s="79"/>
      <c r="E108" s="44"/>
      <c r="F108" s="78"/>
      <c r="G108" s="78"/>
      <c r="H108" s="78"/>
      <c r="I108" s="78"/>
      <c r="J108" s="78"/>
      <c r="K108" s="79"/>
      <c r="L108" s="83"/>
    </row>
    <row r="109" spans="1:12" x14ac:dyDescent="0.25">
      <c r="A109" s="81"/>
      <c r="B109" s="81"/>
      <c r="C109" s="79"/>
      <c r="D109" s="79"/>
      <c r="E109" s="78"/>
      <c r="F109" s="78"/>
      <c r="G109" s="44"/>
      <c r="H109" s="78"/>
      <c r="I109" s="78"/>
      <c r="J109" s="78"/>
      <c r="K109" s="79"/>
      <c r="L109" s="83"/>
    </row>
    <row r="110" spans="1:12" ht="9.75" customHeight="1" x14ac:dyDescent="0.25">
      <c r="A110" s="81"/>
      <c r="B110" s="81"/>
      <c r="C110" s="79"/>
      <c r="D110" s="79"/>
      <c r="E110" s="78"/>
      <c r="F110" s="78"/>
      <c r="G110" s="78"/>
      <c r="H110" s="79"/>
      <c r="I110" s="79"/>
      <c r="J110" s="79"/>
      <c r="K110" s="79"/>
      <c r="L110" s="83"/>
    </row>
    <row r="111" spans="1:12" ht="12" customHeight="1" x14ac:dyDescent="0.25">
      <c r="A111" s="84"/>
      <c r="B111" s="84"/>
      <c r="C111" s="78"/>
      <c r="D111" s="78"/>
      <c r="E111" s="78"/>
      <c r="F111" s="78"/>
      <c r="G111" s="79"/>
      <c r="H111" s="79"/>
      <c r="I111" s="85"/>
      <c r="J111" s="78"/>
      <c r="K111" s="78"/>
      <c r="L111" s="85"/>
    </row>
    <row r="112" spans="1:12" ht="39.75" customHeight="1" x14ac:dyDescent="0.25">
      <c r="A112" s="84"/>
      <c r="B112" s="84"/>
      <c r="C112" s="43"/>
      <c r="D112" s="43"/>
      <c r="E112" s="98"/>
      <c r="F112" s="98"/>
      <c r="G112" s="98"/>
      <c r="H112" s="98"/>
      <c r="I112" s="98"/>
      <c r="J112" s="98"/>
      <c r="K112" s="98"/>
      <c r="L112" s="45"/>
    </row>
    <row r="113" spans="1:12" ht="23.25" customHeight="1" x14ac:dyDescent="0.25">
      <c r="A113" s="40"/>
      <c r="B113" s="33"/>
      <c r="C113" s="32"/>
      <c r="D113" s="32"/>
      <c r="E113" s="99"/>
      <c r="F113" s="99"/>
      <c r="G113" s="99"/>
      <c r="H113" s="99"/>
      <c r="I113" s="99"/>
      <c r="J113" s="99"/>
      <c r="K113" s="99"/>
    </row>
    <row r="114" spans="1:12" ht="13.5" customHeight="1" x14ac:dyDescent="0.25">
      <c r="A114" s="42"/>
      <c r="C114" s="32"/>
      <c r="D114" s="32"/>
      <c r="E114" s="32"/>
      <c r="F114" s="32"/>
      <c r="G114" s="32"/>
      <c r="H114" s="32"/>
      <c r="I114" s="32"/>
      <c r="J114" s="32"/>
    </row>
    <row r="115" spans="1:12" ht="6.75" hidden="1" customHeight="1" x14ac:dyDescent="0.25">
      <c r="A115" s="33"/>
      <c r="B115" s="33"/>
      <c r="C115" s="33"/>
      <c r="D115" s="33"/>
      <c r="E115" s="34"/>
      <c r="F115" s="34"/>
      <c r="G115" s="34"/>
      <c r="H115" s="34"/>
      <c r="I115" s="33"/>
      <c r="J115" s="34" t="s">
        <v>105</v>
      </c>
      <c r="K115" s="100"/>
      <c r="L115" s="100"/>
    </row>
    <row r="116" spans="1:12" ht="17.25" customHeight="1" x14ac:dyDescent="0.25">
      <c r="A116" s="41"/>
      <c r="B116" s="35"/>
      <c r="C116" s="33"/>
      <c r="D116" s="33"/>
      <c r="E116" s="34"/>
      <c r="F116" s="34"/>
      <c r="G116" s="34"/>
      <c r="H116" s="34"/>
      <c r="I116" s="33"/>
      <c r="J116" s="34"/>
      <c r="K116" s="34"/>
      <c r="L116" s="36"/>
    </row>
    <row r="117" spans="1:12" ht="13.5" customHeight="1" x14ac:dyDescent="0.25">
      <c r="A117" s="96"/>
      <c r="B117" s="96"/>
      <c r="C117" s="96"/>
      <c r="D117" s="96"/>
      <c r="E117" s="96"/>
      <c r="F117" s="33"/>
      <c r="G117" s="33"/>
      <c r="H117" s="33"/>
      <c r="I117" s="33"/>
      <c r="J117" s="33"/>
      <c r="K117" s="33"/>
      <c r="L117" s="33"/>
    </row>
    <row r="118" spans="1:12" ht="13.5" customHeigh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3"/>
      <c r="L118" s="36"/>
    </row>
    <row r="119" spans="1:12" ht="13.5" customHeight="1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3"/>
      <c r="L119" s="36"/>
    </row>
    <row r="120" spans="1:12" ht="11.25" customHeight="1" x14ac:dyDescent="0.25">
      <c r="A120" s="35"/>
      <c r="B120" s="35"/>
      <c r="C120" s="35"/>
      <c r="D120" s="35"/>
      <c r="E120" s="35"/>
      <c r="F120" s="35"/>
      <c r="G120" s="33"/>
      <c r="H120" s="33"/>
      <c r="I120" s="33"/>
      <c r="J120" s="33"/>
      <c r="K120" s="33"/>
      <c r="L120" s="36"/>
    </row>
    <row r="121" spans="1:12" ht="12.75" customHeight="1" x14ac:dyDescent="0.25">
      <c r="A121" s="35"/>
      <c r="B121" s="35"/>
      <c r="C121" s="33"/>
      <c r="D121" s="33"/>
      <c r="E121" s="34"/>
      <c r="F121" s="34"/>
      <c r="G121" s="34"/>
      <c r="H121" s="34"/>
      <c r="I121" s="33"/>
      <c r="J121" s="33"/>
      <c r="K121" s="33"/>
      <c r="L121" s="36"/>
    </row>
    <row r="122" spans="1:12" ht="3" hidden="1" customHeight="1" x14ac:dyDescent="0.25">
      <c r="A122" s="35"/>
      <c r="B122" s="35"/>
      <c r="C122" s="33"/>
      <c r="D122" s="33"/>
      <c r="E122" s="34"/>
      <c r="F122" s="34"/>
      <c r="G122" s="34"/>
      <c r="H122" s="34"/>
      <c r="I122" s="33"/>
      <c r="J122" s="33"/>
      <c r="K122" s="33"/>
      <c r="L122" s="36"/>
    </row>
    <row r="123" spans="1:12" ht="0.75" hidden="1" customHeight="1" x14ac:dyDescent="0.25">
      <c r="A123" s="35"/>
      <c r="B123" s="35"/>
      <c r="C123" s="35"/>
      <c r="D123" s="35"/>
      <c r="E123" s="31"/>
      <c r="F123" s="31"/>
      <c r="G123" s="31"/>
      <c r="H123" s="31"/>
      <c r="I123" s="35"/>
      <c r="J123" s="35"/>
      <c r="K123" s="31"/>
      <c r="L123" s="37"/>
    </row>
    <row r="124" spans="1:12" x14ac:dyDescent="0.25">
      <c r="A124" s="96"/>
      <c r="B124" s="96"/>
      <c r="C124" s="96"/>
      <c r="D124" s="96"/>
      <c r="E124" s="96"/>
      <c r="F124" s="33"/>
      <c r="G124" s="33"/>
      <c r="H124" s="33"/>
      <c r="I124" s="33"/>
      <c r="J124" s="33"/>
      <c r="K124" s="33"/>
      <c r="L124" s="33"/>
    </row>
    <row r="125" spans="1:12" x14ac:dyDescent="0.25">
      <c r="A125" s="96"/>
      <c r="B125" s="96"/>
      <c r="C125" s="96"/>
      <c r="D125" s="96"/>
      <c r="E125" s="96"/>
      <c r="F125" s="33"/>
      <c r="G125" s="33"/>
      <c r="H125" s="33"/>
      <c r="I125" s="33"/>
      <c r="J125" s="33"/>
      <c r="K125" s="33"/>
      <c r="L125" s="33"/>
    </row>
    <row r="126" spans="1:12" ht="15" customHeight="1" x14ac:dyDescent="0.25">
      <c r="A126" s="38"/>
    </row>
    <row r="127" spans="1:12" x14ac:dyDescent="0.25">
      <c r="A127" s="39"/>
      <c r="B127" s="38"/>
    </row>
    <row r="132" spans="9:9" x14ac:dyDescent="0.25">
      <c r="I132" s="25"/>
    </row>
    <row r="133" spans="9:9" x14ac:dyDescent="0.25">
      <c r="I133" s="25"/>
    </row>
    <row r="134" spans="9:9" x14ac:dyDescent="0.25">
      <c r="I134" s="32"/>
    </row>
    <row r="135" spans="9:9" x14ac:dyDescent="0.25">
      <c r="I135" s="31"/>
    </row>
    <row r="136" spans="9:9" x14ac:dyDescent="0.25">
      <c r="I136" s="31"/>
    </row>
    <row r="137" spans="9:9" x14ac:dyDescent="0.25">
      <c r="I137" s="32"/>
    </row>
    <row r="138" spans="9:9" x14ac:dyDescent="0.25">
      <c r="I138" s="31"/>
    </row>
    <row r="139" spans="9:9" x14ac:dyDescent="0.25">
      <c r="I139" s="32"/>
    </row>
    <row r="140" spans="9:9" x14ac:dyDescent="0.25">
      <c r="I140" s="32"/>
    </row>
    <row r="141" spans="9:9" x14ac:dyDescent="0.25">
      <c r="I141" s="32"/>
    </row>
  </sheetData>
  <mergeCells count="13">
    <mergeCell ref="A7:L7"/>
    <mergeCell ref="A2:L2"/>
    <mergeCell ref="A3:L3"/>
    <mergeCell ref="A4:L4"/>
    <mergeCell ref="A5:L5"/>
    <mergeCell ref="A6:L6"/>
    <mergeCell ref="A125:E125"/>
    <mergeCell ref="E103:H103"/>
    <mergeCell ref="E112:K112"/>
    <mergeCell ref="E113:K113"/>
    <mergeCell ref="K115:L115"/>
    <mergeCell ref="A117:E117"/>
    <mergeCell ref="A124:E124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landscape" horizontalDpi="360" verticalDpi="360" r:id="rId1"/>
  <headerFooter>
    <oddFooter>Página &amp;P</oddFooter>
  </headerFooter>
  <ignoredErrors>
    <ignoredError sqref="E88 F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actual</vt:lpstr>
      <vt:lpstr>'Plantilla Ejecución actual'!Área_de_impresión</vt:lpstr>
      <vt:lpstr>'Plantilla Ejecución actual'!Títulos_a_imprimir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Pena</dc:creator>
  <cp:lastModifiedBy>Martha N. De la Cruz</cp:lastModifiedBy>
  <cp:lastPrinted>2023-09-06T16:08:51Z</cp:lastPrinted>
  <dcterms:created xsi:type="dcterms:W3CDTF">2023-01-10T15:04:40Z</dcterms:created>
  <dcterms:modified xsi:type="dcterms:W3CDTF">2023-09-06T17:55:56Z</dcterms:modified>
</cp:coreProperties>
</file>