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caasdgovdo-my.sharepoint.com/personal/katihusca_ledesma_caasd_gob_do/Documents/Datos adjuntos/Documentos/2023/revision documentos 2023/ejecucion fisico financiero presup/ENVIO DEL 18 AGOSTO 23/"/>
    </mc:Choice>
  </mc:AlternateContent>
  <xr:revisionPtr revIDLastSave="39" documentId="8_{E166FF6A-566C-47F6-8A60-9B8E5AF315CD}" xr6:coauthVersionLast="47" xr6:coauthVersionMax="47" xr10:uidLastSave="{528B058B-0EF2-41EE-9A42-16B305CE019B}"/>
  <bookViews>
    <workbookView xWindow="-120" yWindow="-120" windowWidth="29040" windowHeight="17520" firstSheet="1" activeTab="2"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s>
  <definedNames>
    <definedName name="_xlnm.Print_Area" localSheetId="0">Portada!$A$1:$M$45</definedName>
    <definedName name="_xlnm.Print_Area" localSheetId="2">'Programa 11'!$A$1:$J$46</definedName>
    <definedName name="_xlnm.Print_Area" localSheetId="4">'Programa 12'!$A$1:$J$48</definedName>
    <definedName name="_xlnm.Print_Area" localSheetId="6">'Programa 13'!$A$1:$J$44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1" l="1"/>
  <c r="I29" i="1"/>
  <c r="G31" i="1" l="1"/>
  <c r="I31" i="1" s="1"/>
  <c r="E31" i="1"/>
  <c r="I30" i="2" l="1"/>
  <c r="J30" i="2"/>
  <c r="J29" i="2"/>
  <c r="I29" i="2"/>
  <c r="I25" i="2" l="1"/>
  <c r="J29" i="3"/>
  <c r="I29" i="3"/>
  <c r="E30" i="1" l="1"/>
  <c r="I25" i="1" l="1"/>
  <c r="E29" i="1" l="1"/>
  <c r="E30" i="2"/>
  <c r="E29" i="2"/>
  <c r="B46" i="2" l="1"/>
  <c r="B45" i="2"/>
  <c r="F25" i="1"/>
  <c r="F25" i="2" l="1"/>
  <c r="B43" i="3"/>
  <c r="B41" i="3"/>
  <c r="B42" i="3"/>
  <c r="B44" i="1"/>
  <c r="B43" i="1"/>
  <c r="B47" i="2" l="1"/>
  <c r="B45" i="1"/>
  <c r="I25" i="3" l="1"/>
  <c r="D3" i="2"/>
  <c r="J31" i="1"/>
  <c r="I30" i="1"/>
  <c r="J30" i="1"/>
  <c r="C25" i="2" l="1"/>
  <c r="A25" i="2"/>
  <c r="C16" i="3" l="1"/>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tc={ED3D6EA1-9315-4271-8C52-DC2DBA05F65F}</author>
  </authors>
  <commentList>
    <comment ref="B20" authorId="0" shapeId="0" xr:uid="{ED3D6EA1-9315-4271-8C52-DC2DBA05F65F}">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la redacción de los beneficiarios
Respuesta:
    La redacción contenida en el formulario de estructura programática, es  Residentes de los sectores bajo jurisdicción de la CAASD</t>
      </text>
    </comment>
  </commentList>
</comments>
</file>

<file path=xl/sharedStrings.xml><?xml version="1.0" encoding="utf-8"?>
<sst xmlns="http://schemas.openxmlformats.org/spreadsheetml/2006/main" count="246" uniqueCount="112">
  <si>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</si>
  <si>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</si>
  <si>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</si>
  <si>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</si>
  <si>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</si>
  <si>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</si>
  <si>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</si>
  <si>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</si>
  <si>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</si>
  <si>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</si>
  <si>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</si>
  <si>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</si>
  <si>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</si>
  <si>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</si>
  <si>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</si>
  <si>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</si>
  <si>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</si>
  <si>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</si>
  <si>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</si>
  <si>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</si>
  <si>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</si>
  <si>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</si>
  <si>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</si>
  <si>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</si>
  <si>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</si>
  <si>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</si>
  <si>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</si>
  <si>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</si>
  <si>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</si>
  <si>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</si>
  <si>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</si>
  <si>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</si>
  <si>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</si>
  <si>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</si>
  <si>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</si>
  <si>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</si>
  <si>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</si>
  <si>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</si>
  <si>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</si>
  <si>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</si>
  <si>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</si>
  <si>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</si>
  <si>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</si>
  <si>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</si>
  <si>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</si>
  <si>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</si>
  <si>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</si>
  <si>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</si>
  <si>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</si>
  <si>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</si>
  <si>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</si>
  <si>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</si>
  <si>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</si>
  <si>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</si>
  <si>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</si>
  <si>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</si>
  <si>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</si>
  <si>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</si>
  <si>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</si>
  <si>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</si>
  <si>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</si>
  <si>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</si>
  <si>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</si>
  <si>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</si>
  <si>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</si>
  <si>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</si>
  <si>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</si>
  <si>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</si>
  <si>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</si>
  <si>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</si>
  <si>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</si>
  <si>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</si>
  <si>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</si>
  <si>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</si>
  <si>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</si>
  <si>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</si>
  <si>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</si>
  <si>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</si>
  <si>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</si>
  <si>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</si>
  <si>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</si>
  <si>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</si>
  <si>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</si>
  <si>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</si>
  <si>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</si>
  <si>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</si>
  <si>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</si>
  <si>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</si>
  <si>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</si>
  <si>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</si>
  <si>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</si>
  <si>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</si>
  <si>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</si>
  <si>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</si>
  <si>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Informe seguimiento del presupuesto físico 2023 correspondiente al 1er Semestre</t>
  </si>
  <si>
    <t>Programación semestral</t>
  </si>
  <si>
    <t>Ejecución semestral</t>
  </si>
  <si>
    <t>Columna1</t>
  </si>
  <si>
    <t>En este producto se propuso recolectar 121,946,211.37 metros cúbicos de agua residual en todo el año
Durante el 1er semestre, se ha logrado recolectar 65,280,043.77  metros cúbicos de agua residual producto de haber alcanzado las  470,274 viviendas facturadas al servicio de alcantarillado sanitario</t>
  </si>
  <si>
    <t>Informe de Evaluación semestre Enero-Junio 2023 de las Metas Físicas-Financieras</t>
  </si>
  <si>
    <t>Residentes de los sectores bajo jurisdicción de la CAASD.</t>
  </si>
  <si>
    <t>En este producto se propuso llegar a tener incorporados 448,000 a los servicios institucionales
Al termino del 1er semestre, se ha logrado llegar a incorporar 416,145 clientes a los servicios institucionales representando un incremento de 2,421 nuevos clientes durante el año</t>
  </si>
  <si>
    <t>Logros Alcanzados:
En este producto se propuso lograr el tratamiento de 23,283,287.95 metros cúbicos de agua residual durante todo el año              
Durante el 1er semestre, se ha logrado tratar un volumen de 14,506,192.51 gracias a la disponibilidad de 17 Plantas de tratamiento de aguas residuales las cuales en conjunto depuran diariamente 80,145 metros cúbicos de agua</t>
  </si>
  <si>
    <t>Dentro de este producto se ha dispuesto producir en el año un total de 587,200,320 metros cúbicos de agua potable en todo el año.
Al termino del 1er semestre, la producción diaria promedio se ha mantenido en 379.01 Millones de galones, lo cual equivale a 259,667,008.13 metros cúbicos de agua producida durante el semestre.</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</si>
  <si>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</si>
  <si>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La ejecución financiera fue baja con relación a la programación debido a  que fue previsto la aplicación de pago a proyectos con recursos externos durante el referido periodo y aún no se visualizan en el SIGEF, afectando el cumplimiento de la ejecución  de la meta.  Por otro lado, se incorporaron balances de inversión provenientes de los recursos del 2022 y su ejecución aun no se ve reflejada. además, existe un rezago en la ejecución de los procesos de adquisición de bienes y servicios para el desempeño de las actividades.</t>
  </si>
  <si>
    <t>La proyección de la ejecución física de este producto debe contemplar el impacto de la sequia en la producción del agua al momento de la formulación. La programación de los proyectos con financiamiento externo deberá contemplar la gestión de los tiempos administrativos hasta la culminación del proceso desembolso y pagos.</t>
  </si>
  <si>
    <t>El reflejo oportuno de la ejecución del gastos proveniente de los proyectos de inversión con recursos externos.</t>
  </si>
  <si>
    <t>7695-La ejecución financiera fue baja con relación a la programación debido a que los recursos provenientes de balance del año anterior, fueron incorporados al presupuesto y aún nos se ven ejecutados en su totalidad.  Por otro lado, la ejecución del proyecto con financiamiento externo aun no se refleja en el sistema.</t>
  </si>
  <si>
    <t>En este semestre una de las causas del desvío en la meta financiera, es que en el SIGEF aún no está reflejado el pago a la comercial que lleva a cabo el cobro de servicio, otra razón son los inconvenientes en los procesos de la adquisición de los insumos programados.</t>
  </si>
  <si>
    <t>En el producto 7694- El desvío financiero reflejado en el semestre se debe a que se realizaron pagos de disponibilidad del saldo anterior, los cuales no estaban reflejados en la programación indicativa.</t>
  </si>
  <si>
    <t>Nota: los resultado físicos podrían registrar actualización por encontrarse en proceso de revisión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</si>
</sst>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_(* #,##0.00_);_(* \(#,##0.00\);_(* &quot;-&quot;??_);_(@_)"/>
    <numFmt numFmtId="165" formatCode="dd/mm/yyyy;@"/>
    <numFmt numFmtId="166" formatCode="[$-10409]#,##0;\-#,##0"/>
    <numFmt numFmtId="167" formatCode="[$-10409]#,##0.00;\-#,##0.00"/>
    <numFmt numFmtId="168" formatCode="[$-10409]0.00%"/>
    <numFmt numFmtId="169" formatCode="#,##0.00_ ;\-#,##0.00\ "/>
    <numFmt numFmtId="170" formatCode="_(* #,##0.00_);_(* \(#,##0.00\);_(* \-??_);_(@_)"/>
  </numFmts>
  <fonts count="38"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11"/>
      <color rgb="FFFF0000"/>
      <name val="Calibri"/>
      <family val="2"/>
      <scheme val="minor"/>
    </font>
    <font>
      <sz val="12"/>
      <color theme="1"/>
      <name val="Calibri"/>
      <family val="2"/>
      <scheme val="minor"/>
    </font>
    <font>
      <sz val="12"/>
      <color theme="0"/>
      <name val="Calibri"/>
      <family val="2"/>
      <scheme val="minor"/>
    </font>
    <font>
      <sz val="8"/>
      <name val="Calibri"/>
      <family val="2"/>
    </font>
  </fonts>
  <fills count="13">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theme="4"/>
      </patternFill>
    </fill>
  </fills>
  <borders count="41">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rgb="FFA6A6A6"/>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43" fontId="31" fillId="0" borderId="0" applyFont="0" applyFill="0" applyBorder="0" applyAlignment="0" applyProtection="0"/>
    <xf numFmtId="0" fontId="31"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6" fillId="12" borderId="0" applyNumberFormat="0" applyBorder="0" applyAlignment="0" applyProtection="0"/>
    <xf numFmtId="170" fontId="31" fillId="0" borderId="0" applyFill="0" applyBorder="0" applyAlignment="0" applyProtection="0"/>
    <xf numFmtId="0" fontId="31" fillId="0" borderId="0"/>
  </cellStyleXfs>
  <cellXfs count="131">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7"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164" fontId="0" fillId="0" borderId="0" xfId="1" applyFont="1"/>
    <xf numFmtId="164" fontId="32" fillId="0" borderId="0" xfId="1" applyFont="1"/>
    <xf numFmtId="168"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7" fontId="0" fillId="0" borderId="0" xfId="0" applyNumberFormat="1"/>
    <xf numFmtId="164" fontId="17" fillId="0" borderId="34" xfId="1" applyFont="1" applyBorder="1" applyAlignment="1" applyProtection="1">
      <alignment horizontal="center" vertical="center" wrapText="1" readingOrder="1"/>
      <protection locked="0"/>
    </xf>
    <xf numFmtId="164"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7" fontId="17" fillId="0" borderId="34" xfId="0" applyNumberFormat="1" applyFont="1" applyBorder="1" applyAlignment="1" applyProtection="1">
      <alignment horizontal="center" vertical="center" wrapText="1" readingOrder="1"/>
      <protection locked="0"/>
    </xf>
    <xf numFmtId="164" fontId="10" fillId="0" borderId="0" xfId="1" applyFont="1"/>
    <xf numFmtId="0" fontId="17" fillId="0" borderId="33" xfId="0" applyFont="1" applyBorder="1" applyAlignment="1" applyProtection="1">
      <alignment vertical="center" wrapText="1"/>
      <protection locked="0"/>
    </xf>
    <xf numFmtId="164"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8" fontId="17" fillId="7" borderId="39" xfId="0" applyNumberFormat="1" applyFont="1" applyFill="1" applyBorder="1" applyAlignment="1" applyProtection="1">
      <alignment horizontal="center" vertical="center" wrapText="1" readingOrder="1"/>
      <protection locked="0"/>
    </xf>
    <xf numFmtId="43" fontId="0" fillId="0" borderId="0" xfId="0" applyNumberFormat="1"/>
    <xf numFmtId="169" fontId="0" fillId="0" borderId="0" xfId="0" applyNumberFormat="1"/>
    <xf numFmtId="164" fontId="17" fillId="0" borderId="28" xfId="1" applyFont="1" applyFill="1" applyBorder="1" applyAlignment="1" applyProtection="1">
      <alignment horizontal="center" vertical="center" wrapText="1"/>
      <protection locked="0"/>
    </xf>
    <xf numFmtId="164" fontId="17" fillId="0" borderId="28" xfId="1" applyFont="1" applyBorder="1" applyAlignment="1" applyProtection="1">
      <alignment horizontal="center" vertical="center" wrapText="1"/>
      <protection locked="0"/>
    </xf>
    <xf numFmtId="164" fontId="17" fillId="0" borderId="34" xfId="1" applyFont="1" applyFill="1" applyBorder="1" applyAlignment="1" applyProtection="1">
      <alignment horizontal="center" vertical="center" wrapText="1"/>
      <protection locked="0"/>
    </xf>
    <xf numFmtId="0" fontId="2" fillId="0" borderId="22" xfId="0" applyFont="1" applyBorder="1" applyAlignment="1">
      <alignment vertical="top"/>
    </xf>
    <xf numFmtId="167" fontId="19" fillId="0" borderId="22" xfId="0" applyNumberFormat="1" applyFont="1" applyBorder="1" applyAlignment="1" applyProtection="1">
      <alignment horizontal="center" vertical="center" wrapText="1" readingOrder="1"/>
      <protection locked="0"/>
    </xf>
    <xf numFmtId="164" fontId="0" fillId="0" borderId="0" xfId="0" applyNumberFormat="1"/>
    <xf numFmtId="167" fontId="34" fillId="0" borderId="0" xfId="0" applyNumberFormat="1" applyFont="1"/>
    <xf numFmtId="164" fontId="34" fillId="0" borderId="0" xfId="1" applyFont="1"/>
    <xf numFmtId="164" fontId="17" fillId="11" borderId="28" xfId="1" applyFont="1" applyFill="1" applyBorder="1" applyAlignment="1" applyProtection="1">
      <alignment horizontal="center" vertical="center" wrapText="1" readingOrder="1"/>
      <protection locked="0"/>
    </xf>
    <xf numFmtId="164" fontId="17" fillId="11" borderId="34" xfId="1" applyFont="1" applyFill="1" applyBorder="1" applyAlignment="1" applyProtection="1">
      <alignment horizontal="center" vertical="center" wrapText="1" readingOrder="1"/>
      <protection locked="0"/>
    </xf>
    <xf numFmtId="164" fontId="17" fillId="0" borderId="40" xfId="1" applyFont="1" applyFill="1" applyBorder="1" applyAlignment="1" applyProtection="1">
      <alignment horizontal="center" vertical="center" wrapText="1"/>
      <protection locked="0"/>
    </xf>
    <xf numFmtId="166" fontId="17" fillId="0" borderId="28" xfId="0" applyNumberFormat="1" applyFont="1" applyBorder="1" applyAlignment="1" applyProtection="1">
      <alignment horizontal="center" vertical="center" wrapText="1"/>
      <protection locked="0"/>
    </xf>
    <xf numFmtId="164" fontId="0" fillId="0" borderId="0" xfId="1" applyFont="1" applyBorder="1"/>
    <xf numFmtId="0" fontId="37" fillId="0" borderId="0" xfId="0" applyFont="1" applyProtection="1">
      <protection locked="0"/>
    </xf>
    <xf numFmtId="14" fontId="0" fillId="10" borderId="0" xfId="1" applyNumberFormat="1" applyFont="1" applyFill="1" applyBorder="1"/>
    <xf numFmtId="164" fontId="35" fillId="0" borderId="0" xfId="1" applyFont="1"/>
    <xf numFmtId="43" fontId="0" fillId="0" borderId="0" xfId="1" applyNumberFormat="1" applyFont="1" applyBorder="1"/>
    <xf numFmtId="164" fontId="17" fillId="0" borderId="0" xfId="1" applyFont="1" applyBorder="1" applyAlignment="1" applyProtection="1">
      <alignment wrapText="1" readingOrder="1"/>
      <protection locked="0"/>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4" fillId="0" borderId="0" xfId="0" applyFont="1" applyAlignment="1" applyProtection="1">
      <alignment horizontal="center"/>
      <protection locked="0"/>
    </xf>
    <xf numFmtId="0" fontId="10" fillId="6" borderId="22" xfId="0" applyFont="1" applyFill="1" applyBorder="1" applyAlignment="1">
      <alignment horizontal="center" vertic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2" fillId="6" borderId="22" xfId="0" applyFont="1" applyFill="1" applyBorder="1" applyAlignment="1">
      <alignment horizontal="center" vertical="center" wrapText="1"/>
    </xf>
    <xf numFmtId="0" fontId="0" fillId="0" borderId="0" xfId="0" applyAlignment="1">
      <alignment horizontal="center"/>
    </xf>
    <xf numFmtId="0" fontId="11" fillId="0" borderId="10" xfId="0" applyFont="1" applyBorder="1" applyAlignment="1" applyProtection="1">
      <alignment horizontal="center"/>
      <protection locked="0"/>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cellXfs>
  <cellStyles count="14">
    <cellStyle name="Énfasis1 2" xfId="11" xr:uid="{94C930E5-22A5-4436-B694-FEE735FA5538}"/>
    <cellStyle name="Millares" xfId="1" builtinId="3"/>
    <cellStyle name="Millares 2" xfId="6" xr:uid="{C5EF704A-056A-404C-B356-CC557C5561BC}"/>
    <cellStyle name="Millares 2 2" xfId="12" xr:uid="{40902A25-76E6-400B-9082-96E21BD64A26}"/>
    <cellStyle name="Millares 3" xfId="9" xr:uid="{F98F17D6-6B80-423C-84FD-CFC2E69DC05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9CCCB6BD-9942-461F-AE5F-2BF3FFD47944}"/>
    <cellStyle name="Normal 4" xfId="5" xr:uid="{DB7218CF-61CF-48FF-B6F2-D03761DAA487}"/>
    <cellStyle name="Normal 5" xfId="8" xr:uid="{F9C77924-DFF2-4039-9D63-A7A857E9D651}"/>
    <cellStyle name="Porcentaje" xfId="2" builtinId="5"/>
    <cellStyle name="Porcentaje 2" xfId="10" xr:uid="{73481B97-D7A0-4F57-9A29-2EA24CEC5175}"/>
  </cellStyles>
  <dxfs count="46">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solid">
          <fgColor indexed="64"/>
          <bgColor theme="8" tint="0.5999938962981048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4" formatCode="_(* #,##0.00_);_(* \(#,##0.00\);_(* &quot;-&quot;??_);_(@_)"/>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rgb="FFFF0000"/>
        <name val="Calibri"/>
        <family val="2"/>
        <scheme val="none"/>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spaillat/Downloads/DEG-FORE013-Formulario-Informe-de-Evaluacion-Trimestral-de-Metas-Fisicas_28-marzo-201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persons/person.xml><?xml version="1.0" encoding="utf-8"?>
<personList xmlns="http://schemas.microsoft.com/office/spreadsheetml/2018/threadedcomments" xmlns:x="http://schemas.openxmlformats.org/spreadsheetml/2006/main">
  <person displayName="Katihusca O. Ledesma G." id="{27089EB1-E9FD-4722-9F0D-D45404B20DF3}" userId="S::Katihusca.Ledesma@caasd.gob.do::64b01010-6c5b-49fa-ac71-ddffb46506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K31" totalsRowShown="0" headerRowDxfId="45" dataDxfId="43" headerRowBorderDxfId="44" tableBorderDxfId="42" totalsRowBorderDxfId="41">
  <tableColumns count="11">
    <tableColumn id="1" xr3:uid="{DC1B7B10-25DF-444B-B97E-464EC471DB5B}" name="Producto" dataDxfId="40"/>
    <tableColumn id="2" xr3:uid="{C61E64BC-B5A5-45F4-8F84-130CBA355D9D}" name="Indicador" dataDxfId="39"/>
    <tableColumn id="3" xr3:uid="{3AC7971E-A8AB-4C13-830D-AC13829EAC0E}" name="Física_x000a_(A)" dataDxfId="38" dataCellStyle="Millares"/>
    <tableColumn id="4" xr3:uid="{8DB7EDBB-DB79-4CBD-AD68-D153CE19B0A8}" name="Financiera_x000a_(B)" dataDxfId="37"/>
    <tableColumn id="9" xr3:uid="{AC3E8DE2-D537-4CBB-AD59-753602F58C3E}" name="Física_x000a_(C)" dataDxfId="36">
      <calculatedColumnFormula>+Tabla1[[#This Row],[Física
(A)]]/4</calculatedColumnFormula>
    </tableColumn>
    <tableColumn id="10" xr3:uid="{25C7EA1D-EAE0-4DC9-9FB1-C0E265B640E6}" name="Financiera_x000a_(D)" dataDxfId="35"/>
    <tableColumn id="5" xr3:uid="{C2FDA61C-9281-4FCB-A3FE-246521A85EA0}" name="Física _x000a_(E)" dataDxfId="34" dataCellStyle="Millares"/>
    <tableColumn id="6" xr3:uid="{B07D8104-8103-4848-A228-6FBAE528EF68}" name="Financiera _x000a_ (F)" dataDxfId="33">
      <calculatedColumnFormula>+M29</calculatedColumnFormula>
    </tableColumn>
    <tableColumn id="7" xr3:uid="{F97ACE16-1124-4543-AD0A-CBAA1878A36A}" name="Física _x000a_(%)_x000a_ G=E/C" dataDxfId="32" dataCellStyle="Porcentaje">
      <calculatedColumnFormula>IF(G29&gt;0,G29/E29,0)</calculatedColumnFormula>
    </tableColumn>
    <tableColumn id="8" xr3:uid="{CAB2F777-24BA-4EFC-82F9-153B93171D9B}" name="Financiero _x000a_(%) _x000a_H=F/D" dataDxfId="31">
      <calculatedColumnFormula>IF(H29&gt;0,H29/F29,0)</calculatedColumnFormula>
    </tableColumn>
    <tableColumn id="11" xr3:uid="{C23BC641-F015-41AF-BA0D-3E5700B2B0FE}" name="Columna1" dataDxfId="3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29" dataDxfId="27" headerRowBorderDxfId="28" tableBorderDxfId="26" totalsRowBorderDxfId="25">
  <tableColumns count="10">
    <tableColumn id="1" xr3:uid="{FC6DB111-2F12-440B-93CC-262C064DA1B7}" name="Producto" dataDxfId="24"/>
    <tableColumn id="2" xr3:uid="{6B662EFC-2FBC-48EE-ADAE-F860FD6BC257}" name="Indicador" dataDxfId="23"/>
    <tableColumn id="3" xr3:uid="{BA97FF1B-1060-4614-AFE1-67BFC24D5802}" name="Física_x000a_(A)" dataDxfId="22" dataCellStyle="Millares"/>
    <tableColumn id="4" xr3:uid="{01DD5E01-3432-4797-A877-368DE9E3A228}" name="Financiera_x000a_(B)" dataDxfId="21" dataCellStyle="Millares"/>
    <tableColumn id="9" xr3:uid="{96EF8D5C-A1CC-4D3F-94B9-2D6047E0FD08}" name="Física_x000a_(C)" dataDxfId="20" dataCellStyle="Millares">
      <calculatedColumnFormula>+Tabla13[[#This Row],[Física
(A)]]/2</calculatedColumnFormula>
    </tableColumn>
    <tableColumn id="10" xr3:uid="{889C75D1-1248-4F97-A615-BE519BD5DC80}" name="Financiera_x000a_(D)" dataDxfId="19" dataCellStyle="Millares"/>
    <tableColumn id="5" xr3:uid="{92B90EC3-83BA-45B2-9B80-28BBEB7EC9E0}" name="Física _x000a_(E)" dataDxfId="18" dataCellStyle="Millares"/>
    <tableColumn id="6" xr3:uid="{546E0053-40B8-4E51-860E-CBF2981B7D7A}" name="Financiera _x000a_ (F)" dataDxfId="17"/>
    <tableColumn id="7" xr3:uid="{F0BCFDA7-BE59-4E81-8958-E4237373605D}" name="Física _x000a_(%)_x000a_ G=E/C" dataDxfId="16" dataCellStyle="Porcentaje">
      <calculatedColumnFormula>IF(G29&gt;0,G29/E29,0)</calculatedColumnFormula>
    </tableColumn>
    <tableColumn id="8" xr3:uid="{634103A3-E1ED-43D4-B160-1BE8498411F0}" name="Financiero _x000a_(%) _x000a_H=F/D" dataDxfId="15">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J29" totalsRowShown="0" headerRowDxfId="14" dataDxfId="12" headerRowBorderDxfId="13" tableBorderDxfId="11" totalsRowBorderDxfId="10">
  <tableColumns count="10">
    <tableColumn id="1" xr3:uid="{3DBF79D8-7820-48E8-A640-3FF95DE660CA}" name="Producto" dataDxfId="9"/>
    <tableColumn id="2" xr3:uid="{24656F2E-0208-438A-B655-0AF00AABEB48}" name="Indicador" dataDxfId="8"/>
    <tableColumn id="3" xr3:uid="{C749E1FB-73BE-4219-863C-4440752FABB6}" name="Física_x000a_(A)" dataDxfId="7" dataCellStyle="Millares"/>
    <tableColumn id="4" xr3:uid="{5A006633-A0BC-40E6-A0F1-10449993946D}" name="Financiera_x000a_(B)" dataDxfId="6"/>
    <tableColumn id="9" xr3:uid="{113C7BDC-C86C-4BF2-955E-30FC55791F3E}" name="Física_x000a_(C)" dataDxfId="5"/>
    <tableColumn id="10" xr3:uid="{C6C24817-50B9-4FBC-9CF2-C09963EAFB4E}" name="Financiera_x000a_(D)" dataDxfId="4"/>
    <tableColumn id="5" xr3:uid="{786A5200-41D3-481B-9A19-3F77FB2229DF}" name="Física _x000a_(E)" dataDxfId="3"/>
    <tableColumn id="6" xr3:uid="{91D23E72-A360-428B-840C-BE0D90B779E3}" name="Financiera _x000a_ (F)" dataDxfId="2"/>
    <tableColumn id="7" xr3:uid="{07A140AF-526B-40E3-9D99-2CE7A4806885}" name="Física _x000a_(%)_x000a_ G=E/C" dataDxfId="1" dataCellStyle="Porcentaje">
      <calculatedColumnFormula>IF(G29&gt;0,G29/E29,0)</calculatedColumnFormula>
    </tableColumn>
    <tableColumn id="8" xr3:uid="{DF800A31-F9E2-4166-B432-22F2A910032E}" name="Financiero _x000a_(%) _x000a_H=F/D" dataDxfId="0">
      <calculatedColumnFormula>IF(H29&gt;0,H29/F29,0)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0" dT="2023-04-14T03:30:28.46" personId="{27089EB1-E9FD-4722-9F0D-D45404B20DF3}" id="{ED3D6EA1-9315-4271-8C52-DC2DBA05F65F}">
    <text>Corregir la redacción de los beneficiarios</text>
  </threadedComment>
  <threadedComment ref="B20" dT="2023-07-17T21:37:36.23" personId="{27089EB1-E9FD-4722-9F0D-D45404B20DF3}" id="{8E418462-C494-46C5-A55C-3FC05581579C}" parentId="{ED3D6EA1-9315-4271-8C52-DC2DBA05F65F}">
    <text>La redacción contenida en el formulario de estructura programática, es  Residentes de los sectores bajo jurisdicción de la CAASD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2" zoomScaleNormal="100" zoomScaleSheetLayoutView="100" workbookViewId="0">
      <selection activeCell="Q21" sqref="Q21"/>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69"/>
      <c r="B2" s="69"/>
      <c r="C2" s="69"/>
      <c r="D2" s="69"/>
      <c r="E2" s="69"/>
      <c r="F2" s="69"/>
      <c r="G2" s="69"/>
      <c r="H2" s="69"/>
      <c r="I2" s="69"/>
      <c r="J2" s="69"/>
      <c r="K2" s="69"/>
      <c r="L2" s="69"/>
      <c r="M2" s="69"/>
    </row>
    <row r="10" spans="1:15" ht="33.75" x14ac:dyDescent="0.5">
      <c r="A10" s="70" t="s">
        <v>69</v>
      </c>
      <c r="B10" s="70"/>
      <c r="C10" s="70"/>
      <c r="D10" s="70"/>
      <c r="E10" s="70"/>
      <c r="F10" s="70"/>
      <c r="G10" s="70"/>
      <c r="H10" s="70"/>
      <c r="I10" s="70"/>
      <c r="J10" s="70"/>
      <c r="K10" s="70"/>
      <c r="L10" s="70"/>
      <c r="M10" s="70"/>
    </row>
    <row r="11" spans="1:15" ht="63.75" customHeight="1" x14ac:dyDescent="0.45">
      <c r="A11" s="71" t="s">
        <v>94</v>
      </c>
      <c r="B11" s="71"/>
      <c r="C11" s="71"/>
      <c r="D11" s="71"/>
      <c r="E11" s="71"/>
      <c r="F11" s="71"/>
      <c r="G11" s="71"/>
      <c r="H11" s="71"/>
      <c r="I11" s="71"/>
      <c r="J11" s="71"/>
      <c r="K11" s="71"/>
      <c r="L11" s="71"/>
      <c r="M11" s="71"/>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72" t="s">
        <v>70</v>
      </c>
      <c r="B18" s="72"/>
      <c r="C18" s="72"/>
      <c r="D18" s="72"/>
      <c r="E18" s="72"/>
      <c r="F18" s="72"/>
      <c r="G18" s="72"/>
      <c r="H18" s="72"/>
      <c r="I18" s="72"/>
      <c r="J18" s="72"/>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pageSetUpPr fitToPage="1"/>
  </sheetPr>
  <dimension ref="A1:Y46"/>
  <sheetViews>
    <sheetView tabSelected="1" view="pageBreakPreview" topLeftCell="A19" zoomScaleNormal="100" zoomScaleSheetLayoutView="100" workbookViewId="0">
      <selection activeCell="M38" sqref="M38"/>
    </sheetView>
  </sheetViews>
  <sheetFormatPr baseColWidth="10" defaultRowHeight="15" x14ac:dyDescent="0.25"/>
  <cols>
    <col min="1" max="1" width="23" style="5" customWidth="1"/>
    <col min="2" max="2" width="20.42578125" style="5" customWidth="1"/>
    <col min="3" max="6" width="12.7109375" style="5" customWidth="1"/>
    <col min="7" max="7" width="13.140625" style="5" bestFit="1" customWidth="1"/>
    <col min="8" max="8" width="17.28515625" style="5" bestFit="1" customWidth="1"/>
    <col min="9" max="9" width="12.7109375" style="5" customWidth="1"/>
    <col min="10" max="10" width="14.42578125" style="5" customWidth="1"/>
    <col min="11" max="11" width="0.42578125" customWidth="1"/>
    <col min="12" max="12" width="15.7109375" bestFit="1" customWidth="1"/>
    <col min="13" max="13" width="15.140625" bestFit="1" customWidth="1"/>
    <col min="14" max="14" width="15.7109375" bestFit="1" customWidth="1"/>
    <col min="16" max="16" width="12.85546875" bestFit="1" customWidth="1"/>
    <col min="17" max="19" width="12.7109375" bestFit="1" customWidth="1"/>
    <col min="20" max="20" width="12.85546875" bestFit="1" customWidth="1"/>
    <col min="21" max="21" width="13.140625" bestFit="1" customWidth="1"/>
    <col min="22" max="22" width="12.7109375" bestFit="1" customWidth="1"/>
    <col min="23" max="26" width="11.5703125" bestFit="1" customWidth="1"/>
  </cols>
  <sheetData>
    <row r="1" spans="1:10" ht="21.75" customHeight="1" thickBot="1" x14ac:dyDescent="0.3">
      <c r="A1" s="17"/>
      <c r="B1" s="106" t="s">
        <v>99</v>
      </c>
      <c r="C1" s="107"/>
      <c r="D1" s="107"/>
      <c r="E1" s="107"/>
      <c r="F1" s="107"/>
      <c r="G1" s="107"/>
      <c r="H1" s="107"/>
      <c r="I1" s="107"/>
      <c r="J1" s="108"/>
    </row>
    <row r="2" spans="1:10" ht="21.75" customHeight="1" thickBot="1" x14ac:dyDescent="0.3">
      <c r="A2" s="18"/>
      <c r="B2" s="109" t="s">
        <v>0</v>
      </c>
      <c r="C2" s="110"/>
      <c r="D2" s="109" t="s">
        <v>1</v>
      </c>
      <c r="E2" s="110"/>
      <c r="F2" s="110"/>
      <c r="G2" s="110"/>
      <c r="H2" s="111"/>
      <c r="I2" s="1" t="s">
        <v>2</v>
      </c>
      <c r="J2" s="2" t="s">
        <v>3</v>
      </c>
    </row>
    <row r="3" spans="1:10" ht="21.75" thickBot="1" x14ac:dyDescent="0.3">
      <c r="A3" s="19"/>
      <c r="B3" s="112" t="s">
        <v>4</v>
      </c>
      <c r="C3" s="113"/>
      <c r="D3" s="112" t="s">
        <v>80</v>
      </c>
      <c r="E3" s="113"/>
      <c r="F3" s="113"/>
      <c r="G3" s="113"/>
      <c r="H3" s="114"/>
      <c r="I3" s="23" t="s">
        <v>78</v>
      </c>
      <c r="J3" s="24">
        <v>0</v>
      </c>
    </row>
    <row r="4" spans="1:10" x14ac:dyDescent="0.25">
      <c r="A4" s="115"/>
      <c r="B4" s="116"/>
      <c r="C4" s="116"/>
      <c r="D4" s="93"/>
      <c r="E4" s="93"/>
      <c r="F4" s="93"/>
      <c r="G4" s="93"/>
      <c r="H4" s="93"/>
      <c r="I4" s="116"/>
      <c r="J4" s="117"/>
    </row>
    <row r="5" spans="1:10" ht="3" customHeight="1" x14ac:dyDescent="0.25">
      <c r="A5" s="121"/>
      <c r="B5" s="122"/>
      <c r="C5" s="122"/>
      <c r="D5" s="122"/>
      <c r="E5" s="122"/>
      <c r="F5" s="122"/>
      <c r="G5" s="122"/>
      <c r="H5" s="122"/>
      <c r="I5" s="122"/>
      <c r="J5" s="123"/>
    </row>
    <row r="6" spans="1:10" ht="15.75" x14ac:dyDescent="0.25">
      <c r="A6" s="75" t="s">
        <v>84</v>
      </c>
      <c r="B6" s="76"/>
      <c r="C6" s="76"/>
      <c r="D6" s="76"/>
      <c r="E6" s="76"/>
      <c r="F6" s="76"/>
      <c r="G6" s="76"/>
      <c r="H6" s="76"/>
      <c r="I6" s="76"/>
      <c r="J6" s="77"/>
    </row>
    <row r="7" spans="1:10" ht="15.75" x14ac:dyDescent="0.25">
      <c r="A7" s="82" t="s">
        <v>5</v>
      </c>
      <c r="B7" s="83"/>
      <c r="C7" s="83"/>
      <c r="D7" s="83"/>
      <c r="E7" s="83"/>
      <c r="F7" s="83"/>
      <c r="G7" s="83"/>
      <c r="H7" s="83"/>
      <c r="I7" s="83"/>
      <c r="J7" s="84"/>
    </row>
    <row r="8" spans="1:10" x14ac:dyDescent="0.25">
      <c r="A8" s="3" t="s">
        <v>6</v>
      </c>
      <c r="B8" s="118" t="s">
        <v>48</v>
      </c>
      <c r="C8" s="119"/>
      <c r="D8" s="119"/>
      <c r="E8" s="119"/>
      <c r="F8" s="119"/>
      <c r="G8" s="119"/>
      <c r="H8" s="119"/>
      <c r="I8" s="119"/>
      <c r="J8" s="120"/>
    </row>
    <row r="9" spans="1:10" ht="15" customHeight="1" x14ac:dyDescent="0.25">
      <c r="A9" s="20" t="s">
        <v>35</v>
      </c>
      <c r="B9" s="118" t="s">
        <v>49</v>
      </c>
      <c r="C9" s="119"/>
      <c r="D9" s="119"/>
      <c r="E9" s="119"/>
      <c r="F9" s="119"/>
      <c r="G9" s="119"/>
      <c r="H9" s="119"/>
      <c r="I9" s="119"/>
      <c r="J9" s="120"/>
    </row>
    <row r="10" spans="1:10" x14ac:dyDescent="0.25">
      <c r="A10" s="20" t="s">
        <v>36</v>
      </c>
      <c r="B10" s="118" t="s">
        <v>50</v>
      </c>
      <c r="C10" s="119"/>
      <c r="D10" s="119"/>
      <c r="E10" s="119"/>
      <c r="F10" s="119"/>
      <c r="G10" s="119"/>
      <c r="H10" s="119"/>
      <c r="I10" s="119"/>
      <c r="J10" s="120"/>
    </row>
    <row r="11" spans="1:10" ht="31.5" customHeight="1" x14ac:dyDescent="0.25">
      <c r="A11" s="3" t="s">
        <v>7</v>
      </c>
      <c r="B11" s="78" t="s">
        <v>51</v>
      </c>
      <c r="C11" s="78"/>
      <c r="D11" s="78"/>
      <c r="E11" s="78"/>
      <c r="F11" s="78"/>
      <c r="G11" s="78"/>
      <c r="H11" s="78"/>
      <c r="I11" s="78"/>
      <c r="J11" s="79"/>
    </row>
    <row r="12" spans="1:10" ht="24.75" customHeight="1" x14ac:dyDescent="0.25">
      <c r="A12" s="3" t="s">
        <v>8</v>
      </c>
      <c r="B12" s="78" t="s">
        <v>52</v>
      </c>
      <c r="C12" s="78"/>
      <c r="D12" s="78"/>
      <c r="E12" s="78"/>
      <c r="F12" s="78"/>
      <c r="G12" s="78"/>
      <c r="H12" s="78"/>
      <c r="I12" s="78"/>
      <c r="J12" s="79"/>
    </row>
    <row r="13" spans="1:10" ht="15.75" x14ac:dyDescent="0.25">
      <c r="A13" s="75" t="s">
        <v>9</v>
      </c>
      <c r="B13" s="76"/>
      <c r="C13" s="76"/>
      <c r="D13" s="76"/>
      <c r="E13" s="76"/>
      <c r="F13" s="76"/>
      <c r="G13" s="76"/>
      <c r="H13" s="76"/>
      <c r="I13" s="76"/>
      <c r="J13" s="77"/>
    </row>
    <row r="14" spans="1:10" x14ac:dyDescent="0.25">
      <c r="A14" s="3" t="s">
        <v>10</v>
      </c>
      <c r="B14" s="21">
        <v>2</v>
      </c>
      <c r="C14" s="74" t="str">
        <f>IFERROR(VLOOKUP(B14,'[1]Validacion datos'!A2:B5,2,FALSE),"")</f>
        <v>DESARROLLO SOCIAL</v>
      </c>
      <c r="D14" s="74"/>
      <c r="E14" s="74"/>
      <c r="F14" s="74"/>
      <c r="G14" s="74"/>
      <c r="H14" s="74"/>
      <c r="I14" s="74"/>
      <c r="J14" s="74"/>
    </row>
    <row r="15" spans="1:10" x14ac:dyDescent="0.25">
      <c r="A15" s="3" t="s">
        <v>11</v>
      </c>
      <c r="B15" s="6">
        <v>2.5</v>
      </c>
      <c r="C15" s="74" t="str">
        <f>IFERROR(VLOOKUP(B15,'[1]Validacion datos'!A8:B26,2,FALSE),"")</f>
        <v>Vivienda digna en entornos saludables</v>
      </c>
      <c r="D15" s="74"/>
      <c r="E15" s="74"/>
      <c r="F15" s="74"/>
      <c r="G15" s="74"/>
      <c r="H15" s="74"/>
      <c r="I15" s="74"/>
      <c r="J15" s="74"/>
    </row>
    <row r="16" spans="1:10" x14ac:dyDescent="0.25">
      <c r="A16" s="3" t="s">
        <v>12</v>
      </c>
      <c r="B16" s="7" t="s">
        <v>53</v>
      </c>
      <c r="C16" s="92" t="str">
        <f>IFERROR(VLOOKUP(B16,'[1]Validacion datos'!D8:E64,2,FALSE),"")</f>
        <v>Garantizar el acceso universal a servicios de agua potable y saneamiento, provistos con calidad y eficiencia</v>
      </c>
      <c r="D16" s="92"/>
      <c r="E16" s="92"/>
      <c r="F16" s="92"/>
      <c r="G16" s="92"/>
      <c r="H16" s="92"/>
      <c r="I16" s="92"/>
      <c r="J16" s="92"/>
    </row>
    <row r="17" spans="1:16" ht="15.75" x14ac:dyDescent="0.25">
      <c r="A17" s="75" t="s">
        <v>13</v>
      </c>
      <c r="B17" s="76"/>
      <c r="C17" s="76"/>
      <c r="D17" s="76"/>
      <c r="E17" s="76"/>
      <c r="F17" s="76"/>
      <c r="G17" s="76"/>
      <c r="H17" s="76"/>
      <c r="I17" s="76"/>
      <c r="J17" s="77"/>
    </row>
    <row r="18" spans="1:16" x14ac:dyDescent="0.25">
      <c r="A18" s="3" t="s">
        <v>14</v>
      </c>
      <c r="B18" s="78" t="s">
        <v>54</v>
      </c>
      <c r="C18" s="78"/>
      <c r="D18" s="78"/>
      <c r="E18" s="78"/>
      <c r="F18" s="78"/>
      <c r="G18" s="78"/>
      <c r="H18" s="78"/>
      <c r="I18" s="78"/>
      <c r="J18" s="79"/>
    </row>
    <row r="19" spans="1:16" ht="130.5" customHeight="1" x14ac:dyDescent="0.25">
      <c r="A19" s="8" t="s">
        <v>15</v>
      </c>
      <c r="B19" s="78" t="s">
        <v>104</v>
      </c>
      <c r="C19" s="78"/>
      <c r="D19" s="78"/>
      <c r="E19" s="78"/>
      <c r="F19" s="78"/>
      <c r="G19" s="78"/>
      <c r="H19" s="78"/>
      <c r="I19" s="78"/>
      <c r="J19" s="79"/>
    </row>
    <row r="20" spans="1:16" ht="15" customHeight="1" x14ac:dyDescent="0.25">
      <c r="A20" s="8" t="s">
        <v>16</v>
      </c>
      <c r="B20" s="80" t="s">
        <v>100</v>
      </c>
      <c r="C20" s="80"/>
      <c r="D20" s="80"/>
      <c r="E20" s="80"/>
      <c r="F20" s="80"/>
      <c r="G20" s="80"/>
      <c r="H20" s="80"/>
      <c r="I20" s="80"/>
      <c r="J20" s="81"/>
    </row>
    <row r="21" spans="1:16" x14ac:dyDescent="0.25">
      <c r="A21" s="8" t="s">
        <v>37</v>
      </c>
      <c r="B21" s="78" t="s">
        <v>67</v>
      </c>
      <c r="C21" s="78"/>
      <c r="D21" s="78"/>
      <c r="E21" s="78"/>
      <c r="F21" s="78"/>
      <c r="G21" s="78"/>
      <c r="H21" s="78"/>
      <c r="I21" s="78"/>
      <c r="J21" s="79"/>
    </row>
    <row r="22" spans="1:16" ht="15.75" x14ac:dyDescent="0.25">
      <c r="A22" s="75" t="s">
        <v>17</v>
      </c>
      <c r="B22" s="76"/>
      <c r="C22" s="76"/>
      <c r="D22" s="76"/>
      <c r="E22" s="76"/>
      <c r="F22" s="76"/>
      <c r="G22" s="76"/>
      <c r="H22" s="76"/>
      <c r="I22" s="76"/>
      <c r="J22" s="77"/>
    </row>
    <row r="23" spans="1:16" ht="15.75" x14ac:dyDescent="0.25">
      <c r="A23" s="82" t="s">
        <v>18</v>
      </c>
      <c r="B23" s="83"/>
      <c r="C23" s="83"/>
      <c r="D23" s="83"/>
      <c r="E23" s="83"/>
      <c r="F23" s="83"/>
      <c r="G23" s="83"/>
      <c r="H23" s="83"/>
      <c r="I23" s="83"/>
      <c r="J23" s="84"/>
    </row>
    <row r="24" spans="1:16" ht="15" customHeight="1" x14ac:dyDescent="0.25">
      <c r="A24" s="85" t="s">
        <v>19</v>
      </c>
      <c r="B24" s="86"/>
      <c r="C24" s="87" t="s">
        <v>20</v>
      </c>
      <c r="D24" s="89"/>
      <c r="E24" s="89"/>
      <c r="F24" s="89" t="s">
        <v>21</v>
      </c>
      <c r="G24" s="89"/>
      <c r="H24" s="86"/>
      <c r="I24" s="87" t="s">
        <v>22</v>
      </c>
      <c r="J24" s="88"/>
      <c r="M24" s="50"/>
    </row>
    <row r="25" spans="1:16" x14ac:dyDescent="0.25">
      <c r="A25" s="124">
        <v>5097580187</v>
      </c>
      <c r="B25" s="125"/>
      <c r="C25" s="96">
        <v>5961213084.3500004</v>
      </c>
      <c r="D25" s="97"/>
      <c r="E25" s="98"/>
      <c r="F25" s="96">
        <f>+H29</f>
        <v>1560328612.24</v>
      </c>
      <c r="G25" s="97"/>
      <c r="H25" s="98"/>
      <c r="I25" s="126">
        <f>IF(F25&gt;0,F25/C25,0)</f>
        <v>0.26174682739262212</v>
      </c>
      <c r="J25" s="127"/>
    </row>
    <row r="26" spans="1:16" ht="15.75" x14ac:dyDescent="0.25">
      <c r="A26" s="82" t="s">
        <v>23</v>
      </c>
      <c r="B26" s="83"/>
      <c r="C26" s="83"/>
      <c r="D26" s="83"/>
      <c r="E26" s="83"/>
      <c r="F26" s="83"/>
      <c r="G26" s="83"/>
      <c r="H26" s="83"/>
      <c r="I26" s="83"/>
      <c r="J26" s="84"/>
    </row>
    <row r="27" spans="1:16" x14ac:dyDescent="0.25">
      <c r="A27" s="4"/>
      <c r="B27"/>
      <c r="C27" s="90" t="s">
        <v>47</v>
      </c>
      <c r="D27" s="91"/>
      <c r="E27" s="90" t="s">
        <v>95</v>
      </c>
      <c r="F27" s="91"/>
      <c r="G27" s="90" t="s">
        <v>96</v>
      </c>
      <c r="H27" s="90"/>
      <c r="I27" s="90" t="s">
        <v>24</v>
      </c>
      <c r="J27" s="95"/>
    </row>
    <row r="28" spans="1:16" ht="38.25" x14ac:dyDescent="0.25">
      <c r="A28" s="9" t="s">
        <v>25</v>
      </c>
      <c r="B28" s="10" t="s">
        <v>26</v>
      </c>
      <c r="C28" s="10" t="s">
        <v>38</v>
      </c>
      <c r="D28" s="10" t="s">
        <v>39</v>
      </c>
      <c r="E28" s="10" t="s">
        <v>41</v>
      </c>
      <c r="F28" s="10" t="s">
        <v>42</v>
      </c>
      <c r="G28" s="10" t="s">
        <v>43</v>
      </c>
      <c r="H28" s="10" t="s">
        <v>44</v>
      </c>
      <c r="I28" s="10" t="s">
        <v>45</v>
      </c>
      <c r="J28" s="11" t="s">
        <v>46</v>
      </c>
      <c r="K28" t="s">
        <v>97</v>
      </c>
    </row>
    <row r="29" spans="1:16" ht="60" x14ac:dyDescent="0.25">
      <c r="A29" s="25" t="s">
        <v>83</v>
      </c>
      <c r="B29" s="26" t="s">
        <v>82</v>
      </c>
      <c r="C29" s="40">
        <v>587200320</v>
      </c>
      <c r="D29" s="13">
        <v>5961213084.3500004</v>
      </c>
      <c r="E29" s="13">
        <f>+Tabla1[[#This Row],[Física
(A)]]/2</f>
        <v>293600160</v>
      </c>
      <c r="F29" s="13">
        <v>4767231782.9379597</v>
      </c>
      <c r="G29" s="51">
        <v>259667008.12976512</v>
      </c>
      <c r="H29" s="13">
        <v>1560328612.24</v>
      </c>
      <c r="I29" s="14">
        <f>IF(G29&gt;0,G29/E29,0)</f>
        <v>0.88442393263602148</v>
      </c>
      <c r="J29" s="36">
        <f>IF(H29&gt;0,H29/F29,0)</f>
        <v>0.32730286323070229</v>
      </c>
      <c r="L29" s="50"/>
      <c r="M29" s="50"/>
      <c r="N29" s="50"/>
      <c r="P29" s="50"/>
    </row>
    <row r="30" spans="1:16" ht="15" customHeight="1" x14ac:dyDescent="0.25">
      <c r="A30" s="45"/>
      <c r="B30" s="27" t="s">
        <v>81</v>
      </c>
      <c r="C30" s="46"/>
      <c r="D30" s="43"/>
      <c r="E30" s="39">
        <f>81000000*2</f>
        <v>162000000</v>
      </c>
      <c r="F30" s="43"/>
      <c r="G30" s="53">
        <v>162933595.90599999</v>
      </c>
      <c r="H30" s="43"/>
      <c r="I30" s="47">
        <f t="shared" ref="I30:J31" si="0">IF(G30&gt;0,G30/E30,0)</f>
        <v>1.0057629376913579</v>
      </c>
      <c r="J30" s="48">
        <f t="shared" si="0"/>
        <v>0</v>
      </c>
    </row>
    <row r="31" spans="1:16" ht="27" customHeight="1" x14ac:dyDescent="0.25">
      <c r="A31" s="45"/>
      <c r="B31" s="27" t="s">
        <v>79</v>
      </c>
      <c r="C31" s="46"/>
      <c r="D31" s="43"/>
      <c r="E31" s="43">
        <f>813000</f>
        <v>813000</v>
      </c>
      <c r="F31" s="43"/>
      <c r="G31" s="43">
        <f>+P40+Q40+S40+T40</f>
        <v>815464</v>
      </c>
      <c r="H31" s="43"/>
      <c r="I31" s="47">
        <f>IF(G31&gt;0,G31/E31,0)</f>
        <v>1.0030307503075031</v>
      </c>
      <c r="J31" s="48">
        <f t="shared" si="0"/>
        <v>0</v>
      </c>
      <c r="L31" s="93"/>
      <c r="M31" s="93"/>
      <c r="P31" s="49"/>
    </row>
    <row r="32" spans="1:16" ht="15.75" x14ac:dyDescent="0.25">
      <c r="A32" s="75" t="s">
        <v>27</v>
      </c>
      <c r="B32" s="76"/>
      <c r="C32" s="76"/>
      <c r="D32" s="76"/>
      <c r="E32" s="76"/>
      <c r="F32" s="76"/>
      <c r="G32" s="76"/>
      <c r="H32" s="76"/>
      <c r="I32" s="76"/>
      <c r="J32" s="77"/>
      <c r="N32" s="56"/>
    </row>
    <row r="33" spans="1:25" ht="15.75" x14ac:dyDescent="0.25">
      <c r="A33" s="82" t="s">
        <v>28</v>
      </c>
      <c r="B33" s="83"/>
      <c r="C33" s="83"/>
      <c r="D33" s="83"/>
      <c r="E33" s="83"/>
      <c r="F33" s="83"/>
      <c r="G33" s="83"/>
      <c r="H33" s="83"/>
      <c r="I33" s="83"/>
      <c r="J33" s="84"/>
      <c r="L33" s="34"/>
      <c r="M33" s="34"/>
      <c r="N33" s="56"/>
    </row>
    <row r="34" spans="1:25" ht="14.25" customHeight="1" x14ac:dyDescent="0.25">
      <c r="A34" s="16" t="s">
        <v>29</v>
      </c>
      <c r="B34" s="80" t="s">
        <v>88</v>
      </c>
      <c r="C34" s="80"/>
      <c r="D34" s="80"/>
      <c r="E34" s="80"/>
      <c r="F34" s="80"/>
      <c r="G34" s="80"/>
      <c r="H34" s="80"/>
      <c r="I34" s="80"/>
      <c r="J34" s="81"/>
    </row>
    <row r="35" spans="1:25" ht="30" x14ac:dyDescent="0.25">
      <c r="A35" s="16" t="s">
        <v>30</v>
      </c>
      <c r="B35" s="78" t="s">
        <v>58</v>
      </c>
      <c r="C35" s="78"/>
      <c r="D35" s="78"/>
      <c r="E35" s="78"/>
      <c r="F35" s="78"/>
      <c r="G35" s="78"/>
      <c r="H35" s="78"/>
      <c r="I35" s="78"/>
      <c r="J35" s="79"/>
      <c r="N35" s="34"/>
    </row>
    <row r="36" spans="1:25" ht="45" customHeight="1" x14ac:dyDescent="0.25">
      <c r="A36" s="16" t="s">
        <v>31</v>
      </c>
      <c r="B36" s="80" t="s">
        <v>103</v>
      </c>
      <c r="C36" s="80"/>
      <c r="D36" s="80"/>
      <c r="E36" s="80"/>
      <c r="F36" s="80"/>
      <c r="G36" s="80"/>
      <c r="H36" s="80"/>
      <c r="I36" s="80"/>
      <c r="J36" s="81"/>
    </row>
    <row r="37" spans="1:25" ht="70.5" customHeight="1" x14ac:dyDescent="0.25">
      <c r="A37" s="16" t="s">
        <v>32</v>
      </c>
      <c r="B37" s="80" t="s">
        <v>105</v>
      </c>
      <c r="C37" s="80"/>
      <c r="D37" s="80"/>
      <c r="E37" s="80"/>
      <c r="F37" s="80"/>
      <c r="G37" s="80"/>
      <c r="H37" s="80"/>
      <c r="I37" s="80"/>
      <c r="J37" s="81"/>
    </row>
    <row r="38" spans="1:25" ht="15.75" x14ac:dyDescent="0.25">
      <c r="A38" s="75" t="s">
        <v>33</v>
      </c>
      <c r="B38" s="76"/>
      <c r="C38" s="76"/>
      <c r="D38" s="76"/>
      <c r="E38" s="76"/>
      <c r="F38" s="76"/>
      <c r="G38" s="76"/>
      <c r="H38" s="76"/>
      <c r="I38" s="76"/>
      <c r="J38" s="77"/>
    </row>
    <row r="39" spans="1:25" ht="15.75" x14ac:dyDescent="0.25">
      <c r="A39" s="99" t="s">
        <v>34</v>
      </c>
      <c r="B39" s="100"/>
      <c r="C39" s="100"/>
      <c r="D39" s="100"/>
      <c r="E39" s="100"/>
      <c r="F39" s="100"/>
      <c r="G39" s="100"/>
      <c r="H39" s="100"/>
      <c r="I39" s="100"/>
      <c r="J39" s="101"/>
    </row>
    <row r="40" spans="1:25" ht="36.75" customHeight="1" x14ac:dyDescent="0.25">
      <c r="A40" s="102" t="s">
        <v>106</v>
      </c>
      <c r="B40" s="103"/>
      <c r="C40" s="103"/>
      <c r="D40" s="103"/>
      <c r="E40" s="103"/>
      <c r="F40" s="103"/>
      <c r="G40" s="103"/>
      <c r="H40" s="103"/>
      <c r="I40" s="103"/>
      <c r="J40" s="104"/>
      <c r="Q40">
        <v>815464</v>
      </c>
      <c r="Y40" s="66"/>
    </row>
    <row r="41" spans="1:25" ht="6.75" customHeight="1" x14ac:dyDescent="0.25">
      <c r="A41" s="22"/>
      <c r="B41" s="22"/>
      <c r="C41" s="22"/>
      <c r="D41" s="22"/>
      <c r="E41" s="22"/>
      <c r="F41" s="22"/>
      <c r="G41" s="22"/>
      <c r="H41" s="22"/>
      <c r="I41" s="22"/>
      <c r="J41" s="22"/>
    </row>
    <row r="42" spans="1:25" ht="17.25" customHeight="1" x14ac:dyDescent="0.25">
      <c r="A42" s="105" t="s">
        <v>40</v>
      </c>
      <c r="B42" s="105"/>
      <c r="C42" s="105"/>
      <c r="D42" s="105"/>
      <c r="E42" s="105"/>
      <c r="F42" s="105"/>
      <c r="G42" s="105"/>
      <c r="H42" s="105"/>
      <c r="I42" s="105"/>
      <c r="J42" s="105"/>
    </row>
    <row r="43" spans="1:25" x14ac:dyDescent="0.25">
      <c r="A43" s="54" t="s">
        <v>89</v>
      </c>
      <c r="B43" s="55">
        <f>+A25</f>
        <v>5097580187</v>
      </c>
    </row>
    <row r="44" spans="1:25" ht="15.75" thickBot="1" x14ac:dyDescent="0.3">
      <c r="A44" s="54" t="s">
        <v>90</v>
      </c>
      <c r="B44" s="55">
        <f>+C25</f>
        <v>5961213084.3500004</v>
      </c>
      <c r="G44" s="94"/>
      <c r="H44" s="94"/>
      <c r="I44" s="94"/>
      <c r="J44" s="94"/>
    </row>
    <row r="45" spans="1:25" x14ac:dyDescent="0.25">
      <c r="A45" s="54" t="s">
        <v>91</v>
      </c>
      <c r="B45" s="55">
        <f>+F25</f>
        <v>1560328612.24</v>
      </c>
      <c r="G45" s="73" t="s">
        <v>92</v>
      </c>
      <c r="H45" s="73"/>
      <c r="I45" s="73"/>
      <c r="J45" s="73"/>
    </row>
    <row r="46" spans="1:25" x14ac:dyDescent="0.25">
      <c r="A46" s="64" t="s">
        <v>111</v>
      </c>
      <c r="G46" s="73" t="s">
        <v>93</v>
      </c>
      <c r="H46" s="73"/>
      <c r="I46" s="73"/>
      <c r="J46" s="73"/>
    </row>
  </sheetData>
  <mergeCells count="52">
    <mergeCell ref="B36:J36"/>
    <mergeCell ref="B37:J37"/>
    <mergeCell ref="A25:B25"/>
    <mergeCell ref="I25:J25"/>
    <mergeCell ref="A26:J26"/>
    <mergeCell ref="A4:J4"/>
    <mergeCell ref="B8:J8"/>
    <mergeCell ref="B11:J11"/>
    <mergeCell ref="B12:J12"/>
    <mergeCell ref="A13:J13"/>
    <mergeCell ref="A5:J5"/>
    <mergeCell ref="A6:J6"/>
    <mergeCell ref="A7:J7"/>
    <mergeCell ref="B9:J9"/>
    <mergeCell ref="B10:J10"/>
    <mergeCell ref="B1:J1"/>
    <mergeCell ref="B2:C2"/>
    <mergeCell ref="D2:H2"/>
    <mergeCell ref="B3:C3"/>
    <mergeCell ref="D3:H3"/>
    <mergeCell ref="C14:J14"/>
    <mergeCell ref="C16:J16"/>
    <mergeCell ref="L31:M31"/>
    <mergeCell ref="G44:J44"/>
    <mergeCell ref="G45:J45"/>
    <mergeCell ref="G27:H27"/>
    <mergeCell ref="I27:J27"/>
    <mergeCell ref="C25:E25"/>
    <mergeCell ref="F25:H25"/>
    <mergeCell ref="E27:F27"/>
    <mergeCell ref="A38:J38"/>
    <mergeCell ref="A39:J39"/>
    <mergeCell ref="A40:J40"/>
    <mergeCell ref="A42:J42"/>
    <mergeCell ref="B21:J21"/>
    <mergeCell ref="A32:J32"/>
    <mergeCell ref="G46:J46"/>
    <mergeCell ref="C15:J15"/>
    <mergeCell ref="A17:J17"/>
    <mergeCell ref="B18:J18"/>
    <mergeCell ref="B19:J19"/>
    <mergeCell ref="B20:J20"/>
    <mergeCell ref="A22:J22"/>
    <mergeCell ref="A23:J23"/>
    <mergeCell ref="A24:B24"/>
    <mergeCell ref="I24:J24"/>
    <mergeCell ref="C24:E24"/>
    <mergeCell ref="F24:H24"/>
    <mergeCell ref="C27:D27"/>
    <mergeCell ref="A33:J33"/>
    <mergeCell ref="B34:J34"/>
    <mergeCell ref="B35:J35"/>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D28:D31 B43:B44 E29:E31 F28:F31" xr:uid="{247AEBBA-5BB4-404D-982B-514E41C68A75}"/>
    <dataValidation allowBlank="1" showInputMessage="1" showErrorMessage="1" prompt="Meta anual del indicador" sqref="C28:C31 E28"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A2362AFB-DC9D-43E3-823E-BC3F38EE514F}"/>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5F2E0955-41D6-491A-8002-D7E73D6094C8}"/>
    <dataValidation allowBlank="1" showInputMessage="1" showErrorMessage="1" prompt="1. Describir lo plasmado en el presupuesto_x000a_2. Describir lo alcanzado en términos financieros y de producción " sqref="B36:J36" xr:uid="{A72D67B3-A10B-4E8F-9A22-A756D2816C9A}"/>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B9B5864-274A-48E7-9E79-16A8A0557F74}"/>
    <dataValidation allowBlank="1" showInputMessage="1" prompt="Nombre del capítulo" sqref="B8:J10" xr:uid="{7B510400-5492-4460-9A17-6F9C9401B683}"/>
    <dataValidation allowBlank="1" sqref="A8" xr:uid="{4E4D531B-D39C-42CD-8509-9C2E6575184D}"/>
  </dataValidations>
  <pageMargins left="0.25" right="0.25" top="0.75" bottom="0.75" header="0.3" footer="0.3"/>
  <pageSetup scale="67" fitToHeight="0"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72" t="s">
        <v>71</v>
      </c>
      <c r="B18" s="72"/>
      <c r="C18" s="72"/>
      <c r="D18" s="72"/>
      <c r="E18" s="72"/>
      <c r="F18" s="72"/>
      <c r="G18" s="72"/>
      <c r="H18" s="72"/>
      <c r="I18" s="72"/>
      <c r="J18" s="72"/>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48"/>
  <sheetViews>
    <sheetView view="pageBreakPreview" topLeftCell="A28" zoomScaleNormal="100" zoomScaleSheetLayoutView="100" workbookViewId="0">
      <selection activeCell="L29" sqref="L29"/>
    </sheetView>
  </sheetViews>
  <sheetFormatPr baseColWidth="10" defaultRowHeight="15" x14ac:dyDescent="0.25"/>
  <cols>
    <col min="1" max="1" width="27.7109375" style="5" customWidth="1"/>
    <col min="2" max="2" width="14.7109375" style="5" bestFit="1" customWidth="1"/>
    <col min="3" max="3" width="15" style="5" customWidth="1"/>
    <col min="4" max="4" width="13.85546875" style="5" bestFit="1" customWidth="1"/>
    <col min="5" max="5" width="12.7109375" style="5" customWidth="1"/>
    <col min="6" max="6" width="13.85546875" style="5" bestFit="1" customWidth="1"/>
    <col min="7" max="9" width="12.7109375" style="5" customWidth="1"/>
    <col min="10" max="10" width="19.7109375" style="5" customWidth="1"/>
    <col min="11" max="11" width="27.5703125" hidden="1" customWidth="1"/>
    <col min="12" max="12" width="15.140625" bestFit="1" customWidth="1"/>
    <col min="13" max="14" width="16.85546875" bestFit="1" customWidth="1"/>
    <col min="16" max="17" width="15.140625" bestFit="1" customWidth="1"/>
    <col min="18" max="18" width="19.140625" bestFit="1" customWidth="1"/>
  </cols>
  <sheetData>
    <row r="1" spans="1:10" ht="21.75" customHeight="1" thickBot="1" x14ac:dyDescent="0.3">
      <c r="A1" s="17"/>
      <c r="B1" s="106" t="s">
        <v>99</v>
      </c>
      <c r="C1" s="107"/>
      <c r="D1" s="107"/>
      <c r="E1" s="107"/>
      <c r="F1" s="107"/>
      <c r="G1" s="107"/>
      <c r="H1" s="107"/>
      <c r="I1" s="107"/>
      <c r="J1" s="108"/>
    </row>
    <row r="2" spans="1:10" ht="21.75" thickBot="1" x14ac:dyDescent="0.3">
      <c r="A2" s="18"/>
      <c r="B2" s="109" t="s">
        <v>0</v>
      </c>
      <c r="C2" s="110"/>
      <c r="D2" s="109" t="s">
        <v>1</v>
      </c>
      <c r="E2" s="110"/>
      <c r="F2" s="110"/>
      <c r="G2" s="110"/>
      <c r="H2" s="111"/>
      <c r="I2" s="1" t="s">
        <v>2</v>
      </c>
      <c r="J2" s="2" t="s">
        <v>3</v>
      </c>
    </row>
    <row r="3" spans="1:10" ht="21.75" thickBot="1" x14ac:dyDescent="0.3">
      <c r="A3" s="19"/>
      <c r="B3" s="112" t="s">
        <v>4</v>
      </c>
      <c r="C3" s="113"/>
      <c r="D3" s="112" t="str">
        <f>+'Programa 11'!D3</f>
        <v>Lineamientos para la Ejecución Presupuestaria 2019 de Empresas Publicas no Financieras</v>
      </c>
      <c r="E3" s="113"/>
      <c r="F3" s="113"/>
      <c r="G3" s="113"/>
      <c r="H3" s="114"/>
      <c r="I3" s="23"/>
      <c r="J3" s="24"/>
    </row>
    <row r="4" spans="1:10" ht="7.5" customHeight="1" x14ac:dyDescent="0.25">
      <c r="A4" s="115"/>
      <c r="B4" s="116"/>
      <c r="C4" s="116"/>
      <c r="D4" s="93"/>
      <c r="E4" s="93"/>
      <c r="F4" s="93"/>
      <c r="G4" s="93"/>
      <c r="H4" s="93"/>
      <c r="I4" s="116"/>
      <c r="J4" s="117"/>
    </row>
    <row r="5" spans="1:10" ht="3" customHeight="1" x14ac:dyDescent="0.25">
      <c r="A5" s="121"/>
      <c r="B5" s="122"/>
      <c r="C5" s="122"/>
      <c r="D5" s="122"/>
      <c r="E5" s="122"/>
      <c r="F5" s="122"/>
      <c r="G5" s="122"/>
      <c r="H5" s="122"/>
      <c r="I5" s="122"/>
      <c r="J5" s="123"/>
    </row>
    <row r="6" spans="1:10" ht="15.75" x14ac:dyDescent="0.25">
      <c r="A6" s="75" t="s">
        <v>84</v>
      </c>
      <c r="B6" s="76"/>
      <c r="C6" s="76"/>
      <c r="D6" s="76"/>
      <c r="E6" s="76"/>
      <c r="F6" s="76"/>
      <c r="G6" s="76"/>
      <c r="H6" s="76"/>
      <c r="I6" s="76"/>
      <c r="J6" s="77"/>
    </row>
    <row r="7" spans="1:10" ht="15.75" x14ac:dyDescent="0.25">
      <c r="A7" s="82" t="s">
        <v>5</v>
      </c>
      <c r="B7" s="83"/>
      <c r="C7" s="83"/>
      <c r="D7" s="83"/>
      <c r="E7" s="83"/>
      <c r="F7" s="83"/>
      <c r="G7" s="83"/>
      <c r="H7" s="83"/>
      <c r="I7" s="83"/>
      <c r="J7" s="84"/>
    </row>
    <row r="8" spans="1:10" x14ac:dyDescent="0.25">
      <c r="A8" s="3" t="s">
        <v>6</v>
      </c>
      <c r="B8" s="118" t="s">
        <v>48</v>
      </c>
      <c r="C8" s="119"/>
      <c r="D8" s="119"/>
      <c r="E8" s="119"/>
      <c r="F8" s="119"/>
      <c r="G8" s="119"/>
      <c r="H8" s="119"/>
      <c r="I8" s="119"/>
      <c r="J8" s="120"/>
    </row>
    <row r="9" spans="1:10" ht="15" customHeight="1" x14ac:dyDescent="0.25">
      <c r="A9" s="20" t="s">
        <v>35</v>
      </c>
      <c r="B9" s="118" t="s">
        <v>49</v>
      </c>
      <c r="C9" s="119"/>
      <c r="D9" s="119"/>
      <c r="E9" s="119"/>
      <c r="F9" s="119"/>
      <c r="G9" s="119"/>
      <c r="H9" s="119"/>
      <c r="I9" s="119"/>
      <c r="J9" s="120"/>
    </row>
    <row r="10" spans="1:10" x14ac:dyDescent="0.25">
      <c r="A10" s="20" t="s">
        <v>36</v>
      </c>
      <c r="B10" s="118" t="s">
        <v>50</v>
      </c>
      <c r="C10" s="119"/>
      <c r="D10" s="119"/>
      <c r="E10" s="119"/>
      <c r="F10" s="119"/>
      <c r="G10" s="119"/>
      <c r="H10" s="119"/>
      <c r="I10" s="119"/>
      <c r="J10" s="120"/>
    </row>
    <row r="11" spans="1:10" ht="30.75" customHeight="1" x14ac:dyDescent="0.25">
      <c r="A11" s="3" t="s">
        <v>7</v>
      </c>
      <c r="B11" s="78" t="s">
        <v>51</v>
      </c>
      <c r="C11" s="78"/>
      <c r="D11" s="78"/>
      <c r="E11" s="78"/>
      <c r="F11" s="78"/>
      <c r="G11" s="78"/>
      <c r="H11" s="78"/>
      <c r="I11" s="78"/>
      <c r="J11" s="79"/>
    </row>
    <row r="12" spans="1:10" ht="32.25" customHeight="1" x14ac:dyDescent="0.25">
      <c r="A12" s="3" t="s">
        <v>8</v>
      </c>
      <c r="B12" s="78" t="s">
        <v>52</v>
      </c>
      <c r="C12" s="78"/>
      <c r="D12" s="78"/>
      <c r="E12" s="78"/>
      <c r="F12" s="78"/>
      <c r="G12" s="78"/>
      <c r="H12" s="78"/>
      <c r="I12" s="78"/>
      <c r="J12" s="79"/>
    </row>
    <row r="13" spans="1:10" ht="15.75" x14ac:dyDescent="0.25">
      <c r="A13" s="75" t="s">
        <v>9</v>
      </c>
      <c r="B13" s="76"/>
      <c r="C13" s="76"/>
      <c r="D13" s="76"/>
      <c r="E13" s="76"/>
      <c r="F13" s="76"/>
      <c r="G13" s="76"/>
      <c r="H13" s="76"/>
      <c r="I13" s="76"/>
      <c r="J13" s="77"/>
    </row>
    <row r="14" spans="1:10" x14ac:dyDescent="0.25">
      <c r="A14" s="3" t="s">
        <v>10</v>
      </c>
      <c r="B14" s="21">
        <v>2</v>
      </c>
      <c r="C14" s="74" t="str">
        <f>IFERROR(VLOOKUP(B14,'[1]Validacion datos'!A2:B5,2,FALSE),"")</f>
        <v>DESARROLLO SOCIAL</v>
      </c>
      <c r="D14" s="74"/>
      <c r="E14" s="74"/>
      <c r="F14" s="74"/>
      <c r="G14" s="74"/>
      <c r="H14" s="74"/>
      <c r="I14" s="74"/>
      <c r="J14" s="74"/>
    </row>
    <row r="15" spans="1:10" x14ac:dyDescent="0.25">
      <c r="A15" s="3" t="s">
        <v>11</v>
      </c>
      <c r="B15" s="6">
        <v>2.5</v>
      </c>
      <c r="C15" s="74" t="str">
        <f>IFERROR(VLOOKUP(B15,'[1]Validacion datos'!A8:B26,2,FALSE),"")</f>
        <v>Vivienda digna en entornos saludables</v>
      </c>
      <c r="D15" s="74"/>
      <c r="E15" s="74"/>
      <c r="F15" s="74"/>
      <c r="G15" s="74"/>
      <c r="H15" s="74"/>
      <c r="I15" s="74"/>
      <c r="J15" s="74"/>
    </row>
    <row r="16" spans="1:10" x14ac:dyDescent="0.25">
      <c r="A16" s="3" t="s">
        <v>12</v>
      </c>
      <c r="B16" s="7" t="s">
        <v>53</v>
      </c>
      <c r="C16" s="92" t="str">
        <f>IFERROR(VLOOKUP(B16,'[1]Validacion datos'!D8:E64,2,FALSE),"")</f>
        <v>Garantizar el acceso universal a servicios de agua potable y saneamiento, provistos con calidad y eficiencia</v>
      </c>
      <c r="D16" s="92"/>
      <c r="E16" s="92"/>
      <c r="F16" s="92"/>
      <c r="G16" s="92"/>
      <c r="H16" s="92"/>
      <c r="I16" s="92"/>
      <c r="J16" s="92"/>
    </row>
    <row r="17" spans="1:18" ht="15.75" x14ac:dyDescent="0.25">
      <c r="A17" s="75" t="s">
        <v>13</v>
      </c>
      <c r="B17" s="76"/>
      <c r="C17" s="76"/>
      <c r="D17" s="76"/>
      <c r="E17" s="76"/>
      <c r="F17" s="76"/>
      <c r="G17" s="76"/>
      <c r="H17" s="76"/>
      <c r="I17" s="76"/>
      <c r="J17" s="77"/>
    </row>
    <row r="18" spans="1:18" x14ac:dyDescent="0.25">
      <c r="A18" s="3" t="s">
        <v>14</v>
      </c>
      <c r="B18" s="78" t="s">
        <v>55</v>
      </c>
      <c r="C18" s="78"/>
      <c r="D18" s="78"/>
      <c r="E18" s="78"/>
      <c r="F18" s="78"/>
      <c r="G18" s="78"/>
      <c r="H18" s="78"/>
      <c r="I18" s="78"/>
      <c r="J18" s="79"/>
    </row>
    <row r="19" spans="1:18" ht="53.25" customHeight="1" x14ac:dyDescent="0.25">
      <c r="A19" s="8" t="s">
        <v>15</v>
      </c>
      <c r="B19" s="78" t="s">
        <v>56</v>
      </c>
      <c r="C19" s="78"/>
      <c r="D19" s="78"/>
      <c r="E19" s="78"/>
      <c r="F19" s="78"/>
      <c r="G19" s="78"/>
      <c r="H19" s="78"/>
      <c r="I19" s="78"/>
      <c r="J19" s="79"/>
    </row>
    <row r="20" spans="1:18" ht="15" customHeight="1" x14ac:dyDescent="0.25">
      <c r="A20" s="8" t="s">
        <v>16</v>
      </c>
      <c r="B20" s="80" t="s">
        <v>100</v>
      </c>
      <c r="C20" s="80"/>
      <c r="D20" s="80"/>
      <c r="E20" s="80"/>
      <c r="F20" s="80"/>
      <c r="G20" s="80"/>
      <c r="H20" s="80"/>
      <c r="I20" s="80"/>
      <c r="J20" s="81"/>
    </row>
    <row r="21" spans="1:18" x14ac:dyDescent="0.25">
      <c r="A21" s="8" t="s">
        <v>37</v>
      </c>
      <c r="B21" s="78" t="s">
        <v>68</v>
      </c>
      <c r="C21" s="78"/>
      <c r="D21" s="78"/>
      <c r="E21" s="78"/>
      <c r="F21" s="78"/>
      <c r="G21" s="78"/>
      <c r="H21" s="78"/>
      <c r="I21" s="78"/>
      <c r="J21" s="79"/>
    </row>
    <row r="22" spans="1:18" ht="15.75" x14ac:dyDescent="0.25">
      <c r="A22" s="75" t="s">
        <v>17</v>
      </c>
      <c r="B22" s="76"/>
      <c r="C22" s="76"/>
      <c r="D22" s="76"/>
      <c r="E22" s="76"/>
      <c r="F22" s="76"/>
      <c r="G22" s="76"/>
      <c r="H22" s="76"/>
      <c r="I22" s="76"/>
      <c r="J22" s="77"/>
      <c r="K22" s="34"/>
      <c r="L22" s="34"/>
      <c r="M22" s="34"/>
      <c r="N22" s="34"/>
    </row>
    <row r="23" spans="1:18" ht="15.75" x14ac:dyDescent="0.25">
      <c r="A23" s="82" t="s">
        <v>18</v>
      </c>
      <c r="B23" s="83"/>
      <c r="C23" s="83"/>
      <c r="D23" s="83"/>
      <c r="E23" s="83"/>
      <c r="F23" s="83"/>
      <c r="G23" s="83"/>
      <c r="H23" s="83"/>
      <c r="I23" s="83"/>
      <c r="J23" s="84"/>
      <c r="K23" s="34"/>
      <c r="L23" s="34"/>
      <c r="M23" s="34"/>
      <c r="N23" s="34"/>
    </row>
    <row r="24" spans="1:18" ht="15" customHeight="1" x14ac:dyDescent="0.25">
      <c r="A24" s="85" t="s">
        <v>19</v>
      </c>
      <c r="B24" s="86"/>
      <c r="C24" s="87" t="s">
        <v>20</v>
      </c>
      <c r="D24" s="89"/>
      <c r="E24" s="89"/>
      <c r="F24" s="89" t="s">
        <v>21</v>
      </c>
      <c r="G24" s="89"/>
      <c r="H24" s="86"/>
      <c r="I24" s="87" t="s">
        <v>22</v>
      </c>
      <c r="J24" s="88"/>
      <c r="K24" s="34"/>
      <c r="L24" s="34"/>
      <c r="M24" s="34"/>
      <c r="N24" s="34"/>
    </row>
    <row r="25" spans="1:18" x14ac:dyDescent="0.25">
      <c r="A25" s="124">
        <f>405084715+2550968395</f>
        <v>2956053110</v>
      </c>
      <c r="B25" s="125"/>
      <c r="C25" s="96">
        <f>+D29+D30</f>
        <v>4032726209.5799999</v>
      </c>
      <c r="D25" s="97"/>
      <c r="E25" s="98"/>
      <c r="F25" s="96">
        <f>+H29+H30</f>
        <v>1173891715.1400001</v>
      </c>
      <c r="G25" s="97"/>
      <c r="H25" s="98"/>
      <c r="I25" s="126">
        <f>+F25/C25</f>
        <v>0.29109134965605771</v>
      </c>
      <c r="J25" s="127"/>
      <c r="K25" s="34"/>
    </row>
    <row r="26" spans="1:18" ht="15.75" x14ac:dyDescent="0.25">
      <c r="A26" s="82" t="s">
        <v>23</v>
      </c>
      <c r="B26" s="83"/>
      <c r="C26" s="83"/>
      <c r="D26" s="83"/>
      <c r="E26" s="83"/>
      <c r="F26" s="83"/>
      <c r="G26" s="83"/>
      <c r="H26" s="83"/>
      <c r="I26" s="83"/>
      <c r="J26" s="84"/>
      <c r="M26" s="49"/>
      <c r="O26" s="93"/>
      <c r="P26" s="93"/>
    </row>
    <row r="27" spans="1:18" ht="15" customHeight="1" x14ac:dyDescent="0.25">
      <c r="A27" s="4"/>
      <c r="B27"/>
      <c r="C27" s="90" t="s">
        <v>47</v>
      </c>
      <c r="D27" s="91"/>
      <c r="E27" s="90" t="s">
        <v>95</v>
      </c>
      <c r="F27" s="91"/>
      <c r="G27" s="90" t="s">
        <v>96</v>
      </c>
      <c r="H27" s="90"/>
      <c r="I27" s="90" t="s">
        <v>24</v>
      </c>
      <c r="J27" s="95"/>
      <c r="K27" s="38"/>
    </row>
    <row r="28" spans="1:18" ht="38.25" x14ac:dyDescent="0.25">
      <c r="A28" s="9" t="s">
        <v>25</v>
      </c>
      <c r="B28" s="10" t="s">
        <v>26</v>
      </c>
      <c r="C28" s="10" t="s">
        <v>38</v>
      </c>
      <c r="D28" s="10" t="s">
        <v>39</v>
      </c>
      <c r="E28" s="10" t="s">
        <v>41</v>
      </c>
      <c r="F28" s="10" t="s">
        <v>42</v>
      </c>
      <c r="G28" s="10" t="s">
        <v>43</v>
      </c>
      <c r="H28" s="10" t="s">
        <v>44</v>
      </c>
      <c r="I28" s="10" t="s">
        <v>45</v>
      </c>
      <c r="J28" s="11" t="s">
        <v>46</v>
      </c>
      <c r="L28" s="34"/>
      <c r="M28" s="34"/>
      <c r="N28" s="65"/>
      <c r="P28" s="63"/>
      <c r="Q28" s="49"/>
    </row>
    <row r="29" spans="1:18" ht="60" x14ac:dyDescent="0.25">
      <c r="A29" s="12" t="s">
        <v>73</v>
      </c>
      <c r="B29" s="26" t="s">
        <v>60</v>
      </c>
      <c r="C29" s="40">
        <v>121946211.37</v>
      </c>
      <c r="D29" s="40">
        <v>554967661.5</v>
      </c>
      <c r="E29" s="40">
        <f>+Tabla13[[#This Row],[Física
(A)]]/2</f>
        <v>60973105.685000002</v>
      </c>
      <c r="F29" s="59">
        <v>470470822</v>
      </c>
      <c r="G29" s="52">
        <v>65280043.773999996</v>
      </c>
      <c r="H29" s="13">
        <v>520551036.08999997</v>
      </c>
      <c r="I29" s="14">
        <f>IF(G29&gt;0,G29/E29,0)</f>
        <v>1.0706366854798335</v>
      </c>
      <c r="J29" s="36">
        <f>IF(H29&gt;0,H29/F29,0)</f>
        <v>1.10644701381715</v>
      </c>
      <c r="K29" s="41" t="s">
        <v>76</v>
      </c>
      <c r="L29" s="34"/>
      <c r="M29" s="34"/>
      <c r="N29" s="67"/>
      <c r="P29" s="68"/>
      <c r="Q29" s="49"/>
    </row>
    <row r="30" spans="1:18" ht="84" x14ac:dyDescent="0.25">
      <c r="A30" s="15" t="s">
        <v>74</v>
      </c>
      <c r="B30" s="27" t="s">
        <v>62</v>
      </c>
      <c r="C30" s="39">
        <v>23283287.949999999</v>
      </c>
      <c r="D30" s="39">
        <v>3477758548.0799999</v>
      </c>
      <c r="E30" s="39">
        <f>+Tabla13[[#This Row],[Física
(A)]]/2</f>
        <v>11641643.975</v>
      </c>
      <c r="F30" s="60">
        <v>2440492438.7144918</v>
      </c>
      <c r="G30" s="53">
        <v>14506192.51</v>
      </c>
      <c r="H30" s="43">
        <v>653340679.05000007</v>
      </c>
      <c r="I30" s="14">
        <f>IF(G30&gt;0,G30/E30,0)</f>
        <v>1.2460604826218284</v>
      </c>
      <c r="J30" s="36">
        <f>IF(H30&gt;0,H30/F30,0)</f>
        <v>0.26770854467147687</v>
      </c>
      <c r="K30" s="41" t="s">
        <v>77</v>
      </c>
      <c r="L30" s="34"/>
      <c r="M30" s="34"/>
      <c r="N30" s="34"/>
      <c r="R30" s="34"/>
    </row>
    <row r="31" spans="1:18" ht="15.75" x14ac:dyDescent="0.25">
      <c r="A31" s="75" t="s">
        <v>27</v>
      </c>
      <c r="B31" s="76"/>
      <c r="C31" s="76"/>
      <c r="D31" s="76"/>
      <c r="E31" s="76"/>
      <c r="F31" s="76"/>
      <c r="G31" s="76"/>
      <c r="H31" s="76"/>
      <c r="I31" s="76"/>
      <c r="J31" s="77"/>
      <c r="K31" s="42"/>
      <c r="M31" s="93"/>
      <c r="N31" s="93"/>
      <c r="O31" s="93"/>
      <c r="P31" s="93"/>
      <c r="R31" s="34"/>
    </row>
    <row r="32" spans="1:18" ht="15.75" x14ac:dyDescent="0.25">
      <c r="A32" s="82" t="s">
        <v>28</v>
      </c>
      <c r="B32" s="83"/>
      <c r="C32" s="83"/>
      <c r="D32" s="83"/>
      <c r="E32" s="83"/>
      <c r="F32" s="83"/>
      <c r="G32" s="83"/>
      <c r="H32" s="83"/>
      <c r="I32" s="83"/>
      <c r="J32" s="84"/>
      <c r="M32" s="49"/>
      <c r="N32" s="56"/>
      <c r="P32" s="52"/>
    </row>
    <row r="33" spans="1:18" x14ac:dyDescent="0.25">
      <c r="A33" s="16" t="s">
        <v>29</v>
      </c>
      <c r="B33" s="80" t="s">
        <v>59</v>
      </c>
      <c r="C33" s="80"/>
      <c r="D33" s="80"/>
      <c r="E33" s="80"/>
      <c r="F33" s="80"/>
      <c r="G33" s="80"/>
      <c r="H33" s="80"/>
      <c r="I33" s="80"/>
      <c r="J33" s="81"/>
      <c r="M33" s="49"/>
      <c r="N33" s="56"/>
      <c r="P33" s="61"/>
    </row>
    <row r="34" spans="1:18" x14ac:dyDescent="0.25">
      <c r="A34" s="16" t="s">
        <v>30</v>
      </c>
      <c r="B34" s="80" t="s">
        <v>63</v>
      </c>
      <c r="C34" s="80"/>
      <c r="D34" s="80"/>
      <c r="E34" s="80"/>
      <c r="F34" s="80"/>
      <c r="G34" s="80"/>
      <c r="H34" s="80"/>
      <c r="I34" s="80"/>
      <c r="J34" s="81"/>
      <c r="K34" s="37"/>
      <c r="R34" s="34"/>
    </row>
    <row r="35" spans="1:18" ht="63" customHeight="1" x14ac:dyDescent="0.25">
      <c r="A35" s="16" t="s">
        <v>31</v>
      </c>
      <c r="B35" s="80" t="s">
        <v>98</v>
      </c>
      <c r="C35" s="80"/>
      <c r="D35" s="80"/>
      <c r="E35" s="80"/>
      <c r="F35" s="80"/>
      <c r="G35" s="80"/>
      <c r="H35" s="80"/>
      <c r="I35" s="80"/>
      <c r="J35" s="81"/>
      <c r="N35" s="34"/>
      <c r="R35" s="35"/>
    </row>
    <row r="36" spans="1:18" ht="54" customHeight="1" x14ac:dyDescent="0.25">
      <c r="A36" s="16" t="s">
        <v>32</v>
      </c>
      <c r="B36" s="80" t="s">
        <v>110</v>
      </c>
      <c r="C36" s="80"/>
      <c r="D36" s="80"/>
      <c r="E36" s="80"/>
      <c r="F36" s="80"/>
      <c r="G36" s="80"/>
      <c r="H36" s="80"/>
      <c r="I36" s="80"/>
      <c r="J36" s="81"/>
      <c r="R36" s="35"/>
    </row>
    <row r="37" spans="1:18" ht="27.75" customHeight="1" x14ac:dyDescent="0.25">
      <c r="A37" s="16" t="s">
        <v>29</v>
      </c>
      <c r="B37" s="80" t="s">
        <v>61</v>
      </c>
      <c r="C37" s="80"/>
      <c r="D37" s="80"/>
      <c r="E37" s="80"/>
      <c r="F37" s="80"/>
      <c r="G37" s="80"/>
      <c r="H37" s="80"/>
      <c r="I37" s="80"/>
      <c r="J37" s="81"/>
    </row>
    <row r="38" spans="1:18" x14ac:dyDescent="0.25">
      <c r="A38" s="16" t="s">
        <v>30</v>
      </c>
      <c r="B38" s="80" t="s">
        <v>64</v>
      </c>
      <c r="C38" s="80"/>
      <c r="D38" s="80"/>
      <c r="E38" s="80"/>
      <c r="F38" s="80"/>
      <c r="G38" s="80"/>
      <c r="H38" s="80"/>
      <c r="I38" s="80"/>
      <c r="J38" s="81"/>
    </row>
    <row r="39" spans="1:18" ht="68.25" customHeight="1" x14ac:dyDescent="0.25">
      <c r="A39" s="16" t="s">
        <v>31</v>
      </c>
      <c r="B39" s="80" t="s">
        <v>102</v>
      </c>
      <c r="C39" s="80"/>
      <c r="D39" s="80"/>
      <c r="E39" s="80"/>
      <c r="F39" s="80"/>
      <c r="G39" s="80"/>
      <c r="H39" s="80"/>
      <c r="I39" s="80"/>
      <c r="J39" s="81"/>
      <c r="L39" s="34"/>
    </row>
    <row r="40" spans="1:18" ht="50.25" customHeight="1" x14ac:dyDescent="0.25">
      <c r="A40" s="16" t="s">
        <v>32</v>
      </c>
      <c r="B40" s="80" t="s">
        <v>108</v>
      </c>
      <c r="C40" s="80"/>
      <c r="D40" s="80"/>
      <c r="E40" s="80"/>
      <c r="F40" s="80"/>
      <c r="G40" s="80"/>
      <c r="H40" s="80"/>
      <c r="I40" s="80"/>
      <c r="J40" s="81"/>
      <c r="Q40">
        <v>815464</v>
      </c>
    </row>
    <row r="41" spans="1:18" ht="15.75" x14ac:dyDescent="0.25">
      <c r="A41" s="75" t="s">
        <v>33</v>
      </c>
      <c r="B41" s="76"/>
      <c r="C41" s="76"/>
      <c r="D41" s="76"/>
      <c r="E41" s="76"/>
      <c r="F41" s="76"/>
      <c r="G41" s="76"/>
      <c r="H41" s="76"/>
      <c r="I41" s="76"/>
      <c r="J41" s="77"/>
    </row>
    <row r="42" spans="1:18" ht="15.75" x14ac:dyDescent="0.25">
      <c r="A42" s="99" t="s">
        <v>34</v>
      </c>
      <c r="B42" s="100"/>
      <c r="C42" s="100"/>
      <c r="D42" s="100"/>
      <c r="E42" s="100"/>
      <c r="F42" s="100"/>
      <c r="G42" s="100"/>
      <c r="H42" s="100"/>
      <c r="I42" s="100"/>
      <c r="J42" s="101"/>
    </row>
    <row r="43" spans="1:18" ht="27.75" customHeight="1" x14ac:dyDescent="0.25">
      <c r="A43" s="128" t="s">
        <v>107</v>
      </c>
      <c r="B43" s="129"/>
      <c r="C43" s="129"/>
      <c r="D43" s="129"/>
      <c r="E43" s="129"/>
      <c r="F43" s="129"/>
      <c r="G43" s="129"/>
      <c r="H43" s="129"/>
      <c r="I43" s="129"/>
      <c r="J43" s="130"/>
    </row>
    <row r="44" spans="1:18" x14ac:dyDescent="0.25">
      <c r="A44" s="105" t="s">
        <v>40</v>
      </c>
      <c r="B44" s="105"/>
      <c r="C44" s="105"/>
      <c r="D44" s="105"/>
      <c r="E44" s="105"/>
      <c r="F44" s="105"/>
      <c r="G44" s="105"/>
      <c r="H44" s="105"/>
      <c r="I44" s="105"/>
      <c r="J44" s="105"/>
    </row>
    <row r="45" spans="1:18" x14ac:dyDescent="0.25">
      <c r="A45" s="54" t="s">
        <v>89</v>
      </c>
      <c r="B45" s="55">
        <f>+A25</f>
        <v>2956053110</v>
      </c>
    </row>
    <row r="46" spans="1:18" ht="15.75" thickBot="1" x14ac:dyDescent="0.3">
      <c r="A46" s="54" t="s">
        <v>90</v>
      </c>
      <c r="B46" s="55">
        <f>+C25</f>
        <v>4032726209.5799999</v>
      </c>
      <c r="G46" s="94"/>
      <c r="H46" s="94"/>
      <c r="I46" s="94"/>
      <c r="J46" s="94"/>
    </row>
    <row r="47" spans="1:18" x14ac:dyDescent="0.25">
      <c r="A47" s="54" t="s">
        <v>91</v>
      </c>
      <c r="B47" s="55">
        <f>+F25</f>
        <v>1173891715.1400001</v>
      </c>
      <c r="G47" s="73" t="s">
        <v>92</v>
      </c>
      <c r="H47" s="73"/>
      <c r="I47" s="73"/>
      <c r="J47" s="73"/>
    </row>
    <row r="48" spans="1:18" x14ac:dyDescent="0.25">
      <c r="A48" s="64" t="s">
        <v>111</v>
      </c>
      <c r="G48" s="73" t="s">
        <v>93</v>
      </c>
      <c r="H48" s="73"/>
      <c r="I48" s="73"/>
      <c r="J48" s="73"/>
    </row>
  </sheetData>
  <mergeCells count="57">
    <mergeCell ref="A43:J43"/>
    <mergeCell ref="A44:J44"/>
    <mergeCell ref="B37:J37"/>
    <mergeCell ref="B38:J38"/>
    <mergeCell ref="B39:J39"/>
    <mergeCell ref="B40:J40"/>
    <mergeCell ref="A41:J41"/>
    <mergeCell ref="A25:B25"/>
    <mergeCell ref="C25:E25"/>
    <mergeCell ref="F25:H25"/>
    <mergeCell ref="I25:J25"/>
    <mergeCell ref="A26:J26"/>
    <mergeCell ref="A23:J23"/>
    <mergeCell ref="A24:B24"/>
    <mergeCell ref="C24:E24"/>
    <mergeCell ref="F24:H24"/>
    <mergeCell ref="I24:J24"/>
    <mergeCell ref="A22:J22"/>
    <mergeCell ref="B11:J11"/>
    <mergeCell ref="B12:J12"/>
    <mergeCell ref="A13:J13"/>
    <mergeCell ref="C14:J14"/>
    <mergeCell ref="C15:J15"/>
    <mergeCell ref="C16:J16"/>
    <mergeCell ref="A17:J17"/>
    <mergeCell ref="B18:J18"/>
    <mergeCell ref="B19:J19"/>
    <mergeCell ref="B20:J20"/>
    <mergeCell ref="B21:J21"/>
    <mergeCell ref="B10:J10"/>
    <mergeCell ref="B1:J1"/>
    <mergeCell ref="B2:C2"/>
    <mergeCell ref="D2:H2"/>
    <mergeCell ref="B3:C3"/>
    <mergeCell ref="D3:H3"/>
    <mergeCell ref="A4:J4"/>
    <mergeCell ref="A5:J5"/>
    <mergeCell ref="A6:J6"/>
    <mergeCell ref="A7:J7"/>
    <mergeCell ref="B8:J8"/>
    <mergeCell ref="B9:J9"/>
    <mergeCell ref="O26:P26"/>
    <mergeCell ref="M31:P31"/>
    <mergeCell ref="G46:J46"/>
    <mergeCell ref="G47:J47"/>
    <mergeCell ref="G48:J48"/>
    <mergeCell ref="A31:J31"/>
    <mergeCell ref="C27:D27"/>
    <mergeCell ref="E27:F27"/>
    <mergeCell ref="G27:H27"/>
    <mergeCell ref="I27:J27"/>
    <mergeCell ref="A32:J32"/>
    <mergeCell ref="B33:J33"/>
    <mergeCell ref="B34:J34"/>
    <mergeCell ref="B35:J35"/>
    <mergeCell ref="B36:J36"/>
    <mergeCell ref="A42:J42"/>
  </mergeCells>
  <phoneticPr fontId="23" type="noConversion"/>
  <dataValidations xWindow="660" yWindow="49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C5779271-D310-4D32-A2A1-E30F62C94771}"/>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40:J40 B36:J36" xr:uid="{538F6066-84F9-415E-BCBC-3052DA7729AE}"/>
    <dataValidation allowBlank="1" showInputMessage="1" showErrorMessage="1" prompt="Oportunidades de mejora identificadas" sqref="A43:J43" xr:uid="{C4552F09-4D89-4CB8-9185-08F8CE516306}"/>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D28:D30 B45:B46 F28:F30 E29:E30" xr:uid="{BD3C1C39-7130-4D8A-9234-AF1AFEF82E3A}"/>
    <dataValidation allowBlank="1" showInputMessage="1" showErrorMessage="1" prompt="Meta alcanzada en el trimestre" sqref="G28:G30 P32:P33" xr:uid="{5747FD48-C4DE-41B5-9DE3-F85789AA6B82}"/>
    <dataValidation allowBlank="1" showInputMessage="1" showErrorMessage="1" prompt="Monto ejecutado en el trimestre" sqref="H28:H30 P29" xr:uid="{0F003F5C-63D6-4AE4-9F4C-9EE76F1E14D3}"/>
  </dataValidations>
  <pageMargins left="0.65" right="0.23622047244094491" top="0.74803149606299213" bottom="0.74803149606299213" header="0.31496062992125984" footer="0.31496062992125984"/>
  <pageSetup scale="60" fitToHeight="0"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72" t="s">
        <v>72</v>
      </c>
      <c r="B18" s="72"/>
      <c r="C18" s="72"/>
      <c r="D18" s="72"/>
      <c r="E18" s="72"/>
      <c r="F18" s="72"/>
      <c r="G18" s="72"/>
      <c r="H18" s="72"/>
      <c r="I18" s="72"/>
      <c r="J18" s="72"/>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Q44"/>
  <sheetViews>
    <sheetView view="pageBreakPreview" topLeftCell="A22" zoomScale="130" zoomScaleNormal="100" zoomScaleSheetLayoutView="130" workbookViewId="0">
      <selection activeCell="L29" sqref="L29"/>
    </sheetView>
  </sheetViews>
  <sheetFormatPr baseColWidth="10" defaultRowHeight="15" x14ac:dyDescent="0.25"/>
  <cols>
    <col min="1" max="1" width="26.5703125" style="5" customWidth="1"/>
    <col min="2" max="2" width="13.28515625" style="5" bestFit="1" customWidth="1"/>
    <col min="3" max="10" width="12.7109375" style="5" customWidth="1"/>
    <col min="11" max="11" width="14.140625" bestFit="1" customWidth="1"/>
    <col min="12" max="12" width="15.5703125" bestFit="1" customWidth="1"/>
  </cols>
  <sheetData>
    <row r="1" spans="1:10" ht="21.75" customHeight="1" thickBot="1" x14ac:dyDescent="0.3">
      <c r="A1" s="17"/>
      <c r="B1" s="106" t="s">
        <v>99</v>
      </c>
      <c r="C1" s="107"/>
      <c r="D1" s="107"/>
      <c r="E1" s="107"/>
      <c r="F1" s="107"/>
      <c r="G1" s="107"/>
      <c r="H1" s="107"/>
      <c r="I1" s="107"/>
      <c r="J1" s="108"/>
    </row>
    <row r="2" spans="1:10" ht="21.75" thickBot="1" x14ac:dyDescent="0.3">
      <c r="A2" s="18"/>
      <c r="B2" s="109" t="s">
        <v>0</v>
      </c>
      <c r="C2" s="110"/>
      <c r="D2" s="109" t="s">
        <v>1</v>
      </c>
      <c r="E2" s="110"/>
      <c r="F2" s="110"/>
      <c r="G2" s="110"/>
      <c r="H2" s="111"/>
      <c r="I2" s="1" t="s">
        <v>2</v>
      </c>
      <c r="J2" s="2" t="s">
        <v>3</v>
      </c>
    </row>
    <row r="3" spans="1:10" ht="21.75" thickBot="1" x14ac:dyDescent="0.3">
      <c r="A3" s="19"/>
      <c r="B3" s="112" t="s">
        <v>4</v>
      </c>
      <c r="C3" s="113"/>
      <c r="D3" s="112"/>
      <c r="E3" s="113"/>
      <c r="F3" s="113"/>
      <c r="G3" s="113"/>
      <c r="H3" s="114"/>
      <c r="I3" s="23"/>
      <c r="J3" s="24"/>
    </row>
    <row r="4" spans="1:10" x14ac:dyDescent="0.25">
      <c r="A4" s="115"/>
      <c r="B4" s="116"/>
      <c r="C4" s="116"/>
      <c r="D4" s="93"/>
      <c r="E4" s="93"/>
      <c r="F4" s="93"/>
      <c r="G4" s="93"/>
      <c r="H4" s="93"/>
      <c r="I4" s="116"/>
      <c r="J4" s="117"/>
    </row>
    <row r="5" spans="1:10" ht="3" customHeight="1" x14ac:dyDescent="0.25">
      <c r="A5" s="121"/>
      <c r="B5" s="122"/>
      <c r="C5" s="122"/>
      <c r="D5" s="122"/>
      <c r="E5" s="122"/>
      <c r="F5" s="122"/>
      <c r="G5" s="122"/>
      <c r="H5" s="122"/>
      <c r="I5" s="122"/>
      <c r="J5" s="123"/>
    </row>
    <row r="6" spans="1:10" ht="15.75" x14ac:dyDescent="0.25">
      <c r="A6" s="75" t="s">
        <v>84</v>
      </c>
      <c r="B6" s="76"/>
      <c r="C6" s="76"/>
      <c r="D6" s="76"/>
      <c r="E6" s="76"/>
      <c r="F6" s="76"/>
      <c r="G6" s="76"/>
      <c r="H6" s="76"/>
      <c r="I6" s="76"/>
      <c r="J6" s="77"/>
    </row>
    <row r="7" spans="1:10" ht="15.75" x14ac:dyDescent="0.25">
      <c r="A7" s="82" t="s">
        <v>5</v>
      </c>
      <c r="B7" s="83"/>
      <c r="C7" s="83"/>
      <c r="D7" s="83"/>
      <c r="E7" s="83"/>
      <c r="F7" s="83"/>
      <c r="G7" s="83"/>
      <c r="H7" s="83"/>
      <c r="I7" s="83"/>
      <c r="J7" s="84"/>
    </row>
    <row r="8" spans="1:10" x14ac:dyDescent="0.25">
      <c r="A8" s="3" t="s">
        <v>6</v>
      </c>
      <c r="B8" s="118" t="s">
        <v>48</v>
      </c>
      <c r="C8" s="119"/>
      <c r="D8" s="119"/>
      <c r="E8" s="119"/>
      <c r="F8" s="119"/>
      <c r="G8" s="119"/>
      <c r="H8" s="119"/>
      <c r="I8" s="119"/>
      <c r="J8" s="120"/>
    </row>
    <row r="9" spans="1:10" ht="15" customHeight="1" x14ac:dyDescent="0.25">
      <c r="A9" s="20" t="s">
        <v>35</v>
      </c>
      <c r="B9" s="118" t="s">
        <v>49</v>
      </c>
      <c r="C9" s="119"/>
      <c r="D9" s="119"/>
      <c r="E9" s="119"/>
      <c r="F9" s="119"/>
      <c r="G9" s="119"/>
      <c r="H9" s="119"/>
      <c r="I9" s="119"/>
      <c r="J9" s="120"/>
    </row>
    <row r="10" spans="1:10" x14ac:dyDescent="0.25">
      <c r="A10" s="20" t="s">
        <v>36</v>
      </c>
      <c r="B10" s="118" t="s">
        <v>50</v>
      </c>
      <c r="C10" s="119"/>
      <c r="D10" s="119"/>
      <c r="E10" s="119"/>
      <c r="F10" s="119"/>
      <c r="G10" s="119"/>
      <c r="H10" s="119"/>
      <c r="I10" s="119"/>
      <c r="J10" s="120"/>
    </row>
    <row r="11" spans="1:10" ht="56.25" customHeight="1" x14ac:dyDescent="0.25">
      <c r="A11" s="3" t="s">
        <v>7</v>
      </c>
      <c r="B11" s="78" t="s">
        <v>51</v>
      </c>
      <c r="C11" s="78"/>
      <c r="D11" s="78"/>
      <c r="E11" s="78"/>
      <c r="F11" s="78"/>
      <c r="G11" s="78"/>
      <c r="H11" s="78"/>
      <c r="I11" s="78"/>
      <c r="J11" s="79"/>
    </row>
    <row r="12" spans="1:10" ht="32.25" customHeight="1" x14ac:dyDescent="0.25">
      <c r="A12" s="3" t="s">
        <v>8</v>
      </c>
      <c r="B12" s="78" t="s">
        <v>52</v>
      </c>
      <c r="C12" s="78"/>
      <c r="D12" s="78"/>
      <c r="E12" s="78"/>
      <c r="F12" s="78"/>
      <c r="G12" s="78"/>
      <c r="H12" s="78"/>
      <c r="I12" s="78"/>
      <c r="J12" s="79"/>
    </row>
    <row r="13" spans="1:10" ht="15.75" x14ac:dyDescent="0.25">
      <c r="A13" s="75" t="s">
        <v>9</v>
      </c>
      <c r="B13" s="76"/>
      <c r="C13" s="76"/>
      <c r="D13" s="76"/>
      <c r="E13" s="76"/>
      <c r="F13" s="76"/>
      <c r="G13" s="76"/>
      <c r="H13" s="76"/>
      <c r="I13" s="76"/>
      <c r="J13" s="77"/>
    </row>
    <row r="14" spans="1:10" ht="27.75" customHeight="1" x14ac:dyDescent="0.25">
      <c r="A14" s="3" t="s">
        <v>10</v>
      </c>
      <c r="B14" s="21">
        <v>2</v>
      </c>
      <c r="C14" s="74" t="str">
        <f>IFERROR(VLOOKUP(B14,'[1]Validacion datos'!A2:B5,2,FALSE),"")</f>
        <v>DESARROLLO SOCIAL</v>
      </c>
      <c r="D14" s="74"/>
      <c r="E14" s="74"/>
      <c r="F14" s="74"/>
      <c r="G14" s="74"/>
      <c r="H14" s="74"/>
      <c r="I14" s="74"/>
      <c r="J14" s="74"/>
    </row>
    <row r="15" spans="1:10" ht="26.25" customHeight="1" x14ac:dyDescent="0.25">
      <c r="A15" s="3" t="s">
        <v>11</v>
      </c>
      <c r="B15" s="6">
        <v>2.5</v>
      </c>
      <c r="C15" s="74" t="str">
        <f>IFERROR(VLOOKUP(B15,'[1]Validacion datos'!A8:B26,2,FALSE),"")</f>
        <v>Vivienda digna en entornos saludables</v>
      </c>
      <c r="D15" s="74"/>
      <c r="E15" s="74"/>
      <c r="F15" s="74"/>
      <c r="G15" s="74"/>
      <c r="H15" s="74"/>
      <c r="I15" s="74"/>
      <c r="J15" s="74"/>
    </row>
    <row r="16" spans="1:10" x14ac:dyDescent="0.25">
      <c r="A16" s="3" t="s">
        <v>12</v>
      </c>
      <c r="B16" s="7" t="s">
        <v>53</v>
      </c>
      <c r="C16" s="92" t="str">
        <f>IFERROR(VLOOKUP(B16,'[1]Validacion datos'!D8:E64,2,FALSE),"")</f>
        <v>Garantizar el acceso universal a servicios de agua potable y saneamiento, provistos con calidad y eficiencia</v>
      </c>
      <c r="D16" s="92"/>
      <c r="E16" s="92"/>
      <c r="F16" s="92"/>
      <c r="G16" s="92"/>
      <c r="H16" s="92"/>
      <c r="I16" s="92"/>
      <c r="J16" s="92"/>
    </row>
    <row r="17" spans="1:12" ht="15.75" x14ac:dyDescent="0.25">
      <c r="A17" s="75" t="s">
        <v>13</v>
      </c>
      <c r="B17" s="76"/>
      <c r="C17" s="76"/>
      <c r="D17" s="76"/>
      <c r="E17" s="76"/>
      <c r="F17" s="76"/>
      <c r="G17" s="76"/>
      <c r="H17" s="76"/>
      <c r="I17" s="76"/>
      <c r="J17" s="77"/>
    </row>
    <row r="18" spans="1:12" ht="29.25" customHeight="1" x14ac:dyDescent="0.25">
      <c r="A18" s="3" t="s">
        <v>14</v>
      </c>
      <c r="B18" s="78" t="s">
        <v>57</v>
      </c>
      <c r="C18" s="78"/>
      <c r="D18" s="78"/>
      <c r="E18" s="78"/>
      <c r="F18" s="78"/>
      <c r="G18" s="78"/>
      <c r="H18" s="78"/>
      <c r="I18" s="78"/>
      <c r="J18" s="79"/>
    </row>
    <row r="19" spans="1:12" ht="33" customHeight="1" x14ac:dyDescent="0.25">
      <c r="A19" s="8" t="s">
        <v>15</v>
      </c>
      <c r="B19" s="78" t="s">
        <v>85</v>
      </c>
      <c r="C19" s="78"/>
      <c r="D19" s="78"/>
      <c r="E19" s="78"/>
      <c r="F19" s="78"/>
      <c r="G19" s="78"/>
      <c r="H19" s="78"/>
      <c r="I19" s="78"/>
      <c r="J19" s="79"/>
    </row>
    <row r="20" spans="1:12" ht="21.75" customHeight="1" x14ac:dyDescent="0.25">
      <c r="A20" s="8" t="s">
        <v>16</v>
      </c>
      <c r="B20" s="80" t="s">
        <v>100</v>
      </c>
      <c r="C20" s="80"/>
      <c r="D20" s="80"/>
      <c r="E20" s="80"/>
      <c r="F20" s="80"/>
      <c r="G20" s="80"/>
      <c r="H20" s="80"/>
      <c r="I20" s="80"/>
      <c r="J20" s="81"/>
    </row>
    <row r="21" spans="1:12" x14ac:dyDescent="0.25">
      <c r="A21" s="8" t="s">
        <v>37</v>
      </c>
      <c r="B21" s="78" t="s">
        <v>86</v>
      </c>
      <c r="C21" s="78"/>
      <c r="D21" s="78"/>
      <c r="E21" s="78"/>
      <c r="F21" s="78"/>
      <c r="G21" s="78"/>
      <c r="H21" s="78"/>
      <c r="I21" s="78"/>
      <c r="J21" s="79"/>
    </row>
    <row r="22" spans="1:12" ht="15.75" x14ac:dyDescent="0.25">
      <c r="A22" s="75" t="s">
        <v>17</v>
      </c>
      <c r="B22" s="76"/>
      <c r="C22" s="76"/>
      <c r="D22" s="76"/>
      <c r="E22" s="76"/>
      <c r="F22" s="76"/>
      <c r="G22" s="76"/>
      <c r="H22" s="76"/>
      <c r="I22" s="76"/>
      <c r="J22" s="77"/>
    </row>
    <row r="23" spans="1:12" ht="15.75" x14ac:dyDescent="0.25">
      <c r="A23" s="82" t="s">
        <v>18</v>
      </c>
      <c r="B23" s="83"/>
      <c r="C23" s="83"/>
      <c r="D23" s="83"/>
      <c r="E23" s="83"/>
      <c r="F23" s="83"/>
      <c r="G23" s="83"/>
      <c r="H23" s="83"/>
      <c r="I23" s="83"/>
      <c r="J23" s="84"/>
    </row>
    <row r="24" spans="1:12" ht="15" customHeight="1" x14ac:dyDescent="0.25">
      <c r="A24" s="85" t="s">
        <v>19</v>
      </c>
      <c r="B24" s="86"/>
      <c r="C24" s="87" t="s">
        <v>20</v>
      </c>
      <c r="D24" s="89"/>
      <c r="E24" s="89"/>
      <c r="F24" s="89" t="s">
        <v>21</v>
      </c>
      <c r="G24" s="89"/>
      <c r="H24" s="86"/>
      <c r="I24" s="87" t="s">
        <v>22</v>
      </c>
      <c r="J24" s="88"/>
    </row>
    <row r="25" spans="1:12" x14ac:dyDescent="0.25">
      <c r="A25" s="124">
        <v>601296153</v>
      </c>
      <c r="B25" s="125"/>
      <c r="C25" s="96">
        <v>601296153</v>
      </c>
      <c r="D25" s="97"/>
      <c r="E25" s="98"/>
      <c r="F25" s="96">
        <v>62421707.030000001</v>
      </c>
      <c r="G25" s="97"/>
      <c r="H25" s="98"/>
      <c r="I25" s="126">
        <f>IF(F25&gt;0,F25/C25,0)</f>
        <v>0.10381191816805121</v>
      </c>
      <c r="J25" s="127"/>
    </row>
    <row r="26" spans="1:12" ht="15.75" x14ac:dyDescent="0.25">
      <c r="A26" s="82" t="s">
        <v>23</v>
      </c>
      <c r="B26" s="83"/>
      <c r="C26" s="83"/>
      <c r="D26" s="83"/>
      <c r="E26" s="83"/>
      <c r="F26" s="83"/>
      <c r="G26" s="83"/>
      <c r="H26" s="83"/>
      <c r="I26" s="83"/>
      <c r="J26" s="84"/>
    </row>
    <row r="27" spans="1:12" ht="15" customHeight="1" x14ac:dyDescent="0.25">
      <c r="A27" s="4"/>
      <c r="B27"/>
      <c r="C27" s="90" t="s">
        <v>47</v>
      </c>
      <c r="D27" s="91"/>
      <c r="E27" s="90" t="s">
        <v>95</v>
      </c>
      <c r="F27" s="91"/>
      <c r="G27" s="90" t="s">
        <v>96</v>
      </c>
      <c r="H27" s="90"/>
      <c r="I27" s="90" t="s">
        <v>24</v>
      </c>
      <c r="J27" s="95"/>
      <c r="K27" s="50"/>
    </row>
    <row r="28" spans="1:12" ht="38.25" x14ac:dyDescent="0.25">
      <c r="A28" s="9" t="s">
        <v>25</v>
      </c>
      <c r="B28" s="10" t="s">
        <v>26</v>
      </c>
      <c r="C28" s="10" t="s">
        <v>38</v>
      </c>
      <c r="D28" s="10" t="s">
        <v>39</v>
      </c>
      <c r="E28" s="10" t="s">
        <v>41</v>
      </c>
      <c r="F28" s="10" t="s">
        <v>42</v>
      </c>
      <c r="G28" s="10" t="s">
        <v>43</v>
      </c>
      <c r="H28" s="10" t="s">
        <v>44</v>
      </c>
      <c r="I28" s="10" t="s">
        <v>45</v>
      </c>
      <c r="J28" s="11" t="s">
        <v>46</v>
      </c>
    </row>
    <row r="29" spans="1:12" ht="63" customHeight="1" x14ac:dyDescent="0.25">
      <c r="A29" s="12" t="s">
        <v>75</v>
      </c>
      <c r="B29" s="33" t="s">
        <v>65</v>
      </c>
      <c r="C29" s="40">
        <v>448000</v>
      </c>
      <c r="D29" s="13">
        <v>601296153</v>
      </c>
      <c r="E29" s="13">
        <v>425000</v>
      </c>
      <c r="F29" s="13">
        <v>300648076.5</v>
      </c>
      <c r="G29" s="62">
        <v>416145</v>
      </c>
      <c r="H29" s="13">
        <v>62421707.030000001</v>
      </c>
      <c r="I29" s="14">
        <f>IF(G29&gt;0,G29/E29,0)</f>
        <v>0.97916470588235294</v>
      </c>
      <c r="J29" s="36">
        <f>IF(H29&gt;0,H29/F29,0)</f>
        <v>0.20762383633610243</v>
      </c>
      <c r="L29" s="41"/>
    </row>
    <row r="30" spans="1:12" ht="15.75" x14ac:dyDescent="0.25">
      <c r="A30" s="75" t="s">
        <v>27</v>
      </c>
      <c r="B30" s="76"/>
      <c r="C30" s="76"/>
      <c r="D30" s="76"/>
      <c r="E30" s="76"/>
      <c r="F30" s="76"/>
      <c r="G30" s="76"/>
      <c r="H30" s="76"/>
      <c r="I30" s="76"/>
      <c r="J30" s="77"/>
    </row>
    <row r="31" spans="1:12" ht="15.75" x14ac:dyDescent="0.25">
      <c r="A31" s="82" t="s">
        <v>28</v>
      </c>
      <c r="B31" s="83"/>
      <c r="C31" s="83"/>
      <c r="D31" s="83"/>
      <c r="E31" s="83"/>
      <c r="F31" s="83"/>
      <c r="G31" s="83"/>
      <c r="H31" s="83"/>
      <c r="I31" s="83"/>
      <c r="J31" s="84"/>
    </row>
    <row r="32" spans="1:12" x14ac:dyDescent="0.25">
      <c r="A32" s="16" t="s">
        <v>29</v>
      </c>
      <c r="B32" s="80" t="s">
        <v>87</v>
      </c>
      <c r="C32" s="80"/>
      <c r="D32" s="80"/>
      <c r="E32" s="80"/>
      <c r="F32" s="80"/>
      <c r="G32" s="80"/>
      <c r="H32" s="80"/>
      <c r="I32" s="80"/>
      <c r="J32" s="81"/>
    </row>
    <row r="33" spans="1:17" x14ac:dyDescent="0.25">
      <c r="A33" s="16" t="s">
        <v>30</v>
      </c>
      <c r="B33" s="78" t="s">
        <v>66</v>
      </c>
      <c r="C33" s="78"/>
      <c r="D33" s="78"/>
      <c r="E33" s="78"/>
      <c r="F33" s="78"/>
      <c r="G33" s="78"/>
      <c r="H33" s="78"/>
      <c r="I33" s="78"/>
      <c r="J33" s="79"/>
    </row>
    <row r="34" spans="1:17" ht="78.75" customHeight="1" x14ac:dyDescent="0.25">
      <c r="A34" s="16" t="s">
        <v>31</v>
      </c>
      <c r="B34" s="80" t="s">
        <v>101</v>
      </c>
      <c r="C34" s="80"/>
      <c r="D34" s="80"/>
      <c r="E34" s="80"/>
      <c r="F34" s="80"/>
      <c r="G34" s="80"/>
      <c r="H34" s="80"/>
      <c r="I34" s="80"/>
      <c r="J34" s="81"/>
      <c r="K34" s="57"/>
      <c r="L34" s="58"/>
    </row>
    <row r="35" spans="1:17" ht="30" customHeight="1" x14ac:dyDescent="0.25">
      <c r="A35" s="16" t="s">
        <v>32</v>
      </c>
      <c r="B35" s="78" t="s">
        <v>109</v>
      </c>
      <c r="C35" s="78"/>
      <c r="D35" s="78"/>
      <c r="E35" s="78"/>
      <c r="F35" s="78"/>
      <c r="G35" s="78"/>
      <c r="H35" s="78"/>
      <c r="I35" s="78"/>
      <c r="J35" s="79"/>
    </row>
    <row r="36" spans="1:17" ht="15.75" x14ac:dyDescent="0.25">
      <c r="A36" s="75" t="s">
        <v>33</v>
      </c>
      <c r="B36" s="76"/>
      <c r="C36" s="76"/>
      <c r="D36" s="76"/>
      <c r="E36" s="76"/>
      <c r="F36" s="76"/>
      <c r="G36" s="76"/>
      <c r="H36" s="76"/>
      <c r="I36" s="76"/>
      <c r="J36" s="77"/>
    </row>
    <row r="37" spans="1:17" ht="15.75" x14ac:dyDescent="0.25">
      <c r="A37" s="99" t="s">
        <v>34</v>
      </c>
      <c r="B37" s="100"/>
      <c r="C37" s="100"/>
      <c r="D37" s="100"/>
      <c r="E37" s="100"/>
      <c r="F37" s="100"/>
      <c r="G37" s="100"/>
      <c r="H37" s="100"/>
      <c r="I37" s="100"/>
      <c r="J37" s="101"/>
    </row>
    <row r="38" spans="1:17" ht="19.5" customHeight="1" x14ac:dyDescent="0.25">
      <c r="A38" s="128"/>
      <c r="B38" s="129"/>
      <c r="C38" s="129"/>
      <c r="D38" s="129"/>
      <c r="E38" s="129"/>
      <c r="F38" s="129"/>
      <c r="G38" s="129"/>
      <c r="H38" s="129"/>
      <c r="I38" s="129"/>
      <c r="J38" s="130"/>
    </row>
    <row r="39" spans="1:17" ht="11.25" customHeight="1" x14ac:dyDescent="0.25">
      <c r="A39" s="22"/>
      <c r="B39" s="22"/>
      <c r="C39" s="22"/>
      <c r="D39" s="22"/>
      <c r="E39" s="22"/>
      <c r="F39" s="22"/>
      <c r="G39" s="22"/>
      <c r="H39" s="22"/>
      <c r="I39" s="22"/>
      <c r="J39" s="22"/>
    </row>
    <row r="40" spans="1:17" ht="30.75" customHeight="1" x14ac:dyDescent="0.25">
      <c r="A40" s="105" t="s">
        <v>40</v>
      </c>
      <c r="B40" s="105"/>
      <c r="C40" s="105"/>
      <c r="D40" s="105"/>
      <c r="E40" s="105"/>
      <c r="F40" s="105"/>
      <c r="G40" s="105"/>
      <c r="H40" s="105"/>
      <c r="I40" s="105"/>
      <c r="J40" s="105"/>
      <c r="Q40">
        <v>815464</v>
      </c>
    </row>
    <row r="41" spans="1:17" ht="17.25" customHeight="1" x14ac:dyDescent="0.25">
      <c r="A41" s="54" t="s">
        <v>89</v>
      </c>
      <c r="B41" s="55">
        <f>+A25</f>
        <v>601296153</v>
      </c>
    </row>
    <row r="42" spans="1:17" ht="12.75" customHeight="1" thickBot="1" x14ac:dyDescent="0.3">
      <c r="A42" s="54" t="s">
        <v>90</v>
      </c>
      <c r="B42" s="55">
        <f>+C21</f>
        <v>0</v>
      </c>
      <c r="G42" s="94"/>
      <c r="H42" s="94"/>
      <c r="I42" s="94"/>
      <c r="J42" s="94"/>
      <c r="K42" s="44"/>
      <c r="L42" s="44"/>
      <c r="M42" s="49"/>
    </row>
    <row r="43" spans="1:17" x14ac:dyDescent="0.25">
      <c r="A43" s="54" t="s">
        <v>91</v>
      </c>
      <c r="B43" s="55">
        <f>+F25</f>
        <v>62421707.030000001</v>
      </c>
      <c r="G43" s="73" t="s">
        <v>92</v>
      </c>
      <c r="H43" s="73"/>
      <c r="I43" s="73"/>
      <c r="J43" s="73"/>
    </row>
    <row r="44" spans="1:17" x14ac:dyDescent="0.25">
      <c r="A44" s="64" t="s">
        <v>111</v>
      </c>
      <c r="G44" s="73" t="s">
        <v>93</v>
      </c>
      <c r="H44" s="73"/>
      <c r="I44" s="73"/>
      <c r="J44" s="73"/>
    </row>
  </sheetData>
  <mergeCells count="51">
    <mergeCell ref="A37:J37"/>
    <mergeCell ref="A38:J38"/>
    <mergeCell ref="A40:J40"/>
    <mergeCell ref="A31:J31"/>
    <mergeCell ref="B32:J32"/>
    <mergeCell ref="B33:J33"/>
    <mergeCell ref="B34:J34"/>
    <mergeCell ref="B35:J35"/>
    <mergeCell ref="A36:J36"/>
    <mergeCell ref="B21:J21"/>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2:J42"/>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s>
  <dataValidations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D28:D29 B41:B42 F28:F29 E29"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6179E214-DE6C-4DAA-B1F8-1FB034F4CDA6}"/>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525B939E-55EB-463C-8994-841D4CCA0145}"/>
    <dataValidation allowBlank="1" showInputMessage="1" prompt="Nombre del capítulo" sqref="B8:J10" xr:uid="{80D6CCA4-2213-4074-B6C4-A24F74ECDDE1}"/>
    <dataValidation allowBlank="1" sqref="A8" xr:uid="{17A7D1C9-7A78-44C4-AA43-6F2AA4B493E8}"/>
  </dataValidations>
  <pageMargins left="0.25" right="0.25" top="0.75" bottom="0.75" header="0.3" footer="0.3"/>
  <pageSetup scale="71" fitToHeight="0"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Katihusca O. Ledesma G.</cp:lastModifiedBy>
  <cp:lastPrinted>2023-08-21T17:29:12Z</cp:lastPrinted>
  <dcterms:created xsi:type="dcterms:W3CDTF">2021-03-22T15:50:10Z</dcterms:created>
  <dcterms:modified xsi:type="dcterms:W3CDTF">2023-08-22T13:37:31Z</dcterms:modified>
</cp:coreProperties>
</file>