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85" windowHeight="6150" tabRatio="500" activeTab="0"/>
  </bookViews>
  <sheets>
    <sheet name="PRESUPUESTO" sheetId="1" r:id="rId1"/>
  </sheets>
  <definedNames>
    <definedName name="_xlfn._FV" hidden="1">#NAME?</definedName>
    <definedName name="A" localSheetId="0">'PRESUPUESTO'!#REF!</definedName>
    <definedName name="A">#REF!</definedName>
    <definedName name="A_2" localSheetId="0">#REF!</definedName>
    <definedName name="A_2">#REF!</definedName>
    <definedName name="_xlnm.Print_Area" localSheetId="0">'PRESUPUESTO'!$A$1:$G$165</definedName>
    <definedName name="Excel_BuiltIn__FilterDatabase_1" localSheetId="0">'PRESUPUESTO'!#REF!</definedName>
    <definedName name="Excel_BuiltIn__FilterDatabase_1">#REF!</definedName>
    <definedName name="Excel_BuiltIn_Print_Area" localSheetId="0">'PRESUPUESTO'!$A$1:$G$167</definedName>
    <definedName name="Excel_BuiltIn_Print_Area_1_1" localSheetId="0">'PRESUPUESTO'!#REF!</definedName>
    <definedName name="Excel_BuiltIn_Print_Area_1_1">#REF!</definedName>
    <definedName name="Excel_BuiltIn_Print_Area_1_1_1" localSheetId="0">'PRESUPUESTO'!$A$1:$G$165</definedName>
    <definedName name="Excel_BuiltIn_Print_Area_1_1_1">#REF!</definedName>
    <definedName name="Excel_BuiltIn_Print_Area_1_1_1_1" localSheetId="0">'PRESUPUESTO'!#REF!</definedName>
    <definedName name="Excel_BuiltIn_Print_Area_1_1_1_1">#REF!</definedName>
    <definedName name="Excel_BuiltIn_Print_Area_1_1_1_1_1" localSheetId="0">'PRESUPUESTO'!$A$1:$G$165</definedName>
    <definedName name="Excel_BuiltIn_Print_Area_1_1_1_1_1">#REF!</definedName>
    <definedName name="Excel_BuiltIn_Print_Area_2">#REF!</definedName>
    <definedName name="Excel_BuiltIn_Print_Area_3">#REF!</definedName>
    <definedName name="Excel_BuiltIn_Print_Titles" localSheetId="0">'PRESUPUESTO'!$1:$9</definedName>
    <definedName name="Excel_BuiltIn_Print_Titles_1" localSheetId="0">'PRESUPUESTO'!$A$1:$HE$9</definedName>
    <definedName name="Excel_BuiltIn_Print_Titles_1">#REF!</definedName>
    <definedName name="Excel_BuiltIn_Print_Titles_1_1" localSheetId="0">'PRESUPUESTO'!$A$1:$GX$9</definedName>
    <definedName name="Excel_BuiltIn_Print_Titles_1_1">#REF!</definedName>
    <definedName name="F" localSheetId="0">'PRESUPUESTO'!#REF!</definedName>
    <definedName name="F">#REF!</definedName>
    <definedName name="F_2" localSheetId="0">#REF!</definedName>
    <definedName name="F_2">#REF!</definedName>
    <definedName name="Print_Area_MI_1" localSheetId="0">'PRESUPUESTO'!$A$1:$G$165</definedName>
    <definedName name="Print_Area_MI_1">#REF!</definedName>
    <definedName name="Print_Area_MI_2" localSheetId="0">#REF!</definedName>
    <definedName name="Print_Area_MI_2">#REF!</definedName>
    <definedName name="_xlnm.Print_Titles" localSheetId="0">'PRESUPUESTO'!$1:$9</definedName>
  </definedNames>
  <calcPr fullCalcOnLoad="1"/>
</workbook>
</file>

<file path=xl/sharedStrings.xml><?xml version="1.0" encoding="utf-8"?>
<sst xmlns="http://schemas.openxmlformats.org/spreadsheetml/2006/main" count="241" uniqueCount="156">
  <si>
    <t>CANTIDAD</t>
  </si>
  <si>
    <t>UD</t>
  </si>
  <si>
    <t>TRABAJOS GENERALES:</t>
  </si>
  <si>
    <t>Meses</t>
  </si>
  <si>
    <t>Control de tránsito en vías existentes de acceso a la obra (cubicar desglosado).</t>
  </si>
  <si>
    <t>PA</t>
  </si>
  <si>
    <t>Construcción de accesos temporales.</t>
  </si>
  <si>
    <t>ML</t>
  </si>
  <si>
    <t>Oficina de campo / campamento obra (cubicar desglosado).</t>
  </si>
  <si>
    <t>Control de calidad (densidad de campo del relleno, y toma de muestras y rotura de probetas de hormigón).</t>
  </si>
  <si>
    <t>Limpieza, desmonte y destronque (cubicar desglosado).</t>
  </si>
  <si>
    <t>Estructuras existentes (cubicar desglosado).</t>
  </si>
  <si>
    <t>M3</t>
  </si>
  <si>
    <t>Bote de material (con equipo; cubicar desglosado).</t>
  </si>
  <si>
    <t>MOVIMIENTO DE TIERRA:</t>
  </si>
  <si>
    <t>Suministro y colocación de piedraplén.</t>
  </si>
  <si>
    <t>Compactación relleno.</t>
  </si>
  <si>
    <t>Bote material sobrante a 15 kms.</t>
  </si>
  <si>
    <t>M2</t>
  </si>
  <si>
    <t>Tragantes para drenaje pluvial (cada 30 mts a cada lado. Incluye interconexión).</t>
  </si>
  <si>
    <t>UDS</t>
  </si>
  <si>
    <t>Aceras.</t>
  </si>
  <si>
    <t>Contenes.</t>
  </si>
  <si>
    <t>Badenes.</t>
  </si>
  <si>
    <t>MANEJO DE AGUA CON BOMBA DE ACHIQUE DE</t>
  </si>
  <si>
    <t>Ø2".</t>
  </si>
  <si>
    <t>DIAS</t>
  </si>
  <si>
    <t>Ø3".</t>
  </si>
  <si>
    <t>Ø4".</t>
  </si>
  <si>
    <t>Ø6".</t>
  </si>
  <si>
    <t>MESES</t>
  </si>
  <si>
    <t>TOTAL DE GASTOS INDIRECTOS</t>
  </si>
  <si>
    <t>EQUIPAMIENTO CAASD</t>
  </si>
  <si>
    <t>No.</t>
  </si>
  <si>
    <t>DESCRIPCION</t>
  </si>
  <si>
    <t>PRECIO</t>
  </si>
  <si>
    <t>SUB TOTAL RD$</t>
  </si>
  <si>
    <t xml:space="preserve">CORPORACION DEL ACUEDUCTO Y ALCANTARILLADO DE SANTO DOMINGO </t>
  </si>
  <si>
    <t>***C.A.A.S.D.***</t>
  </si>
  <si>
    <t>Unidad Ejecutora de Proyectos</t>
  </si>
  <si>
    <t>SUB - TOTAL GENERAL</t>
  </si>
  <si>
    <t>GASTOS ADMINISTRATIVOS</t>
  </si>
  <si>
    <t>SEGURO Y FIANZAS</t>
  </si>
  <si>
    <t>TRANSPORTE</t>
  </si>
  <si>
    <t>LEY # 6/86</t>
  </si>
  <si>
    <t>SUB-TOTAL GENERAL EN RD$</t>
  </si>
  <si>
    <t>CUENCA HIDROGRAFICA</t>
  </si>
  <si>
    <t>CODIA</t>
  </si>
  <si>
    <t>IMPREVISTOS</t>
  </si>
  <si>
    <t>TOTAL GENERAL A CONTRATAR</t>
  </si>
  <si>
    <t>DEMOLICIONES:</t>
  </si>
  <si>
    <t xml:space="preserve">SUB-TOTAL </t>
  </si>
  <si>
    <t>COSTO RD$</t>
  </si>
  <si>
    <t>Movimiento de Tierra:</t>
  </si>
  <si>
    <t>Zabaleta en losa de Fondo</t>
  </si>
  <si>
    <t>Fino Losa de Fondo</t>
  </si>
  <si>
    <t>Fino Losa de Techo</t>
  </si>
  <si>
    <t>REPOSICION DE:</t>
  </si>
  <si>
    <t>Pañete interior Pulido</t>
  </si>
  <si>
    <t>Ataguías (cubicar desglosado).</t>
  </si>
  <si>
    <t>RED DE ALCANTARILLADO SANITARIO:</t>
  </si>
  <si>
    <t>Replanteo y control topográfico</t>
  </si>
  <si>
    <t>Asiento de Arena tuberías</t>
  </si>
  <si>
    <t>Suministro de Tuberías:</t>
  </si>
  <si>
    <t>Colocación de Tuberías:</t>
  </si>
  <si>
    <t>Registro Sanitario en ladrillos:</t>
  </si>
  <si>
    <t>Empalme de Registro a Tubería Existente</t>
  </si>
  <si>
    <t>Acometidas Sanitarias:</t>
  </si>
  <si>
    <t>Transporte interno de Tuberías:</t>
  </si>
  <si>
    <t>Hormigón Armado en:</t>
  </si>
  <si>
    <t>Ø12" PVC - SDR - 32.5</t>
  </si>
  <si>
    <t>Ø12" X 4"  PVC - SDR - 32.5</t>
  </si>
  <si>
    <t>DIRECCION TECNICA</t>
  </si>
  <si>
    <t>SUPERVISION</t>
  </si>
  <si>
    <t>ITBIS (18% DE DIRECCION TECNICA)</t>
  </si>
  <si>
    <t>DISEÑO URBANISTICO</t>
  </si>
  <si>
    <t>Viaje</t>
  </si>
  <si>
    <t xml:space="preserve">CONSTRUCCION DE: </t>
  </si>
  <si>
    <t xml:space="preserve">Relleno compactado </t>
  </si>
  <si>
    <t>Hormigón de Nivelación, e = 0.05 mts (Horm. Simple)</t>
  </si>
  <si>
    <t>Muro de cabezal  ( Lateral y Posterior)</t>
  </si>
  <si>
    <t xml:space="preserve">Viga 0.25 X 0.55m </t>
  </si>
  <si>
    <t xml:space="preserve">Viga 0.25 X 0.40m </t>
  </si>
  <si>
    <t>Suministro de material de relleno (Caliche)</t>
  </si>
  <si>
    <t xml:space="preserve">TRANSPORTE DE EQUIPOS PESADOS </t>
  </si>
  <si>
    <t>Suministro y colocación de tuberías PVC drenaje para dirigir aguas desde bombas de achique a zonas alejadas.(Cubicar Desglosado)</t>
  </si>
  <si>
    <t>CONSTRUCCION DE:</t>
  </si>
  <si>
    <t>Excavación con Retro Excavadora en Material No Clasificado</t>
  </si>
  <si>
    <t>Suministro de material para relleno (caliche).</t>
  </si>
  <si>
    <t>Cabezal de Descarga Salida:</t>
  </si>
  <si>
    <t>Cabezal de Descarga de Entrada:</t>
  </si>
  <si>
    <t xml:space="preserve">Viga 0.25 X 0.65m </t>
  </si>
  <si>
    <t xml:space="preserve">Viga 0.25 X 0.1.05 m </t>
  </si>
  <si>
    <t>Losa de Techo, e= 0.15 Mts,</t>
  </si>
  <si>
    <t>3.01 mts a 4.00mts</t>
  </si>
  <si>
    <t>4.01 mts a 5.00mts</t>
  </si>
  <si>
    <t>Alumbrado Calle;</t>
  </si>
  <si>
    <t>Alimentación Primaria (Cubicar Desglosado)</t>
  </si>
  <si>
    <t>Suministro y Colocación de Postes Para Iluminación</t>
  </si>
  <si>
    <t>Asfalto e = 2"</t>
  </si>
  <si>
    <t>5.1.1</t>
  </si>
  <si>
    <t>5.1.1.1</t>
  </si>
  <si>
    <t>5.1.1.2</t>
  </si>
  <si>
    <t>5.1.1.3</t>
  </si>
  <si>
    <t>5.1.1.4</t>
  </si>
  <si>
    <t>5.1.2</t>
  </si>
  <si>
    <t>5.1.2.1</t>
  </si>
  <si>
    <t>5.1.2.2</t>
  </si>
  <si>
    <t>5.1.2.3</t>
  </si>
  <si>
    <t>5.1.2.4</t>
  </si>
  <si>
    <t>5.1.2.5</t>
  </si>
  <si>
    <t>5.2.1</t>
  </si>
  <si>
    <t>5.2.1.1</t>
  </si>
  <si>
    <t>5.2.1.2</t>
  </si>
  <si>
    <t>5.2.1.3</t>
  </si>
  <si>
    <t>5.2.1.4</t>
  </si>
  <si>
    <t>5.2.2</t>
  </si>
  <si>
    <t>5.2.2.1</t>
  </si>
  <si>
    <t>5.2.2.2</t>
  </si>
  <si>
    <t>5.2.2.3</t>
  </si>
  <si>
    <t>5.2.2.4</t>
  </si>
  <si>
    <t>5.2.2.5</t>
  </si>
  <si>
    <t>6.1.1</t>
  </si>
  <si>
    <t>6.2.1</t>
  </si>
  <si>
    <t>6.3.1</t>
  </si>
  <si>
    <t>6.3.2</t>
  </si>
  <si>
    <t>6.5.1</t>
  </si>
  <si>
    <t>6.6.1</t>
  </si>
  <si>
    <t>LIMPIEZA CONTINUA Y FINAL(Cubicar Desglosado)</t>
  </si>
  <si>
    <t>Muros En Blocks de 8" Camaras Llenas</t>
  </si>
  <si>
    <t>Viga Perimetral de Coronacion (0.20 x 0.20 Mts)</t>
  </si>
  <si>
    <t>Losa de Fondo (esp= 0.30m, )</t>
  </si>
  <si>
    <t xml:space="preserve">Losa Fondo, e= 0.25 Mts, </t>
  </si>
  <si>
    <t>RED DE AGUA POTABLE::</t>
  </si>
  <si>
    <t>Ø3" PVC - SDR - 21 Con Junta de Goma</t>
  </si>
  <si>
    <t>Acometidas Agua Potable:</t>
  </si>
  <si>
    <t>Ø3" X 3/4"  Polietileno</t>
  </si>
  <si>
    <t>7.1.1</t>
  </si>
  <si>
    <t>7.2.1</t>
  </si>
  <si>
    <t>7.4.1</t>
  </si>
  <si>
    <t>7.5.1</t>
  </si>
  <si>
    <t>Prueba Hiodrostatica:</t>
  </si>
  <si>
    <t>P.A.</t>
  </si>
  <si>
    <t>Suministro y colocación de piezas (Un 20% Costo Tub)(cubicar desglosado)</t>
  </si>
  <si>
    <t>7.3.1</t>
  </si>
  <si>
    <t>7.3.2</t>
  </si>
  <si>
    <t>Empalme aTubería Existente</t>
  </si>
  <si>
    <t>8.7.1</t>
  </si>
  <si>
    <t>8.7.2</t>
  </si>
  <si>
    <t>SUMINISTRO Y COLOCACION DE TAPAS D=60 (Polietileno)</t>
  </si>
  <si>
    <t>12</t>
  </si>
  <si>
    <t>Servicio Existente  (Incl. Cruce de Calle Existente)(cubicar desglosado).</t>
  </si>
  <si>
    <t>2022-54 UEP</t>
  </si>
  <si>
    <t>CONSTRUCCION DE CANAL TIPO CAJON  EN MUROS DE BLOCKS DE 8" CAMARAS LLENAS CON LOSA DE TECHO (CAJON 1.75 MTS de Ancho X 1.20 MTS de Profundidad Promedio)(Tramo desde Cabezal de Entrada Hasta Cabezal de Salida):</t>
  </si>
  <si>
    <t>Viviendas, Tipo Económica (10 Uds) (Cubicar desglosado)</t>
  </si>
  <si>
    <t xml:space="preserve"> SANEAMIENTO PLUVIAL Y SANITARIO CAÑADA BAJO MUNDO, LOS GUARICANOS,  STO.  DOGO NORTE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</si>
</sst>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_(* #,##0.00_);_(* \(#,##0.00\);_(* \-??_);_(@_)"/>
    <numFmt numFmtId="187" formatCode="_(\$* #,##0.00_);_(\$* \(#,##0.00\);_(\$* \-??_);_(@_)"/>
    <numFmt numFmtId="188" formatCode="#.##0\.00\ _€;\-#.##0\.00\ _€"/>
    <numFmt numFmtId="189" formatCode="_(* #,##0.0000_);_(* \(#,##0.0000\);_(* \-??_);_(@_)"/>
    <numFmt numFmtId="190" formatCode="_(* #,##0.0_);_(* \(#,##0.0\);_(* \-??_);_(@_)"/>
    <numFmt numFmtId="191" formatCode="&quot;RD$&quot;#,##0.00"/>
    <numFmt numFmtId="192" formatCode="#,##0.0_);\(#,##0.0\)"/>
    <numFmt numFmtId="193" formatCode="#,##0.000_);\(#,##0.000\)"/>
    <numFmt numFmtId="194" formatCode="&quot;RD$&quot;#,##0.00_);&quot;(RD$&quot;#,##0.00\)"/>
    <numFmt numFmtId="195" formatCode="mm/yy"/>
    <numFmt numFmtId="196" formatCode="_(* #,##0.000_);_(* \(#,##0.000\);_(* \-??_);_(@_)"/>
    <numFmt numFmtId="197" formatCode="_-* #,##0.00_-;\-* #,##0.00_-;_-* \-??_-;_-@_-"/>
    <numFmt numFmtId="198" formatCode="_-* #,##0.0000_-;\-* #,##0.0000_-;_-* \-??_-;_-@_-"/>
    <numFmt numFmtId="199" formatCode="#,##0.0000"/>
    <numFmt numFmtId="200" formatCode="0.00_)"/>
    <numFmt numFmtId="201" formatCode="#,##0.00&quot; &quot;;\(#,##0.00\)"/>
    <numFmt numFmtId="202" formatCode="&quot; &quot;* #,##0.00&quot; &quot;;&quot; &quot;* \(#,##0.00\);&quot; &quot;* &quot;-&quot;??&quot; &quot;"/>
    <numFmt numFmtId="203" formatCode="0.0"/>
    <numFmt numFmtId="204" formatCode="_-* #,##0.0000_-;\-* #,##0.0000_-;_-* &quot;-&quot;????_-;_-@_-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_-* #,##0.00000_-;\-* #,##0.00000_-;_-* &quot;-&quot;?????_-;_-@_-"/>
    <numFmt numFmtId="210" formatCode="#,##0.0000000;\-#,##0.0000000"/>
    <numFmt numFmtId="211" formatCode="#,##0.00000000;\-#,##0.00000000"/>
    <numFmt numFmtId="212" formatCode="#,##0.000000000;\-#,##0.000000000"/>
    <numFmt numFmtId="213" formatCode="#,##0.0000000000;\-#,##0.0000000000"/>
    <numFmt numFmtId="214" formatCode="0.0000"/>
    <numFmt numFmtId="215" formatCode="0_)"/>
    <numFmt numFmtId="216" formatCode="_(* #,##0.000000_);_(* \(#,##0.000000\);_(* &quot;-&quot;??_);_(@_)"/>
    <numFmt numFmtId="217" formatCode="#,##0.000"/>
    <numFmt numFmtId="218" formatCode="0.0_)"/>
    <numFmt numFmtId="219" formatCode="0.00000"/>
    <numFmt numFmtId="220" formatCode="[$-1C0A]#,##0.00_);\(#,##0.00\)"/>
    <numFmt numFmtId="221" formatCode="&quot;RD$&quot;#,##0.00_);[Red]&quot;(RD$&quot;#,##0.00\)"/>
    <numFmt numFmtId="222" formatCode="\$#,##0.00;&quot;-$&quot;#,##0.00"/>
    <numFmt numFmtId="223" formatCode="_(* #,##0.000000_);_(* \(#,##0.000000\);_(* &quot;-&quot;??????_);_(@_)"/>
    <numFmt numFmtId="224" formatCode="_-&quot;$&quot;* #,##0_-;\-&quot;$&quot;* #,##0_-;_-&quot;$&quot;* &quot;-&quot;_-;_-@_-"/>
    <numFmt numFmtId="225" formatCode="_-* #,##0_-;\-* #,##0_-;_-* &quot;-&quot;_-;_-@_-"/>
    <numFmt numFmtId="226" formatCode="_-&quot;$&quot;* #,##0.00_-;\-&quot;$&quot;* #,##0.00_-;_-&quot;$&quot;* &quot;-&quot;??_-;_-@_-"/>
  </numFmts>
  <fonts count="58">
    <font>
      <sz val="10"/>
      <name val="Courier New"/>
      <family val="3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62"/>
      <name val="Arial"/>
      <family val="2"/>
    </font>
    <font>
      <sz val="14"/>
      <color indexed="13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4"/>
      <color rgb="FF376092"/>
      <name val="Arial"/>
      <family val="2"/>
    </font>
    <font>
      <sz val="14"/>
      <color rgb="FF92D050"/>
      <name val="Arial"/>
      <family val="2"/>
    </font>
    <font>
      <b/>
      <sz val="14"/>
      <color rgb="FF000000"/>
      <name val="Arial"/>
      <family val="2"/>
    </font>
    <font>
      <sz val="14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/>
      <bottom style="dotted"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double">
        <color indexed="8"/>
      </right>
      <top style="dotted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9"/>
      </left>
      <right/>
      <top/>
      <bottom/>
    </border>
  </borders>
  <cellStyleXfs count="8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39" fontId="0" fillId="0" borderId="0">
      <alignment/>
      <protection/>
    </xf>
    <xf numFmtId="0" fontId="44" fillId="30" borderId="0" applyNumberFormat="0" applyBorder="0" applyAlignment="0" applyProtection="0"/>
    <xf numFmtId="186" fontId="0" fillId="0" borderId="0" applyFill="0" applyBorder="0" applyAlignment="0" applyProtection="0"/>
    <xf numFmtId="41" fontId="1" fillId="0" borderId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0" fillId="0" borderId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7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188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9">
    <xf numFmtId="39" fontId="0" fillId="0" borderId="0" xfId="0" applyAlignment="1">
      <alignment/>
    </xf>
    <xf numFmtId="39" fontId="2" fillId="0" borderId="0" xfId="0" applyFont="1" applyFill="1" applyAlignment="1">
      <alignment vertical="center"/>
    </xf>
    <xf numFmtId="39" fontId="4" fillId="0" borderId="0" xfId="0" applyFont="1" applyAlignment="1">
      <alignment/>
    </xf>
    <xf numFmtId="39" fontId="2" fillId="0" borderId="0" xfId="0" applyFont="1" applyFill="1" applyBorder="1" applyAlignment="1">
      <alignment horizontal="left" vertical="center"/>
    </xf>
    <xf numFmtId="39" fontId="2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left" vertical="center"/>
    </xf>
    <xf numFmtId="192" fontId="2" fillId="0" borderId="0" xfId="0" applyNumberFormat="1" applyFont="1" applyFill="1" applyBorder="1" applyAlignment="1" applyProtection="1">
      <alignment vertical="center" wrapText="1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Font="1" applyFill="1" applyAlignment="1">
      <alignment horizontal="center" vertical="center"/>
    </xf>
    <xf numFmtId="189" fontId="2" fillId="0" borderId="0" xfId="0" applyNumberFormat="1" applyFont="1" applyFill="1" applyAlignment="1">
      <alignment vertical="center"/>
    </xf>
    <xf numFmtId="39" fontId="4" fillId="0" borderId="0" xfId="0" applyFont="1" applyFill="1" applyAlignment="1">
      <alignment vertical="center"/>
    </xf>
    <xf numFmtId="202" fontId="5" fillId="33" borderId="0" xfId="0" applyNumberFormat="1" applyFont="1" applyFill="1" applyBorder="1" applyAlignment="1">
      <alignment horizontal="right" vertical="center" wrapText="1"/>
    </xf>
    <xf numFmtId="202" fontId="5" fillId="33" borderId="0" xfId="0" applyNumberFormat="1" applyFont="1" applyFill="1" applyBorder="1" applyAlignment="1">
      <alignment horizontal="justify" vertical="center" wrapText="1"/>
    </xf>
    <xf numFmtId="186" fontId="5" fillId="33" borderId="0" xfId="48" applyFont="1" applyFill="1" applyBorder="1" applyAlignment="1">
      <alignment horizontal="center" vertical="center" wrapText="1"/>
    </xf>
    <xf numFmtId="200" fontId="6" fillId="0" borderId="0" xfId="67" applyNumberFormat="1" applyFont="1" applyAlignment="1" applyProtection="1">
      <alignment horizontal="left" vertical="center"/>
      <protection/>
    </xf>
    <xf numFmtId="201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right" vertical="center"/>
    </xf>
    <xf numFmtId="186" fontId="2" fillId="34" borderId="10" xfId="0" applyNumberFormat="1" applyFont="1" applyFill="1" applyBorder="1" applyAlignment="1" applyProtection="1">
      <alignment horizontal="right" vertical="center"/>
      <protection/>
    </xf>
    <xf numFmtId="0" fontId="7" fillId="8" borderId="11" xfId="0" applyNumberFormat="1" applyFont="1" applyFill="1" applyBorder="1" applyAlignment="1">
      <alignment horizontal="center" vertical="center" wrapText="1"/>
    </xf>
    <xf numFmtId="0" fontId="7" fillId="8" borderId="12" xfId="0" applyNumberFormat="1" applyFont="1" applyFill="1" applyBorder="1" applyAlignment="1">
      <alignment horizontal="center" vertical="center" wrapText="1"/>
    </xf>
    <xf numFmtId="186" fontId="7" fillId="8" borderId="12" xfId="48" applyFont="1" applyFill="1" applyBorder="1" applyAlignment="1">
      <alignment horizontal="center" vertical="center" wrapText="1"/>
    </xf>
    <xf numFmtId="0" fontId="7" fillId="8" borderId="13" xfId="0" applyNumberFormat="1" applyFont="1" applyFill="1" applyBorder="1" applyAlignment="1">
      <alignment horizontal="center" vertical="center" wrapText="1"/>
    </xf>
    <xf numFmtId="200" fontId="5" fillId="0" borderId="14" xfId="0" applyNumberFormat="1" applyFont="1" applyBorder="1" applyAlignment="1">
      <alignment vertical="center" wrapText="1"/>
    </xf>
    <xf numFmtId="203" fontId="4" fillId="0" borderId="15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vertical="center" wrapText="1"/>
    </xf>
    <xf numFmtId="39" fontId="4" fillId="0" borderId="14" xfId="0" applyFont="1" applyBorder="1" applyAlignment="1">
      <alignment vertical="center" wrapText="1"/>
    </xf>
    <xf numFmtId="179" fontId="2" fillId="0" borderId="10" xfId="50" applyNumberFormat="1" applyFont="1" applyFill="1" applyBorder="1" applyAlignment="1" applyProtection="1">
      <alignment vertical="center" wrapText="1"/>
      <protection/>
    </xf>
    <xf numFmtId="49" fontId="2" fillId="35" borderId="16" xfId="0" applyNumberFormat="1" applyFont="1" applyFill="1" applyBorder="1" applyAlignment="1">
      <alignment horizontal="right" vertical="center" wrapText="1"/>
    </xf>
    <xf numFmtId="0" fontId="2" fillId="35" borderId="17" xfId="0" applyNumberFormat="1" applyFont="1" applyFill="1" applyBorder="1" applyAlignment="1">
      <alignment vertical="center" wrapText="1"/>
    </xf>
    <xf numFmtId="171" fontId="2" fillId="35" borderId="17" xfId="61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171" fontId="2" fillId="35" borderId="17" xfId="61" applyNumberFormat="1" applyFont="1" applyFill="1" applyBorder="1" applyAlignment="1" applyProtection="1">
      <alignment horizontal="right" vertical="center" wrapText="1"/>
      <protection/>
    </xf>
    <xf numFmtId="186" fontId="2" fillId="35" borderId="18" xfId="61" applyFont="1" applyFill="1" applyBorder="1" applyAlignment="1" applyProtection="1">
      <alignment horizontal="right" vertical="center" wrapText="1"/>
      <protection/>
    </xf>
    <xf numFmtId="200" fontId="5" fillId="0" borderId="19" xfId="0" applyNumberFormat="1" applyFont="1" applyBorder="1" applyAlignment="1">
      <alignment horizontal="fill" vertical="center" wrapText="1"/>
    </xf>
    <xf numFmtId="200" fontId="3" fillId="0" borderId="20" xfId="0" applyNumberFormat="1" applyFont="1" applyBorder="1" applyAlignment="1">
      <alignment vertical="center" wrapText="1"/>
    </xf>
    <xf numFmtId="200" fontId="5" fillId="0" borderId="20" xfId="0" applyNumberFormat="1" applyFont="1" applyBorder="1" applyAlignment="1">
      <alignment vertical="center" wrapText="1"/>
    </xf>
    <xf numFmtId="179" fontId="3" fillId="0" borderId="21" xfId="50" applyNumberFormat="1" applyFont="1" applyFill="1" applyBorder="1" applyAlignment="1" applyProtection="1">
      <alignment vertical="center" wrapText="1"/>
      <protection/>
    </xf>
    <xf numFmtId="10" fontId="5" fillId="8" borderId="14" xfId="0" applyNumberFormat="1" applyFont="1" applyFill="1" applyBorder="1" applyAlignment="1">
      <alignment vertical="center" wrapText="1"/>
    </xf>
    <xf numFmtId="10" fontId="5" fillId="0" borderId="20" xfId="70" applyNumberFormat="1" applyFont="1" applyFill="1" applyBorder="1" applyAlignment="1" applyProtection="1">
      <alignment vertical="center" wrapText="1"/>
      <protection/>
    </xf>
    <xf numFmtId="10" fontId="4" fillId="35" borderId="17" xfId="70" applyNumberFormat="1" applyFont="1" applyFill="1" applyBorder="1" applyAlignment="1" applyProtection="1">
      <alignment horizontal="center" vertical="center" wrapText="1"/>
      <protection/>
    </xf>
    <xf numFmtId="49" fontId="2" fillId="36" borderId="16" xfId="0" applyNumberFormat="1" applyFont="1" applyFill="1" applyBorder="1" applyAlignment="1">
      <alignment horizontal="right" vertical="center" wrapText="1"/>
    </xf>
    <xf numFmtId="0" fontId="2" fillId="36" borderId="17" xfId="0" applyNumberFormat="1" applyFont="1" applyFill="1" applyBorder="1" applyAlignment="1">
      <alignment vertical="center" wrapText="1"/>
    </xf>
    <xf numFmtId="10" fontId="4" fillId="36" borderId="17" xfId="7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>
      <alignment horizontal="center" vertical="center" wrapText="1"/>
    </xf>
    <xf numFmtId="171" fontId="2" fillId="36" borderId="17" xfId="61" applyNumberFormat="1" applyFont="1" applyFill="1" applyBorder="1" applyAlignment="1" applyProtection="1">
      <alignment horizontal="right" vertical="center" wrapText="1"/>
      <protection/>
    </xf>
    <xf numFmtId="186" fontId="2" fillId="36" borderId="18" xfId="61" applyFont="1" applyFill="1" applyBorder="1" applyAlignment="1" applyProtection="1">
      <alignment horizontal="right" vertical="center" wrapText="1"/>
      <protection/>
    </xf>
    <xf numFmtId="49" fontId="2" fillId="35" borderId="22" xfId="0" applyNumberFormat="1" applyFont="1" applyFill="1" applyBorder="1" applyAlignment="1">
      <alignment horizontal="right" vertical="center" wrapText="1"/>
    </xf>
    <xf numFmtId="0" fontId="2" fillId="35" borderId="23" xfId="0" applyNumberFormat="1" applyFont="1" applyFill="1" applyBorder="1" applyAlignment="1">
      <alignment vertical="center" wrapText="1"/>
    </xf>
    <xf numFmtId="171" fontId="4" fillId="35" borderId="17" xfId="61" applyNumberFormat="1" applyFont="1" applyFill="1" applyBorder="1" applyAlignment="1" applyProtection="1">
      <alignment vertical="center" wrapText="1"/>
      <protection/>
    </xf>
    <xf numFmtId="0" fontId="4" fillId="35" borderId="23" xfId="0" applyNumberFormat="1" applyFont="1" applyFill="1" applyBorder="1" applyAlignment="1">
      <alignment horizontal="center" vertical="center" wrapText="1"/>
    </xf>
    <xf numFmtId="0" fontId="4" fillId="35" borderId="23" xfId="0" applyNumberFormat="1" applyFont="1" applyFill="1" applyBorder="1" applyAlignment="1">
      <alignment vertical="center" wrapText="1"/>
    </xf>
    <xf numFmtId="171" fontId="2" fillId="35" borderId="23" xfId="61" applyNumberFormat="1" applyFont="1" applyFill="1" applyBorder="1" applyAlignment="1" applyProtection="1">
      <alignment horizontal="right" vertical="center" wrapText="1"/>
      <protection/>
    </xf>
    <xf numFmtId="186" fontId="2" fillId="35" borderId="24" xfId="61" applyFont="1" applyFill="1" applyBorder="1" applyAlignment="1" applyProtection="1">
      <alignment horizontal="right" vertical="center" wrapText="1"/>
      <protection/>
    </xf>
    <xf numFmtId="200" fontId="5" fillId="0" borderId="20" xfId="0" applyNumberFormat="1" applyFont="1" applyBorder="1" applyAlignment="1">
      <alignment horizontal="center" vertical="center" wrapText="1"/>
    </xf>
    <xf numFmtId="218" fontId="53" fillId="0" borderId="0" xfId="67" applyNumberFormat="1" applyFont="1" applyAlignment="1">
      <alignment vertical="center"/>
      <protection/>
    </xf>
    <xf numFmtId="188" fontId="53" fillId="0" borderId="0" xfId="67" applyFont="1" applyAlignment="1">
      <alignment horizontal="left" vertical="center"/>
      <protection/>
    </xf>
    <xf numFmtId="171" fontId="53" fillId="0" borderId="0" xfId="56" applyFont="1" applyBorder="1" applyAlignment="1" applyProtection="1">
      <alignment vertical="center"/>
      <protection/>
    </xf>
    <xf numFmtId="171" fontId="4" fillId="0" borderId="0" xfId="56" applyFont="1" applyBorder="1" applyAlignment="1" applyProtection="1">
      <alignment vertical="center"/>
      <protection/>
    </xf>
    <xf numFmtId="218" fontId="54" fillId="0" borderId="0" xfId="67" applyNumberFormat="1" applyFont="1" applyAlignment="1">
      <alignment vertical="center"/>
      <protection/>
    </xf>
    <xf numFmtId="188" fontId="4" fillId="0" borderId="0" xfId="67" applyFont="1" applyAlignment="1">
      <alignment horizontal="left" vertical="center"/>
      <protection/>
    </xf>
    <xf numFmtId="171" fontId="55" fillId="0" borderId="0" xfId="56" applyFont="1" applyBorder="1" applyAlignment="1" applyProtection="1">
      <alignment vertical="center"/>
      <protection/>
    </xf>
    <xf numFmtId="171" fontId="54" fillId="0" borderId="0" xfId="56" applyFont="1" applyBorder="1" applyAlignment="1" applyProtection="1">
      <alignment vertical="center"/>
      <protection/>
    </xf>
    <xf numFmtId="188" fontId="56" fillId="0" borderId="0" xfId="67" applyFont="1" applyAlignment="1">
      <alignment horizontal="left" vertical="center"/>
      <protection/>
    </xf>
    <xf numFmtId="171" fontId="56" fillId="0" borderId="0" xfId="56" applyFont="1" applyBorder="1" applyAlignment="1" applyProtection="1">
      <alignment vertical="center"/>
      <protection/>
    </xf>
    <xf numFmtId="179" fontId="56" fillId="0" borderId="0" xfId="52" applyFont="1" applyBorder="1" applyAlignment="1" applyProtection="1">
      <alignment vertical="center"/>
      <protection/>
    </xf>
    <xf numFmtId="218" fontId="4" fillId="0" borderId="0" xfId="67" applyNumberFormat="1" applyFont="1" applyAlignment="1">
      <alignment vertical="center"/>
      <protection/>
    </xf>
    <xf numFmtId="171" fontId="57" fillId="0" borderId="0" xfId="56" applyFont="1" applyBorder="1" applyAlignment="1" applyProtection="1">
      <alignment vertical="center"/>
      <protection/>
    </xf>
    <xf numFmtId="49" fontId="2" fillId="35" borderId="25" xfId="0" applyNumberFormat="1" applyFont="1" applyFill="1" applyBorder="1" applyAlignment="1">
      <alignment horizontal="right" vertical="center" wrapText="1"/>
    </xf>
    <xf numFmtId="39" fontId="2" fillId="35" borderId="26" xfId="0" applyFont="1" applyFill="1" applyBorder="1" applyAlignment="1">
      <alignment vertical="center" wrapText="1"/>
    </xf>
    <xf numFmtId="186" fontId="2" fillId="35" borderId="26" xfId="61" applyFont="1" applyFill="1" applyBorder="1" applyAlignment="1" applyProtection="1">
      <alignment horizontal="center" vertical="center" wrapText="1"/>
      <protection/>
    </xf>
    <xf numFmtId="39" fontId="2" fillId="35" borderId="26" xfId="0" applyFont="1" applyFill="1" applyBorder="1" applyAlignment="1">
      <alignment horizontal="center" vertical="center" wrapText="1"/>
    </xf>
    <xf numFmtId="186" fontId="2" fillId="35" borderId="26" xfId="61" applyFont="1" applyFill="1" applyBorder="1" applyAlignment="1" applyProtection="1">
      <alignment horizontal="right" vertical="center" wrapText="1"/>
      <protection/>
    </xf>
    <xf numFmtId="49" fontId="2" fillId="34" borderId="11" xfId="0" applyNumberFormat="1" applyFont="1" applyFill="1" applyBorder="1" applyAlignment="1">
      <alignment horizontal="right" vertical="center" wrapText="1"/>
    </xf>
    <xf numFmtId="39" fontId="2" fillId="34" borderId="12" xfId="0" applyFont="1" applyFill="1" applyBorder="1" applyAlignment="1">
      <alignment vertical="center" wrapText="1"/>
    </xf>
    <xf numFmtId="186" fontId="2" fillId="34" borderId="12" xfId="61" applyFont="1" applyFill="1" applyBorder="1" applyAlignment="1" applyProtection="1">
      <alignment horizontal="center" vertical="center" wrapText="1"/>
      <protection/>
    </xf>
    <xf numFmtId="39" fontId="2" fillId="34" borderId="12" xfId="0" applyFont="1" applyFill="1" applyBorder="1" applyAlignment="1">
      <alignment horizontal="center" vertical="center" wrapText="1"/>
    </xf>
    <xf numFmtId="186" fontId="2" fillId="34" borderId="12" xfId="61" applyFont="1" applyFill="1" applyBorder="1" applyAlignment="1" applyProtection="1">
      <alignment vertical="center" wrapText="1"/>
      <protection/>
    </xf>
    <xf numFmtId="186" fontId="2" fillId="34" borderId="12" xfId="61" applyFont="1" applyFill="1" applyBorder="1" applyAlignment="1" applyProtection="1">
      <alignment horizontal="right" vertical="center" wrapText="1"/>
      <protection/>
    </xf>
    <xf numFmtId="186" fontId="2" fillId="34" borderId="13" xfId="0" applyNumberFormat="1" applyFont="1" applyFill="1" applyBorder="1" applyAlignment="1" applyProtection="1">
      <alignment horizontal="right" vertical="center"/>
      <protection/>
    </xf>
    <xf numFmtId="200" fontId="4" fillId="0" borderId="22" xfId="0" applyNumberFormat="1" applyFont="1" applyBorder="1" applyAlignment="1">
      <alignment vertical="center" wrapText="1"/>
    </xf>
    <xf numFmtId="200" fontId="4" fillId="0" borderId="23" xfId="0" applyNumberFormat="1" applyFont="1" applyBorder="1" applyAlignment="1">
      <alignment vertical="center" wrapText="1"/>
    </xf>
    <xf numFmtId="39" fontId="4" fillId="0" borderId="23" xfId="0" applyFont="1" applyBorder="1" applyAlignment="1">
      <alignment vertical="center" wrapText="1"/>
    </xf>
    <xf numFmtId="179" fontId="2" fillId="0" borderId="24" xfId="50" applyNumberFormat="1" applyFont="1" applyBorder="1" applyAlignment="1" applyProtection="1">
      <alignment vertical="center" wrapText="1"/>
      <protection/>
    </xf>
    <xf numFmtId="200" fontId="4" fillId="0" borderId="15" xfId="0" applyNumberFormat="1" applyFont="1" applyBorder="1" applyAlignment="1">
      <alignment vertical="center" wrapText="1"/>
    </xf>
    <xf numFmtId="200" fontId="4" fillId="0" borderId="14" xfId="0" applyNumberFormat="1" applyFont="1" applyBorder="1" applyAlignment="1">
      <alignment vertical="center" wrapText="1"/>
    </xf>
    <xf numFmtId="179" fontId="2" fillId="0" borderId="10" xfId="50" applyNumberFormat="1" applyFont="1" applyBorder="1" applyAlignment="1" applyProtection="1">
      <alignment vertical="center" wrapText="1"/>
      <protection/>
    </xf>
    <xf numFmtId="39" fontId="2" fillId="0" borderId="27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39" fontId="4" fillId="0" borderId="29" xfId="0" applyFont="1" applyFill="1" applyBorder="1" applyAlignment="1">
      <alignment vertical="center" wrapText="1"/>
    </xf>
    <xf numFmtId="186" fontId="4" fillId="37" borderId="29" xfId="61" applyFont="1" applyFill="1" applyBorder="1" applyAlignment="1" applyProtection="1">
      <alignment horizontal="center" vertical="center" wrapText="1"/>
      <protection/>
    </xf>
    <xf numFmtId="39" fontId="4" fillId="0" borderId="29" xfId="0" applyFont="1" applyFill="1" applyBorder="1" applyAlignment="1">
      <alignment horizontal="center" vertical="center" wrapText="1"/>
    </xf>
    <xf numFmtId="186" fontId="4" fillId="0" borderId="29" xfId="61" applyFont="1" applyFill="1" applyBorder="1" applyAlignment="1" applyProtection="1">
      <alignment vertical="center" wrapText="1"/>
      <protection/>
    </xf>
    <xf numFmtId="186" fontId="4" fillId="0" borderId="29" xfId="61" applyFont="1" applyFill="1" applyBorder="1" applyAlignment="1" applyProtection="1">
      <alignment horizontal="right" vertical="center" wrapText="1"/>
      <protection/>
    </xf>
    <xf numFmtId="186" fontId="2" fillId="0" borderId="30" xfId="0" applyNumberFormat="1" applyFont="1" applyFill="1" applyBorder="1" applyAlignment="1" applyProtection="1">
      <alignment horizontal="right" vertical="center"/>
      <protection/>
    </xf>
    <xf numFmtId="1" fontId="2" fillId="0" borderId="31" xfId="0" applyNumberFormat="1" applyFont="1" applyBorder="1" applyAlignment="1">
      <alignment vertical="center" wrapText="1"/>
    </xf>
    <xf numFmtId="39" fontId="2" fillId="0" borderId="27" xfId="0" applyFont="1" applyFill="1" applyBorder="1" applyAlignment="1">
      <alignment vertical="center" wrapText="1"/>
    </xf>
    <xf numFmtId="186" fontId="4" fillId="37" borderId="27" xfId="61" applyFont="1" applyFill="1" applyBorder="1" applyAlignment="1" applyProtection="1">
      <alignment horizontal="center" vertical="center" wrapText="1"/>
      <protection/>
    </xf>
    <xf numFmtId="39" fontId="4" fillId="0" borderId="27" xfId="0" applyFont="1" applyFill="1" applyBorder="1" applyAlignment="1">
      <alignment horizontal="center" vertical="center" wrapText="1"/>
    </xf>
    <xf numFmtId="186" fontId="4" fillId="0" borderId="27" xfId="61" applyFont="1" applyFill="1" applyBorder="1" applyAlignment="1" applyProtection="1">
      <alignment vertical="center" wrapText="1"/>
      <protection/>
    </xf>
    <xf numFmtId="186" fontId="4" fillId="0" borderId="27" xfId="61" applyFont="1" applyFill="1" applyBorder="1" applyAlignment="1" applyProtection="1">
      <alignment horizontal="right" vertical="center" wrapText="1"/>
      <protection/>
    </xf>
    <xf numFmtId="186" fontId="2" fillId="0" borderId="32" xfId="0" applyNumberFormat="1" applyFont="1" applyFill="1" applyBorder="1" applyAlignment="1" applyProtection="1">
      <alignment horizontal="right" vertical="center"/>
      <protection/>
    </xf>
    <xf numFmtId="203" fontId="4" fillId="0" borderId="33" xfId="0" applyNumberFormat="1" applyFont="1" applyBorder="1" applyAlignment="1">
      <alignment vertical="center" wrapText="1"/>
    </xf>
    <xf numFmtId="39" fontId="4" fillId="0" borderId="27" xfId="0" applyFont="1" applyFill="1" applyBorder="1" applyAlignment="1">
      <alignment vertical="center" wrapText="1"/>
    </xf>
    <xf numFmtId="186" fontId="4" fillId="0" borderId="27" xfId="6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>
      <alignment horizontal="right" vertical="center" wrapText="1"/>
    </xf>
    <xf numFmtId="203" fontId="4" fillId="0" borderId="33" xfId="0" applyNumberFormat="1" applyFont="1" applyBorder="1" applyAlignment="1">
      <alignment horizontal="right" vertical="center" wrapText="1"/>
    </xf>
    <xf numFmtId="203" fontId="4" fillId="0" borderId="35" xfId="0" applyNumberFormat="1" applyFont="1" applyBorder="1" applyAlignment="1">
      <alignment horizontal="right" vertical="center" wrapText="1"/>
    </xf>
    <xf numFmtId="39" fontId="4" fillId="0" borderId="36" xfId="0" applyFont="1" applyFill="1" applyBorder="1" applyAlignment="1">
      <alignment vertical="center" wrapText="1"/>
    </xf>
    <xf numFmtId="186" fontId="4" fillId="37" borderId="36" xfId="61" applyFont="1" applyFill="1" applyBorder="1" applyAlignment="1" applyProtection="1">
      <alignment horizontal="center" vertical="center" wrapText="1"/>
      <protection/>
    </xf>
    <xf numFmtId="39" fontId="4" fillId="0" borderId="36" xfId="0" applyFont="1" applyFill="1" applyBorder="1" applyAlignment="1">
      <alignment horizontal="center" vertical="center" wrapText="1"/>
    </xf>
    <xf numFmtId="186" fontId="4" fillId="0" borderId="36" xfId="61" applyFont="1" applyFill="1" applyBorder="1" applyAlignment="1" applyProtection="1">
      <alignment vertical="center" wrapText="1"/>
      <protection/>
    </xf>
    <xf numFmtId="186" fontId="2" fillId="0" borderId="37" xfId="0" applyNumberFormat="1" applyFont="1" applyFill="1" applyBorder="1" applyAlignment="1" applyProtection="1">
      <alignment horizontal="right" vertical="center"/>
      <protection/>
    </xf>
    <xf numFmtId="203" fontId="2" fillId="0" borderId="31" xfId="0" applyNumberFormat="1" applyFont="1" applyBorder="1" applyAlignment="1">
      <alignment horizontal="right" vertical="center" wrapText="1"/>
    </xf>
    <xf numFmtId="1" fontId="2" fillId="0" borderId="31" xfId="0" applyNumberFormat="1" applyFont="1" applyBorder="1" applyAlignment="1">
      <alignment horizontal="right" vertical="center" wrapText="1"/>
    </xf>
    <xf numFmtId="39" fontId="4" fillId="0" borderId="38" xfId="0" applyFont="1" applyFill="1" applyBorder="1" applyAlignment="1">
      <alignment vertical="center" wrapText="1"/>
    </xf>
    <xf numFmtId="186" fontId="4" fillId="37" borderId="38" xfId="61" applyFont="1" applyFill="1" applyBorder="1" applyAlignment="1" applyProtection="1">
      <alignment horizontal="center" vertical="center" wrapText="1"/>
      <protection/>
    </xf>
    <xf numFmtId="39" fontId="4" fillId="0" borderId="38" xfId="0" applyFont="1" applyFill="1" applyBorder="1" applyAlignment="1">
      <alignment horizontal="center" vertical="center" wrapText="1"/>
    </xf>
    <xf numFmtId="186" fontId="4" fillId="0" borderId="38" xfId="61" applyFont="1" applyFill="1" applyBorder="1" applyAlignment="1" applyProtection="1">
      <alignment vertical="center" wrapText="1"/>
      <protection/>
    </xf>
    <xf numFmtId="186" fontId="4" fillId="0" borderId="38" xfId="61" applyFont="1" applyFill="1" applyBorder="1" applyAlignment="1" applyProtection="1">
      <alignment horizontal="right" vertical="center" wrapText="1"/>
      <protection/>
    </xf>
    <xf numFmtId="186" fontId="2" fillId="0" borderId="39" xfId="0" applyNumberFormat="1" applyFont="1" applyFill="1" applyBorder="1" applyAlignment="1" applyProtection="1">
      <alignment horizontal="right" vertical="center"/>
      <protection/>
    </xf>
    <xf numFmtId="39" fontId="2" fillId="0" borderId="38" xfId="0" applyFont="1" applyFill="1" applyBorder="1" applyAlignment="1">
      <alignment vertical="center" wrapText="1"/>
    </xf>
    <xf numFmtId="203" fontId="2" fillId="0" borderId="33" xfId="0" applyNumberFormat="1" applyFont="1" applyBorder="1" applyAlignment="1">
      <alignment horizontal="right" vertical="center" wrapText="1"/>
    </xf>
    <xf numFmtId="49" fontId="4" fillId="0" borderId="40" xfId="0" applyNumberFormat="1" applyFont="1" applyFill="1" applyBorder="1" applyAlignment="1">
      <alignment horizontal="right" vertical="center" wrapText="1"/>
    </xf>
    <xf numFmtId="203" fontId="2" fillId="0" borderId="33" xfId="0" applyNumberFormat="1" applyFont="1" applyBorder="1" applyAlignment="1">
      <alignment vertical="center" wrapText="1"/>
    </xf>
    <xf numFmtId="39" fontId="4" fillId="0" borderId="27" xfId="0" applyFont="1" applyBorder="1" applyAlignment="1">
      <alignment horizontal="center" vertical="center" wrapText="1"/>
    </xf>
    <xf numFmtId="186" fontId="2" fillId="0" borderId="39" xfId="0" applyNumberFormat="1" applyFont="1" applyBorder="1" applyAlignment="1">
      <alignment horizontal="right" vertical="center"/>
    </xf>
    <xf numFmtId="39" fontId="4" fillId="0" borderId="27" xfId="0" applyFont="1" applyBorder="1" applyAlignment="1">
      <alignment vertical="center" wrapText="1"/>
    </xf>
    <xf numFmtId="203" fontId="4" fillId="0" borderId="31" xfId="0" applyNumberFormat="1" applyFont="1" applyBorder="1" applyAlignment="1">
      <alignment vertical="center" wrapText="1"/>
    </xf>
    <xf numFmtId="171" fontId="11" fillId="0" borderId="27" xfId="50" applyFont="1" applyBorder="1" applyAlignment="1">
      <alignment horizontal="right" vertical="center" wrapText="1"/>
    </xf>
    <xf numFmtId="0" fontId="11" fillId="0" borderId="27" xfId="67" applyNumberFormat="1" applyFont="1" applyBorder="1" applyAlignment="1">
      <alignment horizontal="center" vertical="center" wrapText="1"/>
      <protection/>
    </xf>
    <xf numFmtId="4" fontId="10" fillId="0" borderId="41" xfId="0" applyNumberFormat="1" applyFont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right" vertical="center" wrapText="1"/>
    </xf>
    <xf numFmtId="203" fontId="12" fillId="0" borderId="40" xfId="67" applyNumberFormat="1" applyFont="1" applyBorder="1" applyAlignment="1">
      <alignment vertical="center" wrapText="1"/>
      <protection/>
    </xf>
    <xf numFmtId="0" fontId="12" fillId="0" borderId="38" xfId="67" applyNumberFormat="1" applyFont="1" applyBorder="1" applyAlignment="1">
      <alignment vertical="center" wrapText="1"/>
      <protection/>
    </xf>
    <xf numFmtId="171" fontId="11" fillId="0" borderId="38" xfId="50" applyFont="1" applyBorder="1" applyAlignment="1">
      <alignment horizontal="right" vertical="center" wrapText="1"/>
    </xf>
    <xf numFmtId="0" fontId="11" fillId="0" borderId="38" xfId="67" applyNumberFormat="1" applyFont="1" applyBorder="1" applyAlignment="1">
      <alignment horizontal="center" vertical="center" wrapText="1"/>
      <protection/>
    </xf>
    <xf numFmtId="4" fontId="10" fillId="0" borderId="38" xfId="67" applyNumberFormat="1" applyFont="1" applyBorder="1" applyAlignment="1">
      <alignment horizontal="right" vertical="center" wrapText="1"/>
      <protection/>
    </xf>
    <xf numFmtId="171" fontId="10" fillId="0" borderId="38" xfId="50" applyFont="1" applyBorder="1" applyAlignment="1">
      <alignment vertical="center" wrapText="1"/>
    </xf>
    <xf numFmtId="171" fontId="9" fillId="0" borderId="39" xfId="50" applyFont="1" applyBorder="1" applyAlignment="1">
      <alignment vertical="center" wrapText="1"/>
    </xf>
    <xf numFmtId="4" fontId="4" fillId="0" borderId="27" xfId="67" applyNumberFormat="1" applyFont="1" applyBorder="1" applyAlignment="1">
      <alignment horizontal="right" vertical="center" wrapText="1"/>
      <protection/>
    </xf>
    <xf numFmtId="171" fontId="13" fillId="0" borderId="27" xfId="50" applyFont="1" applyBorder="1" applyAlignment="1">
      <alignment horizontal="right" vertical="center" wrapText="1"/>
    </xf>
    <xf numFmtId="0" fontId="13" fillId="0" borderId="27" xfId="67" applyNumberFormat="1" applyFont="1" applyBorder="1" applyAlignment="1">
      <alignment horizontal="center" vertical="center" wrapText="1"/>
      <protection/>
    </xf>
    <xf numFmtId="4" fontId="4" fillId="0" borderId="27" xfId="0" applyNumberFormat="1" applyFont="1" applyBorder="1" applyAlignment="1">
      <alignment vertical="center" wrapText="1"/>
    </xf>
    <xf numFmtId="171" fontId="13" fillId="0" borderId="32" xfId="50" applyFont="1" applyBorder="1" applyAlignment="1">
      <alignment horizontal="right" vertical="center" wrapText="1"/>
    </xf>
    <xf numFmtId="203" fontId="4" fillId="0" borderId="34" xfId="0" applyNumberFormat="1" applyFont="1" applyBorder="1" applyAlignment="1">
      <alignment horizontal="right" vertical="center" wrapText="1"/>
    </xf>
    <xf numFmtId="203" fontId="2" fillId="0" borderId="34" xfId="0" applyNumberFormat="1" applyFont="1" applyBorder="1" applyAlignment="1">
      <alignment vertical="center" wrapText="1"/>
    </xf>
    <xf numFmtId="39" fontId="2" fillId="0" borderId="27" xfId="0" applyFont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39" fontId="4" fillId="0" borderId="43" xfId="0" applyFont="1" applyFill="1" applyBorder="1" applyAlignment="1">
      <alignment vertical="center" wrapText="1"/>
    </xf>
    <xf numFmtId="186" fontId="4" fillId="37" borderId="43" xfId="61" applyFont="1" applyFill="1" applyBorder="1" applyAlignment="1" applyProtection="1">
      <alignment horizontal="center" vertical="center" wrapText="1"/>
      <protection/>
    </xf>
    <xf numFmtId="39" fontId="4" fillId="0" borderId="43" xfId="0" applyFont="1" applyFill="1" applyBorder="1" applyAlignment="1">
      <alignment horizontal="center" vertical="center" wrapText="1"/>
    </xf>
    <xf numFmtId="186" fontId="4" fillId="0" borderId="43" xfId="61" applyFont="1" applyFill="1" applyBorder="1" applyAlignment="1" applyProtection="1">
      <alignment vertical="center" wrapText="1"/>
      <protection/>
    </xf>
    <xf numFmtId="186" fontId="4" fillId="0" borderId="43" xfId="61" applyFont="1" applyFill="1" applyBorder="1" applyAlignment="1" applyProtection="1">
      <alignment horizontal="right" vertical="center" wrapText="1"/>
      <protection/>
    </xf>
    <xf numFmtId="186" fontId="2" fillId="0" borderId="44" xfId="0" applyNumberFormat="1" applyFont="1" applyFill="1" applyBorder="1" applyAlignment="1" applyProtection="1">
      <alignment horizontal="right" vertical="center"/>
      <protection/>
    </xf>
    <xf numFmtId="203" fontId="2" fillId="0" borderId="35" xfId="0" applyNumberFormat="1" applyFont="1" applyBorder="1" applyAlignment="1">
      <alignment horizontal="right" vertical="center" wrapText="1"/>
    </xf>
    <xf numFmtId="39" fontId="2" fillId="0" borderId="36" xfId="0" applyFont="1" applyFill="1" applyBorder="1" applyAlignment="1">
      <alignment vertical="center" wrapText="1"/>
    </xf>
    <xf numFmtId="203" fontId="2" fillId="0" borderId="15" xfId="0" applyNumberFormat="1" applyFont="1" applyBorder="1" applyAlignment="1">
      <alignment horizontal="right" vertical="center" wrapText="1"/>
    </xf>
    <xf numFmtId="39" fontId="2" fillId="0" borderId="14" xfId="0" applyFont="1" applyFill="1" applyBorder="1" applyAlignment="1">
      <alignment vertical="center" wrapText="1"/>
    </xf>
    <xf numFmtId="186" fontId="4" fillId="37" borderId="14" xfId="61" applyFont="1" applyFill="1" applyBorder="1" applyAlignment="1" applyProtection="1">
      <alignment horizontal="center" vertical="center" wrapText="1"/>
      <protection/>
    </xf>
    <xf numFmtId="39" fontId="4" fillId="0" borderId="14" xfId="0" applyFont="1" applyFill="1" applyBorder="1" applyAlignment="1">
      <alignment horizontal="center" vertical="center" wrapText="1"/>
    </xf>
    <xf numFmtId="186" fontId="4" fillId="0" borderId="14" xfId="6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Border="1" applyAlignment="1">
      <alignment vertical="center" wrapText="1"/>
    </xf>
    <xf numFmtId="186" fontId="2" fillId="0" borderId="32" xfId="0" applyNumberFormat="1" applyFont="1" applyBorder="1" applyAlignment="1">
      <alignment horizontal="right" vertical="center"/>
    </xf>
    <xf numFmtId="39" fontId="4" fillId="0" borderId="36" xfId="0" applyFont="1" applyBorder="1" applyAlignment="1">
      <alignment vertical="center" wrapText="1"/>
    </xf>
    <xf numFmtId="39" fontId="4" fillId="0" borderId="36" xfId="0" applyFont="1" applyBorder="1" applyAlignment="1">
      <alignment horizontal="center" vertical="center" wrapText="1"/>
    </xf>
    <xf numFmtId="186" fontId="4" fillId="0" borderId="36" xfId="61" applyFont="1" applyFill="1" applyBorder="1" applyAlignment="1" applyProtection="1">
      <alignment horizontal="right" vertical="center" wrapText="1"/>
      <protection/>
    </xf>
    <xf numFmtId="186" fontId="2" fillId="0" borderId="45" xfId="0" applyNumberFormat="1" applyFont="1" applyBorder="1" applyAlignment="1">
      <alignment horizontal="right" vertical="center"/>
    </xf>
    <xf numFmtId="49" fontId="3" fillId="37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67" applyNumberFormat="1" applyFont="1" applyAlignment="1" applyProtection="1">
      <alignment horizontal="center" vertical="center"/>
      <protection/>
    </xf>
    <xf numFmtId="200" fontId="3" fillId="0" borderId="0" xfId="67" applyNumberFormat="1" applyFont="1" applyAlignment="1" applyProtection="1">
      <alignment horizontal="center" vertical="center"/>
      <protection/>
    </xf>
    <xf numFmtId="0" fontId="3" fillId="33" borderId="46" xfId="0" applyNumberFormat="1" applyFont="1" applyFill="1" applyBorder="1" applyAlignment="1">
      <alignment horizontal="left" vertical="center" wrapText="1"/>
    </xf>
    <xf numFmtId="201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186" fontId="2" fillId="35" borderId="24" xfId="61" applyFont="1" applyFill="1" applyBorder="1" applyAlignment="1" applyProtection="1">
      <alignment horizontal="right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10 2" xfId="50"/>
    <cellStyle name="Millares 10 2 2" xfId="51"/>
    <cellStyle name="Millares 12" xfId="52"/>
    <cellStyle name="Millares 2" xfId="53"/>
    <cellStyle name="Millares 2 2" xfId="54"/>
    <cellStyle name="Millares 2 2 2" xfId="55"/>
    <cellStyle name="Millares 2 2 3 3" xfId="56"/>
    <cellStyle name="Millares 2 2 3 3 2" xfId="57"/>
    <cellStyle name="Millares 2 4" xfId="58"/>
    <cellStyle name="Millares 2 4 2 3" xfId="59"/>
    <cellStyle name="Millares 2 4 2 3 2" xfId="60"/>
    <cellStyle name="Millares 8" xfId="61"/>
    <cellStyle name="Currency" xfId="62"/>
    <cellStyle name="Currency [0]" xfId="63"/>
    <cellStyle name="Moneda 14" xfId="64"/>
    <cellStyle name="Neutral" xfId="65"/>
    <cellStyle name="Normal 2" xfId="66"/>
    <cellStyle name="Normal 3" xfId="67"/>
    <cellStyle name="Normal 4" xfId="68"/>
    <cellStyle name="Notas" xfId="69"/>
    <cellStyle name="Percent" xfId="70"/>
    <cellStyle name="Porcentaje 2" xfId="71"/>
    <cellStyle name="Porcentual 5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66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65"/>
  <sheetViews>
    <sheetView showGridLines="0" showZeros="0" tabSelected="1" view="pageBreakPreview" zoomScale="70" zoomScaleNormal="70" zoomScaleSheetLayoutView="70" zoomScalePageLayoutView="0" workbookViewId="0" topLeftCell="A117">
      <selection activeCell="K148" sqref="K148"/>
    </sheetView>
  </sheetViews>
  <sheetFormatPr defaultColWidth="10.75390625" defaultRowHeight="13.5"/>
  <cols>
    <col min="1" max="1" width="9.50390625" style="19" customWidth="1"/>
    <col min="2" max="2" width="52.50390625" style="1" customWidth="1"/>
    <col min="3" max="3" width="13.375" style="1" customWidth="1"/>
    <col min="4" max="4" width="10.375" style="8" customWidth="1"/>
    <col min="5" max="5" width="17.625" style="1" customWidth="1"/>
    <col min="6" max="6" width="18.00390625" style="1" customWidth="1"/>
    <col min="7" max="7" width="19.50390625" style="9" customWidth="1"/>
    <col min="8" max="206" width="9.625" style="1" customWidth="1"/>
    <col min="207" max="16384" width="10.75390625" style="2" customWidth="1"/>
  </cols>
  <sheetData>
    <row r="1" spans="1:7" ht="21.75" customHeight="1">
      <c r="A1" s="172" t="s">
        <v>37</v>
      </c>
      <c r="B1" s="172"/>
      <c r="C1" s="172"/>
      <c r="D1" s="172"/>
      <c r="E1" s="172"/>
      <c r="F1" s="172"/>
      <c r="G1" s="172"/>
    </row>
    <row r="2" spans="1:7" ht="24" customHeight="1">
      <c r="A2" s="172" t="s">
        <v>38</v>
      </c>
      <c r="B2" s="172"/>
      <c r="C2" s="172"/>
      <c r="D2" s="172"/>
      <c r="E2" s="172"/>
      <c r="F2" s="172"/>
      <c r="G2" s="172"/>
    </row>
    <row r="3" spans="1:7" ht="23.25" customHeight="1">
      <c r="A3" s="173" t="s">
        <v>39</v>
      </c>
      <c r="B3" s="173"/>
      <c r="C3" s="173"/>
      <c r="D3" s="173"/>
      <c r="E3" s="173"/>
      <c r="F3" s="173"/>
      <c r="G3" s="173"/>
    </row>
    <row r="4" spans="1:7" ht="17.25" customHeight="1">
      <c r="A4" s="174"/>
      <c r="B4" s="175"/>
      <c r="C4" s="11"/>
      <c r="D4" s="12"/>
      <c r="E4" s="13"/>
      <c r="F4" s="176"/>
      <c r="G4" s="177"/>
    </row>
    <row r="5" spans="1:7" ht="23.25" customHeight="1">
      <c r="A5" s="14" t="s">
        <v>152</v>
      </c>
      <c r="B5" s="15"/>
      <c r="C5" s="11"/>
      <c r="D5" s="12"/>
      <c r="E5" s="13"/>
      <c r="F5" s="16"/>
      <c r="G5" s="17"/>
    </row>
    <row r="6" spans="1:7" ht="24.75" customHeight="1">
      <c r="A6" s="18"/>
      <c r="B6" s="3"/>
      <c r="C6" s="3"/>
      <c r="D6" s="4"/>
      <c r="E6" s="3"/>
      <c r="F6" s="3"/>
      <c r="G6" s="5"/>
    </row>
    <row r="7" spans="1:7" ht="33.75" customHeight="1">
      <c r="A7" s="171" t="s">
        <v>155</v>
      </c>
      <c r="B7" s="171"/>
      <c r="C7" s="171"/>
      <c r="D7" s="171"/>
      <c r="E7" s="171"/>
      <c r="F7" s="171"/>
      <c r="G7" s="171"/>
    </row>
    <row r="8" spans="1:7" ht="21" customHeight="1" thickBot="1">
      <c r="A8" s="18"/>
      <c r="B8" s="7"/>
      <c r="C8" s="7"/>
      <c r="D8" s="7"/>
      <c r="E8" s="7"/>
      <c r="F8" s="7"/>
      <c r="G8" s="6"/>
    </row>
    <row r="9" spans="1:213" s="1" customFormat="1" ht="22.5" customHeight="1" thickBot="1" thickTop="1">
      <c r="A9" s="21" t="s">
        <v>33</v>
      </c>
      <c r="B9" s="22" t="s">
        <v>34</v>
      </c>
      <c r="C9" s="22" t="s">
        <v>0</v>
      </c>
      <c r="D9" s="22" t="s">
        <v>1</v>
      </c>
      <c r="E9" s="23" t="s">
        <v>35</v>
      </c>
      <c r="F9" s="22" t="s">
        <v>52</v>
      </c>
      <c r="G9" s="24" t="s">
        <v>36</v>
      </c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</row>
    <row r="10" spans="1:7" ht="16.5" customHeight="1" thickTop="1">
      <c r="A10" s="90"/>
      <c r="B10" s="91"/>
      <c r="C10" s="92"/>
      <c r="D10" s="93"/>
      <c r="E10" s="94"/>
      <c r="F10" s="95"/>
      <c r="G10" s="96"/>
    </row>
    <row r="11" spans="1:224" s="1" customFormat="1" ht="25.5" customHeight="1">
      <c r="A11" s="97">
        <v>1</v>
      </c>
      <c r="B11" s="98" t="s">
        <v>2</v>
      </c>
      <c r="C11" s="99"/>
      <c r="D11" s="100"/>
      <c r="E11" s="101"/>
      <c r="F11" s="102"/>
      <c r="G11" s="103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</row>
    <row r="12" spans="1:224" s="1" customFormat="1" ht="24" customHeight="1">
      <c r="A12" s="104">
        <f>+A11+0.1</f>
        <v>1.1</v>
      </c>
      <c r="B12" s="105" t="s">
        <v>61</v>
      </c>
      <c r="C12" s="106">
        <v>6</v>
      </c>
      <c r="D12" s="100" t="s">
        <v>3</v>
      </c>
      <c r="E12" s="101"/>
      <c r="F12" s="102">
        <f aca="true" t="shared" si="0" ref="F12:F29">+C12*E12</f>
        <v>0</v>
      </c>
      <c r="G12" s="103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s="10" customFormat="1" ht="41.25" customHeight="1">
      <c r="A13" s="104">
        <f>+A12+0.1</f>
        <v>1.2000000000000002</v>
      </c>
      <c r="B13" s="105" t="s">
        <v>4</v>
      </c>
      <c r="C13" s="106">
        <v>1</v>
      </c>
      <c r="D13" s="100" t="s">
        <v>5</v>
      </c>
      <c r="E13" s="101"/>
      <c r="F13" s="102">
        <f t="shared" si="0"/>
        <v>0</v>
      </c>
      <c r="G13" s="103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10" customFormat="1" ht="21.75" customHeight="1">
      <c r="A14" s="104">
        <f>+A13+0.1</f>
        <v>1.3000000000000003</v>
      </c>
      <c r="B14" s="105" t="s">
        <v>6</v>
      </c>
      <c r="C14" s="99">
        <v>150</v>
      </c>
      <c r="D14" s="100" t="s">
        <v>7</v>
      </c>
      <c r="E14" s="101"/>
      <c r="F14" s="102">
        <f t="shared" si="0"/>
        <v>0</v>
      </c>
      <c r="G14" s="103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10" customFormat="1" ht="41.25" customHeight="1">
      <c r="A15" s="104">
        <f>+A14+0.1</f>
        <v>1.4000000000000004</v>
      </c>
      <c r="B15" s="105" t="s">
        <v>8</v>
      </c>
      <c r="C15" s="99">
        <v>1</v>
      </c>
      <c r="D15" s="100" t="s">
        <v>5</v>
      </c>
      <c r="E15" s="101"/>
      <c r="F15" s="102">
        <f t="shared" si="0"/>
        <v>0</v>
      </c>
      <c r="G15" s="103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s="10" customFormat="1" ht="55.5" customHeight="1">
      <c r="A16" s="104">
        <f>+A15+0.1</f>
        <v>1.5000000000000004</v>
      </c>
      <c r="B16" s="105" t="s">
        <v>9</v>
      </c>
      <c r="C16" s="106">
        <v>6</v>
      </c>
      <c r="D16" s="100" t="s">
        <v>3</v>
      </c>
      <c r="E16" s="101"/>
      <c r="F16" s="102">
        <f t="shared" si="0"/>
        <v>0</v>
      </c>
      <c r="G16" s="103">
        <f>SUM(F12:F16)</f>
        <v>0</v>
      </c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s="10" customFormat="1" ht="23.25" customHeight="1">
      <c r="A17" s="107"/>
      <c r="B17" s="105"/>
      <c r="C17" s="99"/>
      <c r="D17" s="100"/>
      <c r="E17" s="101"/>
      <c r="F17" s="102"/>
      <c r="G17" s="103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s="10" customFormat="1" ht="23.25" customHeight="1">
      <c r="A18" s="97">
        <v>2</v>
      </c>
      <c r="B18" s="98" t="s">
        <v>50</v>
      </c>
      <c r="C18" s="99"/>
      <c r="D18" s="100"/>
      <c r="E18" s="101"/>
      <c r="F18" s="102"/>
      <c r="G18" s="103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s="10" customFormat="1" ht="36.75" customHeight="1">
      <c r="A19" s="104">
        <f>+A18+0.1</f>
        <v>2.1</v>
      </c>
      <c r="B19" s="105" t="s">
        <v>10</v>
      </c>
      <c r="C19" s="99">
        <v>1</v>
      </c>
      <c r="D19" s="100" t="s">
        <v>5</v>
      </c>
      <c r="E19" s="101"/>
      <c r="F19" s="102">
        <f t="shared" si="0"/>
        <v>0</v>
      </c>
      <c r="G19" s="103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s="10" customFormat="1" ht="25.5" customHeight="1">
      <c r="A20" s="104">
        <f>+A19+0.1</f>
        <v>2.2</v>
      </c>
      <c r="B20" s="105" t="s">
        <v>11</v>
      </c>
      <c r="C20" s="99">
        <v>1</v>
      </c>
      <c r="D20" s="100" t="s">
        <v>5</v>
      </c>
      <c r="E20" s="101"/>
      <c r="F20" s="102">
        <f>+C20*E20</f>
        <v>0</v>
      </c>
      <c r="G20" s="103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s="10" customFormat="1" ht="37.5" customHeight="1">
      <c r="A21" s="104">
        <f>+A20+0.1</f>
        <v>2.3000000000000003</v>
      </c>
      <c r="B21" s="105" t="s">
        <v>13</v>
      </c>
      <c r="C21" s="99">
        <v>4</v>
      </c>
      <c r="D21" s="100" t="s">
        <v>76</v>
      </c>
      <c r="E21" s="101"/>
      <c r="F21" s="102">
        <f t="shared" si="0"/>
        <v>0</v>
      </c>
      <c r="G21" s="103">
        <f>SUM(F19:F21)</f>
        <v>0</v>
      </c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224" s="10" customFormat="1" ht="23.25" customHeight="1">
      <c r="A22" s="104"/>
      <c r="B22" s="105"/>
      <c r="C22" s="99"/>
      <c r="D22" s="100"/>
      <c r="E22" s="101"/>
      <c r="F22" s="102"/>
      <c r="G22" s="103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1:224" s="10" customFormat="1" ht="23.25" customHeight="1">
      <c r="A23" s="97">
        <v>3</v>
      </c>
      <c r="B23" s="98" t="s">
        <v>14</v>
      </c>
      <c r="C23" s="99"/>
      <c r="D23" s="100"/>
      <c r="E23" s="101"/>
      <c r="F23" s="102"/>
      <c r="G23" s="103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s="10" customFormat="1" ht="39" customHeight="1">
      <c r="A24" s="104">
        <f aca="true" t="shared" si="1" ref="A24:A29">+A23+0.1</f>
        <v>3.1</v>
      </c>
      <c r="B24" s="105" t="s">
        <v>87</v>
      </c>
      <c r="C24" s="99">
        <v>2746.5979199999997</v>
      </c>
      <c r="D24" s="99" t="s">
        <v>12</v>
      </c>
      <c r="E24" s="101"/>
      <c r="F24" s="99">
        <f t="shared" si="0"/>
        <v>0</v>
      </c>
      <c r="G24" s="103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1:224" s="10" customFormat="1" ht="23.25" customHeight="1">
      <c r="A25" s="104">
        <f t="shared" si="1"/>
        <v>3.2</v>
      </c>
      <c r="B25" s="105" t="s">
        <v>15</v>
      </c>
      <c r="C25" s="99">
        <v>719.5364</v>
      </c>
      <c r="D25" s="99" t="s">
        <v>12</v>
      </c>
      <c r="E25" s="99"/>
      <c r="F25" s="99">
        <f t="shared" si="0"/>
        <v>0</v>
      </c>
      <c r="G25" s="103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1:224" s="10" customFormat="1" ht="23.25" customHeight="1">
      <c r="A26" s="104">
        <f t="shared" si="1"/>
        <v>3.3000000000000003</v>
      </c>
      <c r="B26" s="105" t="s">
        <v>62</v>
      </c>
      <c r="C26" s="99">
        <v>89.97747999999999</v>
      </c>
      <c r="D26" s="100" t="s">
        <v>12</v>
      </c>
      <c r="E26" s="101"/>
      <c r="F26" s="99" t="str">
        <f>IF(E26=0," ",(ROUND(C26*E26,2)))</f>
        <v> </v>
      </c>
      <c r="G26" s="103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1:224" s="10" customFormat="1" ht="29.25" customHeight="1">
      <c r="A27" s="104">
        <f t="shared" si="1"/>
        <v>3.4000000000000004</v>
      </c>
      <c r="B27" s="105" t="s">
        <v>88</v>
      </c>
      <c r="C27" s="99">
        <v>1211.3400947928285</v>
      </c>
      <c r="D27" s="99" t="s">
        <v>12</v>
      </c>
      <c r="E27" s="101"/>
      <c r="F27" s="99">
        <f t="shared" si="0"/>
        <v>0</v>
      </c>
      <c r="G27" s="103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s="10" customFormat="1" ht="23.25" customHeight="1">
      <c r="A28" s="104">
        <f t="shared" si="1"/>
        <v>3.5000000000000004</v>
      </c>
      <c r="B28" s="105" t="s">
        <v>16</v>
      </c>
      <c r="C28" s="99">
        <v>1211.3400947928285</v>
      </c>
      <c r="D28" s="99" t="s">
        <v>12</v>
      </c>
      <c r="E28" s="101"/>
      <c r="F28" s="99">
        <f t="shared" si="0"/>
        <v>0</v>
      </c>
      <c r="G28" s="103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s="10" customFormat="1" ht="23.25" customHeight="1">
      <c r="A29" s="104">
        <f t="shared" si="1"/>
        <v>3.6000000000000005</v>
      </c>
      <c r="B29" s="105" t="s">
        <v>17</v>
      </c>
      <c r="C29" s="99">
        <v>3570.577296</v>
      </c>
      <c r="D29" s="99" t="s">
        <v>12</v>
      </c>
      <c r="E29" s="101"/>
      <c r="F29" s="99">
        <f t="shared" si="0"/>
        <v>0</v>
      </c>
      <c r="G29" s="103">
        <f>SUM(F24:F29)</f>
        <v>0</v>
      </c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s="10" customFormat="1" ht="23.25" customHeight="1">
      <c r="A30" s="107"/>
      <c r="B30" s="105"/>
      <c r="C30" s="99"/>
      <c r="D30" s="100"/>
      <c r="E30" s="101"/>
      <c r="F30" s="102"/>
      <c r="G30" s="103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s="10" customFormat="1" ht="118.5" customHeight="1">
      <c r="A31" s="97">
        <v>4</v>
      </c>
      <c r="B31" s="98" t="s">
        <v>153</v>
      </c>
      <c r="C31" s="99">
        <v>133.16</v>
      </c>
      <c r="D31" s="100" t="s">
        <v>7</v>
      </c>
      <c r="E31" s="101"/>
      <c r="F31" s="102"/>
      <c r="G31" s="103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s="10" customFormat="1" ht="37.5" customHeight="1">
      <c r="A32" s="108">
        <f>+A31+0.1</f>
        <v>4.1</v>
      </c>
      <c r="B32" s="105" t="s">
        <v>79</v>
      </c>
      <c r="C32" s="99">
        <v>17.6437</v>
      </c>
      <c r="D32" s="100" t="s">
        <v>12</v>
      </c>
      <c r="E32" s="101"/>
      <c r="F32" s="102">
        <f>+E32*C32</f>
        <v>0</v>
      </c>
      <c r="G32" s="103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s="10" customFormat="1" ht="24.75" customHeight="1">
      <c r="A33" s="108">
        <f aca="true" t="shared" si="2" ref="A33:A40">+A32+0.1</f>
        <v>4.199999999999999</v>
      </c>
      <c r="B33" s="105" t="s">
        <v>132</v>
      </c>
      <c r="C33" s="99">
        <v>105.86219999999999</v>
      </c>
      <c r="D33" s="100" t="s">
        <v>12</v>
      </c>
      <c r="E33" s="101"/>
      <c r="F33" s="99">
        <f aca="true" t="shared" si="3" ref="F33:F40">+C33*E33</f>
        <v>0</v>
      </c>
      <c r="G33" s="103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s="10" customFormat="1" ht="27" customHeight="1">
      <c r="A34" s="108">
        <f t="shared" si="2"/>
        <v>4.299999999999999</v>
      </c>
      <c r="B34" s="105" t="s">
        <v>129</v>
      </c>
      <c r="C34" s="99">
        <v>266.32</v>
      </c>
      <c r="D34" s="100" t="s">
        <v>18</v>
      </c>
      <c r="E34" s="101"/>
      <c r="F34" s="99">
        <f t="shared" si="3"/>
        <v>0</v>
      </c>
      <c r="G34" s="103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s="10" customFormat="1" ht="27" customHeight="1">
      <c r="A35" s="108">
        <f t="shared" si="2"/>
        <v>4.399999999999999</v>
      </c>
      <c r="B35" s="105" t="s">
        <v>130</v>
      </c>
      <c r="C35" s="99">
        <v>10.652800000000001</v>
      </c>
      <c r="D35" s="100" t="s">
        <v>12</v>
      </c>
      <c r="E35" s="101"/>
      <c r="F35" s="99">
        <f>+C35*E35</f>
        <v>0</v>
      </c>
      <c r="G35" s="103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s="10" customFormat="1" ht="27" customHeight="1">
      <c r="A36" s="108">
        <f t="shared" si="2"/>
        <v>4.499999999999998</v>
      </c>
      <c r="B36" s="105" t="s">
        <v>93</v>
      </c>
      <c r="C36" s="99">
        <v>42.9441</v>
      </c>
      <c r="D36" s="100" t="s">
        <v>12</v>
      </c>
      <c r="E36" s="101"/>
      <c r="F36" s="99">
        <f t="shared" si="3"/>
        <v>0</v>
      </c>
      <c r="G36" s="103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s="10" customFormat="1" ht="27" customHeight="1">
      <c r="A37" s="108">
        <f t="shared" si="2"/>
        <v>4.599999999999998</v>
      </c>
      <c r="B37" s="105" t="s">
        <v>58</v>
      </c>
      <c r="C37" s="99">
        <v>319.584</v>
      </c>
      <c r="D37" s="100" t="s">
        <v>18</v>
      </c>
      <c r="E37" s="101"/>
      <c r="F37" s="99">
        <f t="shared" si="3"/>
        <v>0</v>
      </c>
      <c r="G37" s="103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s="10" customFormat="1" ht="27" customHeight="1">
      <c r="A38" s="108">
        <f t="shared" si="2"/>
        <v>4.6999999999999975</v>
      </c>
      <c r="B38" s="105" t="s">
        <v>54</v>
      </c>
      <c r="C38" s="99">
        <v>266.32</v>
      </c>
      <c r="D38" s="100" t="s">
        <v>7</v>
      </c>
      <c r="E38" s="101"/>
      <c r="F38" s="99">
        <f t="shared" si="3"/>
        <v>0</v>
      </c>
      <c r="G38" s="103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s="10" customFormat="1" ht="27" customHeight="1">
      <c r="A39" s="108">
        <f t="shared" si="2"/>
        <v>4.799999999999997</v>
      </c>
      <c r="B39" s="105" t="s">
        <v>55</v>
      </c>
      <c r="C39" s="99">
        <v>233.03</v>
      </c>
      <c r="D39" s="100" t="s">
        <v>18</v>
      </c>
      <c r="E39" s="101"/>
      <c r="F39" s="99">
        <f t="shared" si="3"/>
        <v>0</v>
      </c>
      <c r="G39" s="103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s="10" customFormat="1" ht="27" customHeight="1" thickBot="1">
      <c r="A40" s="109">
        <f t="shared" si="2"/>
        <v>4.899999999999997</v>
      </c>
      <c r="B40" s="110" t="s">
        <v>56</v>
      </c>
      <c r="C40" s="111">
        <v>286.294</v>
      </c>
      <c r="D40" s="112" t="s">
        <v>18</v>
      </c>
      <c r="E40" s="113"/>
      <c r="F40" s="111">
        <f t="shared" si="3"/>
        <v>0</v>
      </c>
      <c r="G40" s="114">
        <f>SUM(F32:F40)</f>
        <v>0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7" ht="24.75" customHeight="1">
      <c r="A41" s="125"/>
      <c r="B41" s="117"/>
      <c r="C41" s="118"/>
      <c r="D41" s="119"/>
      <c r="E41" s="120"/>
      <c r="F41" s="121"/>
      <c r="G41" s="122"/>
    </row>
    <row r="42" spans="1:7" ht="18">
      <c r="A42" s="97">
        <v>5</v>
      </c>
      <c r="B42" s="98" t="s">
        <v>77</v>
      </c>
      <c r="C42" s="99"/>
      <c r="D42" s="100"/>
      <c r="E42" s="101"/>
      <c r="F42" s="102" t="str">
        <f>IF(E42=0," ",(ROUND(C42*E42,2)))</f>
        <v> </v>
      </c>
      <c r="G42" s="103"/>
    </row>
    <row r="43" spans="1:7" ht="26.25" customHeight="1">
      <c r="A43" s="115">
        <f>+A42+0.1</f>
        <v>5.1</v>
      </c>
      <c r="B43" s="98" t="s">
        <v>90</v>
      </c>
      <c r="C43" s="99"/>
      <c r="D43" s="100"/>
      <c r="E43" s="101"/>
      <c r="F43" s="102"/>
      <c r="G43" s="103"/>
    </row>
    <row r="44" spans="1:206" ht="26.25" customHeight="1">
      <c r="A44" s="116" t="s">
        <v>100</v>
      </c>
      <c r="B44" s="98" t="s">
        <v>53</v>
      </c>
      <c r="C44" s="99"/>
      <c r="D44" s="100"/>
      <c r="E44" s="101"/>
      <c r="F44" s="102"/>
      <c r="G44" s="10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</row>
    <row r="45" spans="1:7" ht="41.25" customHeight="1">
      <c r="A45" s="108" t="s">
        <v>101</v>
      </c>
      <c r="B45" s="105" t="s">
        <v>87</v>
      </c>
      <c r="C45" s="99">
        <v>186.95999999999998</v>
      </c>
      <c r="D45" s="100" t="s">
        <v>12</v>
      </c>
      <c r="E45" s="101"/>
      <c r="F45" s="102" t="str">
        <f>IF(E45=0," ",(ROUND(C45*E45,2)))</f>
        <v> </v>
      </c>
      <c r="G45" s="103"/>
    </row>
    <row r="46" spans="1:7" ht="27" customHeight="1">
      <c r="A46" s="108" t="s">
        <v>102</v>
      </c>
      <c r="B46" s="105" t="s">
        <v>83</v>
      </c>
      <c r="C46" s="99">
        <v>37.391999999999996</v>
      </c>
      <c r="D46" s="100" t="s">
        <v>12</v>
      </c>
      <c r="E46" s="101"/>
      <c r="F46" s="102" t="str">
        <f>IF(E46=0," ",(ROUND(C46*E46,2)))</f>
        <v> </v>
      </c>
      <c r="G46" s="103"/>
    </row>
    <row r="47" spans="1:7" ht="27" customHeight="1">
      <c r="A47" s="108" t="s">
        <v>103</v>
      </c>
      <c r="B47" s="105" t="s">
        <v>15</v>
      </c>
      <c r="C47" s="99">
        <v>22.8</v>
      </c>
      <c r="D47" s="100" t="s">
        <v>12</v>
      </c>
      <c r="E47" s="101"/>
      <c r="F47" s="102">
        <f>+C47*E47</f>
        <v>0</v>
      </c>
      <c r="G47" s="103"/>
    </row>
    <row r="48" spans="1:7" ht="27" customHeight="1">
      <c r="A48" s="108" t="s">
        <v>104</v>
      </c>
      <c r="B48" s="105" t="s">
        <v>78</v>
      </c>
      <c r="C48" s="99">
        <v>37.391999999999996</v>
      </c>
      <c r="D48" s="100" t="s">
        <v>12</v>
      </c>
      <c r="E48" s="101"/>
      <c r="F48" s="102" t="str">
        <f>IF(E48=0," ",(ROUND(C48*E48,2)))</f>
        <v> </v>
      </c>
      <c r="G48" s="103"/>
    </row>
    <row r="49" spans="1:7" ht="26.25" customHeight="1">
      <c r="A49" s="116" t="s">
        <v>105</v>
      </c>
      <c r="B49" s="123" t="s">
        <v>69</v>
      </c>
      <c r="C49" s="118"/>
      <c r="D49" s="119"/>
      <c r="E49" s="120"/>
      <c r="F49" s="121"/>
      <c r="G49" s="122"/>
    </row>
    <row r="50" spans="1:7" ht="38.25" customHeight="1">
      <c r="A50" s="108" t="s">
        <v>106</v>
      </c>
      <c r="B50" s="105" t="s">
        <v>79</v>
      </c>
      <c r="C50" s="99">
        <v>2.3369999999999997</v>
      </c>
      <c r="D50" s="100" t="s">
        <v>12</v>
      </c>
      <c r="E50" s="101"/>
      <c r="F50" s="102">
        <f>+E50*C50</f>
        <v>0</v>
      </c>
      <c r="G50" s="103"/>
    </row>
    <row r="51" spans="1:7" ht="35.25" customHeight="1">
      <c r="A51" s="108" t="s">
        <v>107</v>
      </c>
      <c r="B51" s="105" t="s">
        <v>131</v>
      </c>
      <c r="C51" s="99">
        <v>8.6345586</v>
      </c>
      <c r="D51" s="100" t="s">
        <v>12</v>
      </c>
      <c r="E51" s="101"/>
      <c r="F51" s="102">
        <f>+E51*C51</f>
        <v>0</v>
      </c>
      <c r="G51" s="103"/>
    </row>
    <row r="52" spans="1:7" ht="26.25" customHeight="1">
      <c r="A52" s="108" t="s">
        <v>108</v>
      </c>
      <c r="B52" s="105" t="s">
        <v>80</v>
      </c>
      <c r="C52" s="99">
        <v>5.1810625</v>
      </c>
      <c r="D52" s="100" t="s">
        <v>12</v>
      </c>
      <c r="E52" s="101"/>
      <c r="F52" s="102">
        <f>+E52*C52</f>
        <v>0</v>
      </c>
      <c r="G52" s="103"/>
    </row>
    <row r="53" spans="1:7" ht="29.25" customHeight="1">
      <c r="A53" s="108" t="s">
        <v>109</v>
      </c>
      <c r="B53" s="117" t="s">
        <v>92</v>
      </c>
      <c r="C53" s="118">
        <v>1.4875</v>
      </c>
      <c r="D53" s="119" t="s">
        <v>12</v>
      </c>
      <c r="E53" s="120"/>
      <c r="F53" s="121">
        <f>+E53*C53</f>
        <v>0</v>
      </c>
      <c r="G53" s="122"/>
    </row>
    <row r="54" spans="1:7" ht="29.25" customHeight="1">
      <c r="A54" s="108" t="s">
        <v>110</v>
      </c>
      <c r="B54" s="117" t="s">
        <v>91</v>
      </c>
      <c r="C54" s="118">
        <v>1.8525</v>
      </c>
      <c r="D54" s="119" t="s">
        <v>12</v>
      </c>
      <c r="E54" s="120"/>
      <c r="F54" s="121">
        <f>+E54*C54</f>
        <v>0</v>
      </c>
      <c r="G54" s="122"/>
    </row>
    <row r="55" spans="1:7" ht="29.25" customHeight="1">
      <c r="A55" s="115">
        <f>+A43+0.1</f>
        <v>5.199999999999999</v>
      </c>
      <c r="B55" s="98" t="s">
        <v>89</v>
      </c>
      <c r="C55" s="99"/>
      <c r="D55" s="100"/>
      <c r="E55" s="101"/>
      <c r="F55" s="102"/>
      <c r="G55" s="103"/>
    </row>
    <row r="56" spans="1:7" ht="29.25" customHeight="1">
      <c r="A56" s="116" t="s">
        <v>111</v>
      </c>
      <c r="B56" s="98" t="s">
        <v>53</v>
      </c>
      <c r="C56" s="99"/>
      <c r="D56" s="100"/>
      <c r="E56" s="101"/>
      <c r="F56" s="102"/>
      <c r="G56" s="103"/>
    </row>
    <row r="57" spans="1:7" ht="35.25" customHeight="1">
      <c r="A57" s="108" t="s">
        <v>112</v>
      </c>
      <c r="B57" s="105" t="s">
        <v>87</v>
      </c>
      <c r="C57" s="99">
        <v>170.56</v>
      </c>
      <c r="D57" s="100" t="s">
        <v>12</v>
      </c>
      <c r="E57" s="101"/>
      <c r="F57" s="102" t="str">
        <f>IF(E57=0," ",(ROUND(C57*E57,2)))</f>
        <v> </v>
      </c>
      <c r="G57" s="103"/>
    </row>
    <row r="58" spans="1:7" ht="29.25" customHeight="1">
      <c r="A58" s="108" t="s">
        <v>113</v>
      </c>
      <c r="B58" s="105" t="s">
        <v>83</v>
      </c>
      <c r="C58" s="99">
        <v>27.15734999999998</v>
      </c>
      <c r="D58" s="100" t="s">
        <v>12</v>
      </c>
      <c r="E58" s="101"/>
      <c r="F58" s="102" t="str">
        <f>IF(E58=0," ",(ROUND(C58*E58,2)))</f>
        <v> </v>
      </c>
      <c r="G58" s="103"/>
    </row>
    <row r="59" spans="1:7" ht="29.25" customHeight="1">
      <c r="A59" s="108" t="s">
        <v>114</v>
      </c>
      <c r="B59" s="105" t="s">
        <v>15</v>
      </c>
      <c r="C59" s="99">
        <v>20.8</v>
      </c>
      <c r="D59" s="99" t="s">
        <v>12</v>
      </c>
      <c r="E59" s="101"/>
      <c r="F59" s="99">
        <f>+C59*E59</f>
        <v>0</v>
      </c>
      <c r="G59" s="103"/>
    </row>
    <row r="60" spans="1:7" ht="29.25" customHeight="1">
      <c r="A60" s="108" t="s">
        <v>115</v>
      </c>
      <c r="B60" s="105" t="s">
        <v>78</v>
      </c>
      <c r="C60" s="99">
        <v>27.15734999999998</v>
      </c>
      <c r="D60" s="100" t="s">
        <v>12</v>
      </c>
      <c r="E60" s="101"/>
      <c r="F60" s="102" t="str">
        <f>IF(E60=0," ",(ROUND(C60*E60,2)))</f>
        <v> </v>
      </c>
      <c r="G60" s="103"/>
    </row>
    <row r="61" spans="1:7" ht="29.25" customHeight="1">
      <c r="A61" s="124" t="s">
        <v>116</v>
      </c>
      <c r="B61" s="98" t="s">
        <v>69</v>
      </c>
      <c r="C61" s="99"/>
      <c r="D61" s="100"/>
      <c r="E61" s="101"/>
      <c r="F61" s="102"/>
      <c r="G61" s="103"/>
    </row>
    <row r="62" spans="1:7" ht="39" customHeight="1">
      <c r="A62" s="108" t="s">
        <v>117</v>
      </c>
      <c r="B62" s="105" t="s">
        <v>79</v>
      </c>
      <c r="C62" s="99">
        <v>2.132</v>
      </c>
      <c r="D62" s="100" t="s">
        <v>12</v>
      </c>
      <c r="E62" s="101"/>
      <c r="F62" s="102">
        <f>+E62*C62</f>
        <v>0</v>
      </c>
      <c r="G62" s="103"/>
    </row>
    <row r="63" spans="1:7" ht="26.25" customHeight="1">
      <c r="A63" s="108" t="s">
        <v>118</v>
      </c>
      <c r="B63" s="105" t="s">
        <v>131</v>
      </c>
      <c r="C63" s="99">
        <v>7.9890186</v>
      </c>
      <c r="D63" s="100" t="s">
        <v>12</v>
      </c>
      <c r="E63" s="101"/>
      <c r="F63" s="102">
        <f>+E63*C63</f>
        <v>0</v>
      </c>
      <c r="G63" s="103"/>
    </row>
    <row r="64" spans="1:7" ht="26.25" customHeight="1">
      <c r="A64" s="108" t="s">
        <v>119</v>
      </c>
      <c r="B64" s="105" t="s">
        <v>80</v>
      </c>
      <c r="C64" s="99">
        <v>5.0088125</v>
      </c>
      <c r="D64" s="100" t="s">
        <v>12</v>
      </c>
      <c r="E64" s="101"/>
      <c r="F64" s="102">
        <f>+E64*C64</f>
        <v>0</v>
      </c>
      <c r="G64" s="103"/>
    </row>
    <row r="65" spans="1:7" ht="25.5" customHeight="1">
      <c r="A65" s="108" t="s">
        <v>120</v>
      </c>
      <c r="B65" s="105" t="s">
        <v>81</v>
      </c>
      <c r="C65" s="99">
        <v>1.275</v>
      </c>
      <c r="D65" s="100" t="s">
        <v>12</v>
      </c>
      <c r="E65" s="101"/>
      <c r="F65" s="102">
        <f>+E65*C65</f>
        <v>0</v>
      </c>
      <c r="G65" s="103"/>
    </row>
    <row r="66" spans="1:7" ht="27" customHeight="1">
      <c r="A66" s="108" t="s">
        <v>121</v>
      </c>
      <c r="B66" s="105" t="s">
        <v>82</v>
      </c>
      <c r="C66" s="99">
        <v>1.04</v>
      </c>
      <c r="D66" s="100" t="s">
        <v>12</v>
      </c>
      <c r="E66" s="101"/>
      <c r="F66" s="102">
        <f>+E66*C66</f>
        <v>0</v>
      </c>
      <c r="G66" s="103">
        <f>SUM(F43:F66)</f>
        <v>0</v>
      </c>
    </row>
    <row r="67" spans="1:7" ht="26.25" customHeight="1">
      <c r="A67" s="135"/>
      <c r="B67" s="136"/>
      <c r="C67" s="137"/>
      <c r="D67" s="138"/>
      <c r="E67" s="139"/>
      <c r="F67" s="140"/>
      <c r="G67" s="141"/>
    </row>
    <row r="68" spans="1:7" ht="26.25" customHeight="1">
      <c r="A68" s="97">
        <v>6</v>
      </c>
      <c r="B68" s="98" t="s">
        <v>60</v>
      </c>
      <c r="C68" s="99"/>
      <c r="D68" s="100"/>
      <c r="E68" s="101"/>
      <c r="F68" s="99"/>
      <c r="G68" s="103"/>
    </row>
    <row r="69" spans="1:7" ht="26.25" customHeight="1">
      <c r="A69" s="124">
        <f>+A68+0.1</f>
        <v>6.1</v>
      </c>
      <c r="B69" s="98" t="s">
        <v>63</v>
      </c>
      <c r="C69" s="99"/>
      <c r="D69" s="100"/>
      <c r="E69" s="101"/>
      <c r="F69" s="99" t="str">
        <f aca="true" t="shared" si="4" ref="F69:F79">IF(E69=0," ",(ROUND(C69*E69,2)))</f>
        <v> </v>
      </c>
      <c r="G69" s="103"/>
    </row>
    <row r="70" spans="1:7" ht="26.25" customHeight="1">
      <c r="A70" s="108" t="s">
        <v>122</v>
      </c>
      <c r="B70" s="105" t="s">
        <v>70</v>
      </c>
      <c r="C70" s="99">
        <v>673.2127999999999</v>
      </c>
      <c r="D70" s="100" t="s">
        <v>7</v>
      </c>
      <c r="E70" s="101"/>
      <c r="F70" s="99" t="str">
        <f>IF(E70=0," ",(ROUND(C70*E70,2)))</f>
        <v> </v>
      </c>
      <c r="G70" s="103"/>
    </row>
    <row r="71" spans="1:7" ht="26.25" customHeight="1">
      <c r="A71" s="124">
        <f>+A69+0.1</f>
        <v>6.199999999999999</v>
      </c>
      <c r="B71" s="98" t="s">
        <v>64</v>
      </c>
      <c r="C71" s="99"/>
      <c r="D71" s="100"/>
      <c r="E71" s="101"/>
      <c r="F71" s="99" t="str">
        <f>IF(E71=0," ",(ROUND(C71*E71,2)))</f>
        <v> </v>
      </c>
      <c r="G71" s="103"/>
    </row>
    <row r="72" spans="1:7" ht="26.25" customHeight="1">
      <c r="A72" s="108" t="s">
        <v>123</v>
      </c>
      <c r="B72" s="105" t="s">
        <v>70</v>
      </c>
      <c r="C72" s="99">
        <v>673.2127999999999</v>
      </c>
      <c r="D72" s="100" t="s">
        <v>7</v>
      </c>
      <c r="E72" s="101"/>
      <c r="F72" s="99" t="str">
        <f>IF(E72=0," ",(ROUND(C72*E72,2)))</f>
        <v> </v>
      </c>
      <c r="G72" s="103"/>
    </row>
    <row r="73" spans="1:7" ht="26.25" customHeight="1">
      <c r="A73" s="115">
        <f>+A71+0.1</f>
        <v>6.299999999999999</v>
      </c>
      <c r="B73" s="123" t="s">
        <v>65</v>
      </c>
      <c r="C73" s="118"/>
      <c r="D73" s="119"/>
      <c r="E73" s="120"/>
      <c r="F73" s="118" t="str">
        <f t="shared" si="4"/>
        <v> </v>
      </c>
      <c r="G73" s="122"/>
    </row>
    <row r="74" spans="1:7" ht="26.25" customHeight="1">
      <c r="A74" s="108" t="s">
        <v>124</v>
      </c>
      <c r="B74" s="105" t="s">
        <v>94</v>
      </c>
      <c r="C74" s="99">
        <v>6</v>
      </c>
      <c r="D74" s="100" t="s">
        <v>1</v>
      </c>
      <c r="E74" s="101"/>
      <c r="F74" s="99" t="str">
        <f>IF(E74=0," ",(ROUND(C74*E74,2)))</f>
        <v> </v>
      </c>
      <c r="G74" s="103"/>
    </row>
    <row r="75" spans="1:7" ht="26.25" customHeight="1">
      <c r="A75" s="108" t="s">
        <v>125</v>
      </c>
      <c r="B75" s="105" t="s">
        <v>95</v>
      </c>
      <c r="C75" s="99">
        <v>6</v>
      </c>
      <c r="D75" s="100" t="s">
        <v>1</v>
      </c>
      <c r="E75" s="101"/>
      <c r="F75" s="99" t="str">
        <f>IF(E75=0," ",(ROUND(C75*E75,2)))</f>
        <v> </v>
      </c>
      <c r="G75" s="103"/>
    </row>
    <row r="76" spans="1:7" ht="26.25" customHeight="1" thickBot="1">
      <c r="A76" s="157">
        <f>+A73+0.1</f>
        <v>6.399999999999999</v>
      </c>
      <c r="B76" s="158" t="s">
        <v>66</v>
      </c>
      <c r="C76" s="111">
        <v>1</v>
      </c>
      <c r="D76" s="112" t="s">
        <v>5</v>
      </c>
      <c r="E76" s="113"/>
      <c r="F76" s="111" t="str">
        <f t="shared" si="4"/>
        <v> </v>
      </c>
      <c r="G76" s="114"/>
    </row>
    <row r="77" spans="1:7" ht="26.25" customHeight="1">
      <c r="A77" s="159"/>
      <c r="B77" s="160"/>
      <c r="C77" s="161"/>
      <c r="D77" s="162"/>
      <c r="E77" s="163"/>
      <c r="F77" s="161"/>
      <c r="G77" s="164"/>
    </row>
    <row r="78" spans="1:7" ht="26.25" customHeight="1">
      <c r="A78" s="124">
        <f>+A76+0.1</f>
        <v>6.499999999999998</v>
      </c>
      <c r="B78" s="98" t="s">
        <v>67</v>
      </c>
      <c r="C78" s="99"/>
      <c r="D78" s="100"/>
      <c r="E78" s="101"/>
      <c r="F78" s="99" t="str">
        <f t="shared" si="4"/>
        <v> </v>
      </c>
      <c r="G78" s="103"/>
    </row>
    <row r="79" spans="1:7" ht="26.25" customHeight="1">
      <c r="A79" s="108" t="s">
        <v>126</v>
      </c>
      <c r="B79" s="105" t="s">
        <v>71</v>
      </c>
      <c r="C79" s="99">
        <v>50</v>
      </c>
      <c r="D79" s="100" t="s">
        <v>1</v>
      </c>
      <c r="E79" s="101"/>
      <c r="F79" s="99" t="str">
        <f t="shared" si="4"/>
        <v> </v>
      </c>
      <c r="G79" s="103"/>
    </row>
    <row r="80" spans="1:7" ht="26.25" customHeight="1">
      <c r="A80" s="124">
        <f>+A78+0.1</f>
        <v>6.599999999999998</v>
      </c>
      <c r="B80" s="98" t="s">
        <v>68</v>
      </c>
      <c r="C80" s="99"/>
      <c r="D80" s="100"/>
      <c r="E80" s="101"/>
      <c r="F80" s="99" t="str">
        <f>IF(E80=0," ",(ROUND(C80*E80,2)))</f>
        <v> </v>
      </c>
      <c r="G80" s="103"/>
    </row>
    <row r="81" spans="1:7" ht="26.25" customHeight="1">
      <c r="A81" s="124" t="s">
        <v>127</v>
      </c>
      <c r="B81" s="98" t="s">
        <v>70</v>
      </c>
      <c r="C81" s="99">
        <v>673.2127999999999</v>
      </c>
      <c r="D81" s="100" t="s">
        <v>7</v>
      </c>
      <c r="E81" s="101"/>
      <c r="F81" s="99" t="str">
        <f>IF(E81=0," ",(ROUND(C81*E81,2)))</f>
        <v> </v>
      </c>
      <c r="G81" s="103">
        <f>SUM(F69:F81)</f>
        <v>0</v>
      </c>
    </row>
    <row r="82" spans="1:7" ht="20.25" customHeight="1">
      <c r="A82" s="125"/>
      <c r="B82" s="117"/>
      <c r="C82" s="118"/>
      <c r="D82" s="119"/>
      <c r="E82" s="120"/>
      <c r="F82" s="121"/>
      <c r="G82" s="122"/>
    </row>
    <row r="83" spans="1:7" ht="27" customHeight="1">
      <c r="A83" s="97">
        <v>7</v>
      </c>
      <c r="B83" s="98" t="s">
        <v>133</v>
      </c>
      <c r="C83" s="99"/>
      <c r="D83" s="100"/>
      <c r="E83" s="101"/>
      <c r="F83" s="99"/>
      <c r="G83" s="103"/>
    </row>
    <row r="84" spans="1:7" ht="24" customHeight="1">
      <c r="A84" s="124">
        <f>+A83+0.1</f>
        <v>7.1</v>
      </c>
      <c r="B84" s="98" t="s">
        <v>63</v>
      </c>
      <c r="C84" s="99"/>
      <c r="D84" s="100"/>
      <c r="E84" s="101"/>
      <c r="F84" s="99" t="str">
        <f>IF(E84=0," ",(ROUND(C84*E84,2)))</f>
        <v> </v>
      </c>
      <c r="G84" s="103"/>
    </row>
    <row r="85" spans="1:7" ht="24" customHeight="1">
      <c r="A85" s="108" t="s">
        <v>137</v>
      </c>
      <c r="B85" s="105" t="s">
        <v>134</v>
      </c>
      <c r="C85" s="99">
        <v>656.20576164</v>
      </c>
      <c r="D85" s="100" t="s">
        <v>7</v>
      </c>
      <c r="E85" s="142"/>
      <c r="F85" s="99" t="str">
        <f>IF(E85=0," ",(ROUND(C85*E85,2)))</f>
        <v> </v>
      </c>
      <c r="G85" s="103"/>
    </row>
    <row r="86" spans="1:7" ht="24" customHeight="1">
      <c r="A86" s="124">
        <f>+A84+0.1</f>
        <v>7.199999999999999</v>
      </c>
      <c r="B86" s="98" t="s">
        <v>64</v>
      </c>
      <c r="C86" s="99"/>
      <c r="D86" s="100"/>
      <c r="E86" s="101"/>
      <c r="F86" s="99" t="str">
        <f>IF(E86=0," ",(ROUND(C86*E86,2)))</f>
        <v> </v>
      </c>
      <c r="G86" s="103"/>
    </row>
    <row r="87" spans="1:7" ht="24" customHeight="1">
      <c r="A87" s="108" t="s">
        <v>138</v>
      </c>
      <c r="B87" s="105" t="s">
        <v>134</v>
      </c>
      <c r="C87" s="99">
        <v>656.20576164</v>
      </c>
      <c r="D87" s="100" t="s">
        <v>7</v>
      </c>
      <c r="E87" s="101"/>
      <c r="F87" s="99" t="str">
        <f>IF(E87=0," ",(ROUND(C87*E87,2)))</f>
        <v> </v>
      </c>
      <c r="G87" s="103"/>
    </row>
    <row r="88" spans="1:7" ht="24" customHeight="1">
      <c r="A88" s="148">
        <f>+A86+0.1</f>
        <v>7.299999999999999</v>
      </c>
      <c r="B88" s="149" t="s">
        <v>141</v>
      </c>
      <c r="C88" s="143"/>
      <c r="D88" s="144"/>
      <c r="E88" s="142"/>
      <c r="F88" s="145"/>
      <c r="G88" s="146"/>
    </row>
    <row r="89" spans="1:7" ht="21" customHeight="1">
      <c r="A89" s="147" t="s">
        <v>144</v>
      </c>
      <c r="B89" s="105" t="s">
        <v>134</v>
      </c>
      <c r="C89" s="99">
        <v>656.20576164</v>
      </c>
      <c r="D89" s="144" t="s">
        <v>7</v>
      </c>
      <c r="E89" s="142"/>
      <c r="F89" s="145">
        <f>ROUNDUP(C89*E89,2)</f>
        <v>0</v>
      </c>
      <c r="G89" s="146"/>
    </row>
    <row r="90" spans="1:7" ht="36" customHeight="1">
      <c r="A90" s="147" t="s">
        <v>145</v>
      </c>
      <c r="B90" s="105" t="s">
        <v>143</v>
      </c>
      <c r="C90" s="99">
        <v>1</v>
      </c>
      <c r="D90" s="144" t="s">
        <v>142</v>
      </c>
      <c r="E90" s="142"/>
      <c r="F90" s="145">
        <f>ROUNDUP(C90*E90,2)</f>
        <v>0</v>
      </c>
      <c r="G90" s="146"/>
    </row>
    <row r="91" spans="1:7" ht="25.5" customHeight="1">
      <c r="A91" s="124">
        <f>+A88+0.1</f>
        <v>7.399999999999999</v>
      </c>
      <c r="B91" s="98" t="s">
        <v>135</v>
      </c>
      <c r="C91" s="99"/>
      <c r="D91" s="100"/>
      <c r="E91" s="101"/>
      <c r="F91" s="99" t="str">
        <f>IF(E91=0," ",(ROUND(C91*E91,2)))</f>
        <v> </v>
      </c>
      <c r="G91" s="103"/>
    </row>
    <row r="92" spans="1:7" ht="21" customHeight="1">
      <c r="A92" s="108" t="s">
        <v>139</v>
      </c>
      <c r="B92" s="105" t="s">
        <v>136</v>
      </c>
      <c r="C92" s="99">
        <v>50</v>
      </c>
      <c r="D92" s="100" t="s">
        <v>1</v>
      </c>
      <c r="E92" s="142"/>
      <c r="F92" s="99" t="str">
        <f>IF(E92=0," ",(ROUND(C92*E92,2)))</f>
        <v> </v>
      </c>
      <c r="G92" s="103"/>
    </row>
    <row r="93" spans="1:7" ht="27" customHeight="1">
      <c r="A93" s="124">
        <f>+A91+0.1</f>
        <v>7.499999999999998</v>
      </c>
      <c r="B93" s="98" t="s">
        <v>68</v>
      </c>
      <c r="C93" s="99"/>
      <c r="D93" s="100"/>
      <c r="E93" s="101"/>
      <c r="F93" s="99" t="str">
        <f>IF(E93=0," ",(ROUND(C93*E93,2)))</f>
        <v> </v>
      </c>
      <c r="G93" s="103"/>
    </row>
    <row r="94" spans="1:7" ht="21.75" customHeight="1">
      <c r="A94" s="108" t="s">
        <v>140</v>
      </c>
      <c r="B94" s="105" t="s">
        <v>134</v>
      </c>
      <c r="C94" s="99">
        <v>656.20576164</v>
      </c>
      <c r="D94" s="100" t="s">
        <v>7</v>
      </c>
      <c r="E94" s="101"/>
      <c r="F94" s="99" t="str">
        <f>IF(E94=0," ",(ROUND(C94*E94,2)))</f>
        <v> </v>
      </c>
      <c r="G94" s="103"/>
    </row>
    <row r="95" spans="1:7" ht="21.75" customHeight="1">
      <c r="A95" s="124">
        <f>+A93+0.1</f>
        <v>7.599999999999998</v>
      </c>
      <c r="B95" s="98" t="s">
        <v>146</v>
      </c>
      <c r="C95" s="99">
        <v>1</v>
      </c>
      <c r="D95" s="100" t="s">
        <v>5</v>
      </c>
      <c r="E95" s="101"/>
      <c r="F95" s="99" t="str">
        <f>IF(E95=0," ",(ROUND(C95*E95,2)))</f>
        <v> </v>
      </c>
      <c r="G95" s="122">
        <f>SUM(F85:F95)</f>
        <v>0</v>
      </c>
    </row>
    <row r="96" spans="1:7" ht="22.5" customHeight="1">
      <c r="A96" s="115"/>
      <c r="B96" s="123"/>
      <c r="C96" s="118"/>
      <c r="D96" s="119"/>
      <c r="E96" s="120"/>
      <c r="F96" s="118"/>
      <c r="G96" s="122"/>
    </row>
    <row r="97" spans="1:7" ht="21.75" customHeight="1">
      <c r="A97" s="97">
        <v>8</v>
      </c>
      <c r="B97" s="123" t="s">
        <v>86</v>
      </c>
      <c r="C97" s="118"/>
      <c r="D97" s="119"/>
      <c r="E97" s="120"/>
      <c r="F97" s="121"/>
      <c r="G97" s="122"/>
    </row>
    <row r="98" spans="1:7" ht="36.75" customHeight="1">
      <c r="A98" s="104">
        <f aca="true" t="shared" si="5" ref="A98:A104">+A97+0.1</f>
        <v>8.1</v>
      </c>
      <c r="B98" s="105" t="s">
        <v>19</v>
      </c>
      <c r="C98" s="99">
        <v>8</v>
      </c>
      <c r="D98" s="100" t="s">
        <v>20</v>
      </c>
      <c r="E98" s="101"/>
      <c r="F98" s="102">
        <f>+C98*E98</f>
        <v>0</v>
      </c>
      <c r="G98" s="103"/>
    </row>
    <row r="99" spans="1:7" ht="26.25" customHeight="1">
      <c r="A99" s="104">
        <f t="shared" si="5"/>
        <v>8.2</v>
      </c>
      <c r="B99" s="105" t="s">
        <v>21</v>
      </c>
      <c r="C99" s="99">
        <v>266.32</v>
      </c>
      <c r="D99" s="100" t="s">
        <v>18</v>
      </c>
      <c r="E99" s="101"/>
      <c r="F99" s="102">
        <f>+C99*E99</f>
        <v>0</v>
      </c>
      <c r="G99" s="103"/>
    </row>
    <row r="100" spans="1:7" ht="21.75" customHeight="1">
      <c r="A100" s="104">
        <f t="shared" si="5"/>
        <v>8.299999999999999</v>
      </c>
      <c r="B100" s="105" t="s">
        <v>22</v>
      </c>
      <c r="C100" s="99">
        <v>266.32</v>
      </c>
      <c r="D100" s="100" t="s">
        <v>7</v>
      </c>
      <c r="E100" s="101"/>
      <c r="F100" s="102">
        <f>+C100*E100</f>
        <v>0</v>
      </c>
      <c r="G100" s="103"/>
    </row>
    <row r="101" spans="1:7" ht="21.75" customHeight="1">
      <c r="A101" s="104">
        <f t="shared" si="5"/>
        <v>8.399999999999999</v>
      </c>
      <c r="B101" s="105" t="s">
        <v>23</v>
      </c>
      <c r="C101" s="99">
        <v>16</v>
      </c>
      <c r="D101" s="100" t="s">
        <v>7</v>
      </c>
      <c r="E101" s="101"/>
      <c r="F101" s="102">
        <f>+C101*E101</f>
        <v>0</v>
      </c>
      <c r="G101" s="103"/>
    </row>
    <row r="102" spans="1:7" ht="21.75" customHeight="1">
      <c r="A102" s="104">
        <f t="shared" si="5"/>
        <v>8.499999999999998</v>
      </c>
      <c r="B102" s="105" t="s">
        <v>99</v>
      </c>
      <c r="C102" s="99">
        <v>798.96</v>
      </c>
      <c r="D102" s="100" t="s">
        <v>18</v>
      </c>
      <c r="E102" s="101"/>
      <c r="F102" s="102" t="str">
        <f>IF(E102=0," ",(ROUND(C102*E102,2)))</f>
        <v> </v>
      </c>
      <c r="G102" s="103"/>
    </row>
    <row r="103" spans="1:7" ht="21.75" customHeight="1">
      <c r="A103" s="104">
        <f t="shared" si="5"/>
        <v>8.599999999999998</v>
      </c>
      <c r="B103" s="105" t="s">
        <v>59</v>
      </c>
      <c r="C103" s="99">
        <v>25</v>
      </c>
      <c r="D103" s="100" t="s">
        <v>7</v>
      </c>
      <c r="E103" s="101"/>
      <c r="F103" s="102">
        <f>+C103*E103</f>
        <v>0</v>
      </c>
      <c r="G103" s="103"/>
    </row>
    <row r="104" spans="1:7" ht="21.75" customHeight="1">
      <c r="A104" s="126">
        <f t="shared" si="5"/>
        <v>8.699999999999998</v>
      </c>
      <c r="B104" s="89" t="s">
        <v>96</v>
      </c>
      <c r="C104" s="99"/>
      <c r="D104" s="127"/>
      <c r="E104" s="101"/>
      <c r="F104" s="102"/>
      <c r="G104" s="128"/>
    </row>
    <row r="105" spans="1:7" ht="21.75" customHeight="1">
      <c r="A105" s="108" t="s">
        <v>147</v>
      </c>
      <c r="B105" s="129" t="s">
        <v>97</v>
      </c>
      <c r="C105" s="99">
        <v>1</v>
      </c>
      <c r="D105" s="127" t="s">
        <v>5</v>
      </c>
      <c r="E105" s="101"/>
      <c r="F105" s="102">
        <f>+C105*E105</f>
        <v>0</v>
      </c>
      <c r="G105" s="128"/>
    </row>
    <row r="106" spans="1:7" ht="36.75" customHeight="1" thickBot="1">
      <c r="A106" s="109" t="s">
        <v>148</v>
      </c>
      <c r="B106" s="167" t="s">
        <v>98</v>
      </c>
      <c r="C106" s="111">
        <v>10</v>
      </c>
      <c r="D106" s="168" t="s">
        <v>1</v>
      </c>
      <c r="E106" s="113"/>
      <c r="F106" s="169">
        <f>+C106*E106</f>
        <v>0</v>
      </c>
      <c r="G106" s="170">
        <f>SUM(F98:F106)</f>
        <v>0</v>
      </c>
    </row>
    <row r="107" spans="1:7" ht="18" customHeight="1">
      <c r="A107" s="130"/>
      <c r="B107" s="117"/>
      <c r="C107" s="118"/>
      <c r="D107" s="119"/>
      <c r="E107" s="120"/>
      <c r="F107" s="121"/>
      <c r="G107" s="122"/>
    </row>
    <row r="108" spans="1:7" ht="36.75" customHeight="1">
      <c r="A108" s="97">
        <v>9</v>
      </c>
      <c r="B108" s="123" t="s">
        <v>24</v>
      </c>
      <c r="C108" s="118"/>
      <c r="D108" s="119"/>
      <c r="E108" s="120"/>
      <c r="F108" s="121"/>
      <c r="G108" s="122"/>
    </row>
    <row r="109" spans="1:7" ht="18">
      <c r="A109" s="104">
        <f>+A108+0.1</f>
        <v>9.1</v>
      </c>
      <c r="B109" s="105" t="s">
        <v>25</v>
      </c>
      <c r="C109" s="99">
        <v>40</v>
      </c>
      <c r="D109" s="100" t="s">
        <v>26</v>
      </c>
      <c r="E109" s="101"/>
      <c r="F109" s="102">
        <f>+C109*E109</f>
        <v>0</v>
      </c>
      <c r="G109" s="103"/>
    </row>
    <row r="110" spans="1:7" ht="18">
      <c r="A110" s="104">
        <f>+A109+0.1</f>
        <v>9.2</v>
      </c>
      <c r="B110" s="105" t="s">
        <v>27</v>
      </c>
      <c r="C110" s="99">
        <v>40</v>
      </c>
      <c r="D110" s="100" t="s">
        <v>26</v>
      </c>
      <c r="E110" s="101"/>
      <c r="F110" s="102">
        <f>+C110*E110</f>
        <v>0</v>
      </c>
      <c r="G110" s="103"/>
    </row>
    <row r="111" spans="1:7" ht="18">
      <c r="A111" s="104">
        <f>+A110+0.1</f>
        <v>9.299999999999999</v>
      </c>
      <c r="B111" s="105" t="s">
        <v>28</v>
      </c>
      <c r="C111" s="99">
        <v>40</v>
      </c>
      <c r="D111" s="100" t="s">
        <v>26</v>
      </c>
      <c r="E111" s="101"/>
      <c r="F111" s="102">
        <f>+C111*E111</f>
        <v>0</v>
      </c>
      <c r="G111" s="103"/>
    </row>
    <row r="112" spans="1:7" ht="18">
      <c r="A112" s="104">
        <f>+A111+0.1</f>
        <v>9.399999999999999</v>
      </c>
      <c r="B112" s="105" t="s">
        <v>29</v>
      </c>
      <c r="C112" s="99">
        <v>40</v>
      </c>
      <c r="D112" s="100" t="s">
        <v>26</v>
      </c>
      <c r="E112" s="101"/>
      <c r="F112" s="102">
        <f>+C112*E112</f>
        <v>0</v>
      </c>
      <c r="G112" s="103"/>
    </row>
    <row r="113" spans="1:7" ht="59.25" customHeight="1">
      <c r="A113" s="104">
        <f>+A112+0.1</f>
        <v>9.499999999999998</v>
      </c>
      <c r="B113" s="105" t="s">
        <v>85</v>
      </c>
      <c r="C113" s="99">
        <v>6</v>
      </c>
      <c r="D113" s="100" t="s">
        <v>30</v>
      </c>
      <c r="E113" s="101"/>
      <c r="F113" s="102">
        <f>+C113*E113</f>
        <v>0</v>
      </c>
      <c r="G113" s="103">
        <f>SUM(F109:F113)</f>
        <v>0</v>
      </c>
    </row>
    <row r="114" spans="1:7" ht="21.75" customHeight="1">
      <c r="A114" s="104"/>
      <c r="B114" s="117"/>
      <c r="C114" s="118"/>
      <c r="D114" s="119"/>
      <c r="E114" s="120"/>
      <c r="F114" s="121"/>
      <c r="G114" s="122"/>
    </row>
    <row r="115" spans="1:7" ht="34.5" customHeight="1">
      <c r="A115" s="97">
        <v>10</v>
      </c>
      <c r="B115" s="89" t="s">
        <v>149</v>
      </c>
      <c r="C115" s="99">
        <v>3</v>
      </c>
      <c r="D115" s="127" t="s">
        <v>1</v>
      </c>
      <c r="E115" s="101"/>
      <c r="F115" s="102">
        <f>C115*E115</f>
        <v>0</v>
      </c>
      <c r="G115" s="166">
        <f>F115</f>
        <v>0</v>
      </c>
    </row>
    <row r="116" spans="1:7" ht="12" customHeight="1">
      <c r="A116" s="125"/>
      <c r="B116" s="117"/>
      <c r="C116" s="118"/>
      <c r="D116" s="119"/>
      <c r="E116" s="120"/>
      <c r="F116" s="121"/>
      <c r="G116" s="122"/>
    </row>
    <row r="117" spans="1:7" ht="18">
      <c r="A117" s="97">
        <v>11</v>
      </c>
      <c r="B117" s="98" t="s">
        <v>57</v>
      </c>
      <c r="C117" s="99"/>
      <c r="D117" s="100"/>
      <c r="E117" s="101"/>
      <c r="F117" s="102"/>
      <c r="G117" s="103"/>
    </row>
    <row r="118" spans="1:7" ht="36">
      <c r="A118" s="104">
        <f>+A117+0.1</f>
        <v>11.1</v>
      </c>
      <c r="B118" s="105" t="s">
        <v>151</v>
      </c>
      <c r="C118" s="99">
        <v>1</v>
      </c>
      <c r="D118" s="100" t="s">
        <v>5</v>
      </c>
      <c r="E118" s="101"/>
      <c r="F118" s="102">
        <f>+C118*E118</f>
        <v>0</v>
      </c>
      <c r="G118" s="103"/>
    </row>
    <row r="119" spans="1:7" ht="36">
      <c r="A119" s="104">
        <f>+A118+0.1</f>
        <v>11.2</v>
      </c>
      <c r="B119" s="105" t="s">
        <v>154</v>
      </c>
      <c r="C119" s="131">
        <v>1</v>
      </c>
      <c r="D119" s="132" t="s">
        <v>5</v>
      </c>
      <c r="E119" s="101"/>
      <c r="F119" s="133" t="str">
        <f>IF(E119=0," ",(ROUND(C119*E119,2)))</f>
        <v> </v>
      </c>
      <c r="G119" s="103">
        <f>SUM(F118:F119)</f>
        <v>0</v>
      </c>
    </row>
    <row r="120" spans="1:7" ht="14.25" customHeight="1">
      <c r="A120" s="107"/>
      <c r="B120" s="105"/>
      <c r="C120" s="99"/>
      <c r="D120" s="100"/>
      <c r="E120" s="101"/>
      <c r="F120" s="102"/>
      <c r="G120" s="103"/>
    </row>
    <row r="121" spans="1:7" ht="36">
      <c r="A121" s="134" t="s">
        <v>150</v>
      </c>
      <c r="B121" s="89" t="s">
        <v>128</v>
      </c>
      <c r="C121" s="99">
        <v>6</v>
      </c>
      <c r="D121" s="100" t="s">
        <v>30</v>
      </c>
      <c r="E121" s="101"/>
      <c r="F121" s="102">
        <f>+C121*E121</f>
        <v>0</v>
      </c>
      <c r="G121" s="103">
        <f>SUM(F121)</f>
        <v>0</v>
      </c>
    </row>
    <row r="122" spans="1:7" ht="15" customHeight="1" thickBot="1">
      <c r="A122" s="150"/>
      <c r="B122" s="151"/>
      <c r="C122" s="152"/>
      <c r="D122" s="153"/>
      <c r="E122" s="154"/>
      <c r="F122" s="155"/>
      <c r="G122" s="156"/>
    </row>
    <row r="123" spans="1:7" ht="19.5" thickBot="1" thickTop="1">
      <c r="A123" s="75"/>
      <c r="B123" s="76" t="s">
        <v>51</v>
      </c>
      <c r="C123" s="77"/>
      <c r="D123" s="78"/>
      <c r="E123" s="79"/>
      <c r="F123" s="80"/>
      <c r="G123" s="81">
        <f>SUM(G16:G121)</f>
        <v>0</v>
      </c>
    </row>
    <row r="124" spans="1:7" ht="19.5" thickBot="1" thickTop="1">
      <c r="A124" s="70"/>
      <c r="B124" s="71" t="s">
        <v>40</v>
      </c>
      <c r="C124" s="72"/>
      <c r="D124" s="73"/>
      <c r="E124" s="71"/>
      <c r="F124" s="74"/>
      <c r="G124" s="20">
        <f>SUM(F12:F123)</f>
        <v>0</v>
      </c>
    </row>
    <row r="125" spans="1:7" ht="18.75" thickTop="1">
      <c r="A125" s="82"/>
      <c r="B125" s="83"/>
      <c r="C125" s="84"/>
      <c r="D125" s="84"/>
      <c r="E125" s="84"/>
      <c r="F125" s="84"/>
      <c r="G125" s="85"/>
    </row>
    <row r="126" spans="1:7" ht="18">
      <c r="A126" s="86"/>
      <c r="B126" s="87" t="s">
        <v>72</v>
      </c>
      <c r="C126" s="165">
        <v>0.1</v>
      </c>
      <c r="D126" s="28"/>
      <c r="E126" s="28"/>
      <c r="F126" s="28">
        <f>C126*G124</f>
        <v>0</v>
      </c>
      <c r="G126" s="88"/>
    </row>
    <row r="127" spans="1:7" ht="18">
      <c r="A127" s="86"/>
      <c r="B127" s="87" t="s">
        <v>41</v>
      </c>
      <c r="C127" s="165">
        <v>0.025</v>
      </c>
      <c r="D127" s="28"/>
      <c r="E127" s="28"/>
      <c r="F127" s="28">
        <f>C127*G124</f>
        <v>0</v>
      </c>
      <c r="G127" s="88"/>
    </row>
    <row r="128" spans="1:7" ht="18">
      <c r="A128" s="86"/>
      <c r="B128" s="87" t="s">
        <v>42</v>
      </c>
      <c r="C128" s="165">
        <v>0.0535</v>
      </c>
      <c r="D128" s="28"/>
      <c r="E128" s="28"/>
      <c r="F128" s="28">
        <f>C128*G124</f>
        <v>0</v>
      </c>
      <c r="G128" s="88"/>
    </row>
    <row r="129" spans="1:7" ht="20.25" customHeight="1">
      <c r="A129" s="86"/>
      <c r="B129" s="87" t="s">
        <v>43</v>
      </c>
      <c r="C129" s="165">
        <v>0.02</v>
      </c>
      <c r="D129" s="28"/>
      <c r="E129" s="28"/>
      <c r="F129" s="28">
        <f>C129*G124</f>
        <v>0</v>
      </c>
      <c r="G129" s="88"/>
    </row>
    <row r="130" spans="1:7" ht="20.25" customHeight="1">
      <c r="A130" s="86"/>
      <c r="B130" s="87" t="s">
        <v>44</v>
      </c>
      <c r="C130" s="165">
        <v>0.01</v>
      </c>
      <c r="D130" s="28"/>
      <c r="E130" s="28"/>
      <c r="F130" s="28">
        <f>C130*G124</f>
        <v>0</v>
      </c>
      <c r="G130" s="88"/>
    </row>
    <row r="131" spans="1:7" ht="20.25" customHeight="1">
      <c r="A131" s="86"/>
      <c r="B131" s="87" t="s">
        <v>73</v>
      </c>
      <c r="C131" s="165">
        <v>0.05</v>
      </c>
      <c r="D131" s="28"/>
      <c r="E131" s="28"/>
      <c r="F131" s="28">
        <f>C131*G124</f>
        <v>0</v>
      </c>
      <c r="G131" s="88"/>
    </row>
    <row r="132" spans="1:7" ht="20.25" customHeight="1" thickBot="1">
      <c r="A132" s="26"/>
      <c r="B132" s="25"/>
      <c r="C132" s="27"/>
      <c r="D132" s="28"/>
      <c r="E132" s="28"/>
      <c r="F132" s="28"/>
      <c r="G132" s="29"/>
    </row>
    <row r="133" spans="1:7" ht="20.25" customHeight="1" thickBot="1" thickTop="1">
      <c r="A133" s="30"/>
      <c r="B133" s="31" t="s">
        <v>31</v>
      </c>
      <c r="C133" s="32"/>
      <c r="D133" s="33"/>
      <c r="E133" s="31"/>
      <c r="F133" s="34"/>
      <c r="G133" s="35">
        <f>SUM(F126:F131)</f>
        <v>0</v>
      </c>
    </row>
    <row r="134" spans="1:7" ht="20.25" customHeight="1" thickBot="1" thickTop="1">
      <c r="A134" s="36"/>
      <c r="B134" s="37"/>
      <c r="C134" s="38"/>
      <c r="D134" s="38"/>
      <c r="E134" s="38"/>
      <c r="F134" s="38"/>
      <c r="G134" s="39"/>
    </row>
    <row r="135" spans="1:7" ht="20.25" customHeight="1" thickBot="1" thickTop="1">
      <c r="A135" s="30"/>
      <c r="B135" s="31" t="s">
        <v>46</v>
      </c>
      <c r="C135" s="40">
        <v>0.03</v>
      </c>
      <c r="D135" s="33"/>
      <c r="E135" s="31"/>
      <c r="F135" s="34"/>
      <c r="G135" s="35">
        <f>+G133*C135</f>
        <v>0</v>
      </c>
    </row>
    <row r="136" spans="1:7" ht="20.25" customHeight="1" thickBot="1" thickTop="1">
      <c r="A136" s="36"/>
      <c r="B136" s="37"/>
      <c r="C136" s="41"/>
      <c r="D136" s="38"/>
      <c r="E136" s="38"/>
      <c r="F136" s="38"/>
      <c r="G136" s="39"/>
    </row>
    <row r="137" spans="1:7" ht="20.25" customHeight="1" thickBot="1" thickTop="1">
      <c r="A137" s="30"/>
      <c r="B137" s="31" t="s">
        <v>45</v>
      </c>
      <c r="C137" s="42"/>
      <c r="D137" s="33"/>
      <c r="E137" s="31"/>
      <c r="F137" s="34"/>
      <c r="G137" s="35">
        <f>G124+G133</f>
        <v>0</v>
      </c>
    </row>
    <row r="138" spans="1:7" ht="20.25" customHeight="1" thickBot="1" thickTop="1">
      <c r="A138" s="36"/>
      <c r="B138" s="37"/>
      <c r="C138" s="41"/>
      <c r="D138" s="38"/>
      <c r="E138" s="38"/>
      <c r="F138" s="38"/>
      <c r="G138" s="39"/>
    </row>
    <row r="139" spans="1:7" ht="20.25" customHeight="1" thickBot="1" thickTop="1">
      <c r="A139" s="30"/>
      <c r="B139" s="31" t="s">
        <v>32</v>
      </c>
      <c r="C139" s="40">
        <v>0.06</v>
      </c>
      <c r="D139" s="33"/>
      <c r="E139" s="31"/>
      <c r="F139" s="34"/>
      <c r="G139" s="35">
        <f>(+C139*G124)</f>
        <v>0</v>
      </c>
    </row>
    <row r="140" spans="1:7" ht="20.25" customHeight="1" thickBot="1" thickTop="1">
      <c r="A140" s="36"/>
      <c r="B140" s="37"/>
      <c r="C140" s="41"/>
      <c r="D140" s="38"/>
      <c r="E140" s="38"/>
      <c r="F140" s="38"/>
      <c r="G140" s="39"/>
    </row>
    <row r="141" spans="1:7" ht="20.25" customHeight="1" thickBot="1" thickTop="1">
      <c r="A141" s="30"/>
      <c r="B141" s="31" t="s">
        <v>47</v>
      </c>
      <c r="C141" s="40">
        <v>0.001</v>
      </c>
      <c r="D141" s="33"/>
      <c r="E141" s="31"/>
      <c r="F141" s="34"/>
      <c r="G141" s="35">
        <f>G124*C141</f>
        <v>0</v>
      </c>
    </row>
    <row r="142" spans="1:7" ht="20.25" customHeight="1" thickBot="1" thickTop="1">
      <c r="A142" s="43"/>
      <c r="B142" s="44"/>
      <c r="C142" s="45"/>
      <c r="D142" s="46"/>
      <c r="E142" s="44"/>
      <c r="F142" s="47"/>
      <c r="G142" s="48"/>
    </row>
    <row r="143" spans="1:7" ht="19.5" thickBot="1" thickTop="1">
      <c r="A143" s="30"/>
      <c r="B143" s="31" t="s">
        <v>74</v>
      </c>
      <c r="C143" s="40">
        <v>0.18</v>
      </c>
      <c r="D143" s="33"/>
      <c r="E143" s="31"/>
      <c r="F143" s="34"/>
      <c r="G143" s="35">
        <f>F126*C143</f>
        <v>0</v>
      </c>
    </row>
    <row r="144" spans="1:7" ht="19.5" thickBot="1" thickTop="1">
      <c r="A144" s="43"/>
      <c r="B144" s="44"/>
      <c r="C144" s="45"/>
      <c r="D144" s="46"/>
      <c r="E144" s="44"/>
      <c r="F144" s="47"/>
      <c r="G144" s="48"/>
    </row>
    <row r="145" spans="1:7" ht="19.5" thickBot="1" thickTop="1">
      <c r="A145" s="49"/>
      <c r="B145" s="50" t="s">
        <v>75</v>
      </c>
      <c r="C145" s="51">
        <v>1</v>
      </c>
      <c r="D145" s="52" t="s">
        <v>5</v>
      </c>
      <c r="E145" s="53"/>
      <c r="F145" s="54"/>
      <c r="G145" s="178"/>
    </row>
    <row r="146" spans="1:7" ht="19.5" thickBot="1" thickTop="1">
      <c r="A146" s="43"/>
      <c r="B146" s="44"/>
      <c r="C146" s="45"/>
      <c r="D146" s="46"/>
      <c r="E146" s="44"/>
      <c r="F146" s="47"/>
      <c r="G146" s="48"/>
    </row>
    <row r="147" spans="1:7" ht="19.5" thickBot="1" thickTop="1">
      <c r="A147" s="49"/>
      <c r="B147" s="50" t="s">
        <v>84</v>
      </c>
      <c r="C147" s="51">
        <v>1</v>
      </c>
      <c r="D147" s="52" t="s">
        <v>5</v>
      </c>
      <c r="E147" s="53"/>
      <c r="F147" s="54"/>
      <c r="G147" s="55"/>
    </row>
    <row r="148" spans="1:7" ht="19.5" thickBot="1" thickTop="1">
      <c r="A148" s="36"/>
      <c r="B148" s="37"/>
      <c r="C148" s="41"/>
      <c r="D148" s="38"/>
      <c r="E148" s="56"/>
      <c r="F148" s="38"/>
      <c r="G148" s="39"/>
    </row>
    <row r="149" spans="1:7" ht="19.5" thickBot="1" thickTop="1">
      <c r="A149" s="30"/>
      <c r="B149" s="31" t="s">
        <v>48</v>
      </c>
      <c r="C149" s="40">
        <v>0.05</v>
      </c>
      <c r="D149" s="33"/>
      <c r="E149" s="31"/>
      <c r="F149" s="34"/>
      <c r="G149" s="35">
        <f>+G124*C149</f>
        <v>0</v>
      </c>
    </row>
    <row r="150" spans="1:7" ht="19.5" thickBot="1" thickTop="1">
      <c r="A150" s="36"/>
      <c r="B150" s="37"/>
      <c r="C150" s="38"/>
      <c r="D150" s="38"/>
      <c r="E150" s="38"/>
      <c r="F150" s="38"/>
      <c r="G150" s="39"/>
    </row>
    <row r="151" spans="1:7" ht="19.5" thickBot="1" thickTop="1">
      <c r="A151" s="30"/>
      <c r="B151" s="31" t="s">
        <v>49</v>
      </c>
      <c r="C151" s="32"/>
      <c r="D151" s="33"/>
      <c r="E151" s="31"/>
      <c r="F151" s="34"/>
      <c r="G151" s="35">
        <f>+G149+G147+G143+G145+G141+G139+G137+G135</f>
        <v>0</v>
      </c>
    </row>
    <row r="152" spans="1:7" ht="29.25" customHeight="1" thickTop="1">
      <c r="A152" s="57"/>
      <c r="B152" s="58"/>
      <c r="C152" s="59"/>
      <c r="D152" s="59"/>
      <c r="E152" s="59"/>
      <c r="F152" s="59"/>
      <c r="G152" s="59"/>
    </row>
    <row r="153" spans="1:7" ht="29.25" customHeight="1">
      <c r="A153" s="57"/>
      <c r="B153" s="58"/>
      <c r="C153" s="59"/>
      <c r="D153" s="59"/>
      <c r="E153" s="59"/>
      <c r="F153" s="60"/>
      <c r="G153" s="59"/>
    </row>
    <row r="154" spans="1:7" ht="29.25" customHeight="1">
      <c r="A154" s="61"/>
      <c r="B154" s="62"/>
      <c r="C154" s="60"/>
      <c r="D154" s="63"/>
      <c r="E154" s="60"/>
      <c r="F154" s="64"/>
      <c r="G154" s="64"/>
    </row>
    <row r="155" spans="1:7" ht="29.25" customHeight="1">
      <c r="A155" s="61"/>
      <c r="B155" s="62"/>
      <c r="C155" s="60"/>
      <c r="D155" s="63"/>
      <c r="E155" s="60"/>
      <c r="F155" s="64"/>
      <c r="G155" s="64"/>
    </row>
    <row r="156" spans="1:7" ht="29.25" customHeight="1">
      <c r="A156" s="57"/>
      <c r="B156" s="58"/>
      <c r="C156" s="59"/>
      <c r="D156" s="59"/>
      <c r="E156" s="59"/>
      <c r="F156" s="60"/>
      <c r="G156" s="59"/>
    </row>
    <row r="157" spans="1:7" ht="29.25" customHeight="1">
      <c r="A157" s="57"/>
      <c r="B157" s="65"/>
      <c r="C157" s="66"/>
      <c r="D157" s="59"/>
      <c r="E157" s="67"/>
      <c r="F157" s="60"/>
      <c r="G157" s="59"/>
    </row>
    <row r="158" spans="1:7" ht="29.25" customHeight="1">
      <c r="A158" s="57"/>
      <c r="B158" s="58"/>
      <c r="C158" s="59"/>
      <c r="D158" s="59"/>
      <c r="E158" s="59"/>
      <c r="F158" s="60"/>
      <c r="G158" s="59"/>
    </row>
    <row r="159" spans="1:7" ht="29.25" customHeight="1">
      <c r="A159" s="57"/>
      <c r="B159" s="58"/>
      <c r="C159" s="59"/>
      <c r="D159" s="66"/>
      <c r="E159" s="59"/>
      <c r="F159" s="60"/>
      <c r="G159" s="59"/>
    </row>
    <row r="160" spans="1:7" ht="29.25" customHeight="1">
      <c r="A160" s="68"/>
      <c r="B160" s="58"/>
      <c r="C160" s="59"/>
      <c r="D160" s="59"/>
      <c r="E160" s="59"/>
      <c r="F160" s="60"/>
      <c r="G160" s="59"/>
    </row>
    <row r="161" spans="1:7" ht="29.25" customHeight="1">
      <c r="A161" s="68"/>
      <c r="B161" s="62"/>
      <c r="C161" s="60"/>
      <c r="D161" s="69"/>
      <c r="E161" s="60"/>
      <c r="F161" s="69"/>
      <c r="G161" s="59"/>
    </row>
    <row r="162" spans="1:7" ht="29.25" customHeight="1">
      <c r="A162" s="68"/>
      <c r="B162" s="62"/>
      <c r="C162" s="60"/>
      <c r="D162" s="69"/>
      <c r="E162" s="60"/>
      <c r="F162" s="69"/>
      <c r="G162" s="59"/>
    </row>
    <row r="163" spans="1:7" ht="29.25" customHeight="1">
      <c r="A163" s="68"/>
      <c r="B163" s="58"/>
      <c r="C163" s="59"/>
      <c r="D163" s="59"/>
      <c r="E163" s="59"/>
      <c r="F163" s="60"/>
      <c r="G163" s="59"/>
    </row>
    <row r="164" spans="1:7" ht="29.25" customHeight="1">
      <c r="A164" s="68"/>
      <c r="B164" s="65"/>
      <c r="C164" s="66"/>
      <c r="D164" s="66"/>
      <c r="E164" s="66"/>
      <c r="F164" s="60"/>
      <c r="G164" s="66"/>
    </row>
    <row r="165" spans="1:7" ht="29.25" customHeight="1">
      <c r="A165" s="68"/>
      <c r="B165" s="58"/>
      <c r="C165" s="59"/>
      <c r="D165" s="59"/>
      <c r="E165" s="59"/>
      <c r="F165" s="60"/>
      <c r="G165" s="59"/>
    </row>
  </sheetData>
  <sheetProtection selectLockedCells="1" selectUnlockedCells="1"/>
  <mergeCells count="6">
    <mergeCell ref="A7:G7"/>
    <mergeCell ref="A1:G1"/>
    <mergeCell ref="A2:G2"/>
    <mergeCell ref="A3:G3"/>
    <mergeCell ref="A4:B4"/>
    <mergeCell ref="F4:G4"/>
  </mergeCells>
  <printOptions horizontalCentered="1"/>
  <pageMargins left="0.6692913385826772" right="0.7086614173228347" top="0.6299212598425197" bottom="1.0236220472440944" header="0.5118110236220472" footer="0.8267716535433072"/>
  <pageSetup horizontalDpi="600" verticalDpi="600" orientation="portrait" scale="60" r:id="rId1"/>
  <headerFooter alignWithMargins="0">
    <oddFooter>&amp;L&amp;"Arial,Normal"&amp;8&amp;F&amp;Z&amp;R&amp;"Arial,Normal"&amp;P de &amp;N</oddFooter>
  </headerFooter>
  <rowBreaks count="4" manualBreakCount="4">
    <brk id="40" max="6" man="1"/>
    <brk id="76" max="6" man="1"/>
    <brk id="106" max="6" man="1"/>
    <brk id="123" max="6" man="1"/>
  </rowBreaks>
  <ignoredErrors>
    <ignoredError sqref="F47 F59 F26 F102" formula="1"/>
    <ignoredError sqref="A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Rosario</dc:creator>
  <cp:keywords/>
  <dc:description/>
  <cp:lastModifiedBy>Marcelle Rios Diaz</cp:lastModifiedBy>
  <cp:lastPrinted>2022-03-29T13:50:02Z</cp:lastPrinted>
  <dcterms:created xsi:type="dcterms:W3CDTF">2020-07-31T13:19:51Z</dcterms:created>
  <dcterms:modified xsi:type="dcterms:W3CDTF">2023-09-12T16:27:09Z</dcterms:modified>
  <cp:category/>
  <cp:version/>
  <cp:contentType/>
  <cp:contentStatus/>
</cp:coreProperties>
</file>