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ergio.polanco\Documents\CAASD 2024\Inversion 2024\1er Trimestre\"/>
    </mc:Choice>
  </mc:AlternateContent>
  <xr:revisionPtr revIDLastSave="0" documentId="13_ncr:1_{EAC2E791-32F3-4A92-8444-5362FB006760}" xr6:coauthVersionLast="47" xr6:coauthVersionMax="47" xr10:uidLastSave="{00000000-0000-0000-0000-000000000000}"/>
  <bookViews>
    <workbookView xWindow="-120" yWindow="-120" windowWidth="29040" windowHeight="18240" tabRatio="500" activeTab="3" xr2:uid="{00000000-000D-0000-FFFF-FFFF00000000}"/>
  </bookViews>
  <sheets>
    <sheet name="Historico de Desembolsos 2020" sheetId="2" r:id="rId1"/>
    <sheet name="Historico Devengado 2020" sheetId="12" r:id="rId2"/>
    <sheet name="GraphDesem" sheetId="8" r:id="rId3"/>
    <sheet name="Res.Ejec" sheetId="9" r:id="rId4"/>
    <sheet name="Tabla Final" sheetId="10" r:id="rId5"/>
  </sheets>
  <calcPr calcId="191029"/>
  <pivotCaches>
    <pivotCache cacheId="5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2" l="1"/>
  <c r="N36" i="12"/>
  <c r="K36" i="12"/>
  <c r="H36" i="12"/>
  <c r="E36" i="12"/>
  <c r="E5" i="9" s="1"/>
  <c r="D5" i="9"/>
  <c r="N36" i="2"/>
  <c r="K36" i="2"/>
  <c r="H36" i="2"/>
  <c r="E36" i="2"/>
  <c r="F5" i="9"/>
  <c r="D35" i="12"/>
  <c r="F35" i="12" s="1"/>
  <c r="G35" i="12" s="1"/>
  <c r="H35" i="12" s="1"/>
  <c r="I35" i="12" s="1"/>
  <c r="J35" i="12" s="1"/>
  <c r="K35" i="12" s="1"/>
  <c r="L35" i="12" s="1"/>
  <c r="M35" i="12" s="1"/>
  <c r="N35" i="12" s="1"/>
  <c r="G5" i="9" s="1"/>
  <c r="F35" i="2"/>
  <c r="G35" i="2" s="1"/>
  <c r="H35" i="2" s="1"/>
  <c r="I35" i="2" s="1"/>
  <c r="J35" i="2" s="1"/>
  <c r="K35" i="2" s="1"/>
  <c r="L35" i="2" s="1"/>
  <c r="M35" i="2" s="1"/>
  <c r="N35" i="2" s="1"/>
  <c r="E35" i="2"/>
  <c r="D35" i="2"/>
  <c r="I53" i="10" l="1"/>
  <c r="G53" i="10" l="1"/>
  <c r="I38" i="12" l="1"/>
  <c r="H37" i="12"/>
  <c r="H39" i="12" s="1"/>
  <c r="F37" i="12" l="1"/>
  <c r="H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Brezhnev Rafael Sosa Solano</author>
  </authors>
  <commentList>
    <comment ref="C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Brezhnev Rafael Sosa Solano:</t>
        </r>
        <r>
          <rPr>
            <sz val="9"/>
            <color indexed="81"/>
            <rFont val="Tahoma"/>
            <family val="2"/>
          </rPr>
          <t xml:space="preserve">
Rec. Nacionales + Extranjeros</t>
        </r>
      </text>
    </comment>
    <comment ref="F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Brezhnev Rafael Sosa Solano:</t>
        </r>
        <r>
          <rPr>
            <sz val="9"/>
            <color indexed="81"/>
            <rFont val="Tahoma"/>
            <family val="2"/>
          </rPr>
          <t xml:space="preserve">
Actual + Meses Anteriores</t>
        </r>
      </text>
    </comment>
  </commentList>
</comments>
</file>

<file path=xl/sharedStrings.xml><?xml version="1.0" encoding="utf-8"?>
<sst xmlns="http://schemas.openxmlformats.org/spreadsheetml/2006/main" count="115" uniqueCount="56">
  <si>
    <t>Depto. Formulación, Análisis y Evaluación de PPP</t>
  </si>
  <si>
    <t>Dirección de Planificación y Desarrollo Institucional</t>
  </si>
  <si>
    <t>(CAASD)</t>
  </si>
  <si>
    <t>CORPORACION DEL ACUEDUCTO Y ALCANTARILLADO DE SANTO DOMINGO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</si>
  <si>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</si>
  <si>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</si>
  <si>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</si>
  <si>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</si>
  <si>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</si>
  <si>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</si>
  <si>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</si>
  <si>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</si>
  <si>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</si>
  <si>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</si>
  <si>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</si>
  <si>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</si>
  <si>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Nombre Proyecto</t>
  </si>
  <si>
    <t>SNIP</t>
  </si>
  <si>
    <t>PAGADO DURANTE EL AÑO</t>
  </si>
  <si>
    <t>INVERSION RESTANTE</t>
  </si>
  <si>
    <t>NOMBRE PROYECTO</t>
  </si>
  <si>
    <t>MONTO</t>
  </si>
  <si>
    <t>DEVENGADO DURANTE EL AÑO</t>
  </si>
  <si>
    <t>AGUA POTABLE</t>
  </si>
  <si>
    <t>ALCARRIZOS</t>
  </si>
  <si>
    <t>DN</t>
  </si>
  <si>
    <t>Etiquetas de fila</t>
  </si>
  <si>
    <t>Total general</t>
  </si>
  <si>
    <t xml:space="preserve">  </t>
  </si>
  <si>
    <t>PRESUPUESTADO PARA EL 2023</t>
  </si>
  <si>
    <t>MUNICIPIO</t>
  </si>
  <si>
    <t xml:space="preserve">CATERGORIA </t>
  </si>
  <si>
    <t>SDE</t>
  </si>
  <si>
    <t>SDN</t>
  </si>
  <si>
    <t>SDO</t>
  </si>
  <si>
    <t>AGUA RESIDUAL</t>
  </si>
  <si>
    <t>PEDRO BRAND</t>
  </si>
  <si>
    <t>Total</t>
  </si>
  <si>
    <t>Suma de MONTO</t>
  </si>
  <si>
    <t>MEJORAMIENTO REDES AGUA POTABLE EN EL DISTRITO NACIONAL, REGION OZAMA</t>
  </si>
  <si>
    <t>CONSTRUCCIÓN SISTEMA DE SANEAMIENTO CAÑADA MARAÑON, MUNICIPIO SANTO DOMINGO NORTE</t>
  </si>
  <si>
    <t>AMPLIACIÓN DE LA RED DE ABASTECIMIENTO DE AGUA POTABLE DE 16 SECTORES DEL DISTRITO NACIONAL</t>
  </si>
  <si>
    <t>CONSTRUCCIÓN SISTEMA DE SANEAMIENTO CAÑADA GIRASOLES, DISTRITO NACIONAL</t>
  </si>
  <si>
    <t>MEJORAMIENTO DE LOS SISTEMAS DE MEDICIÓN DE AGUA POTABLE EN LOS SECTORES NACO, PIANTINI, SERRALLES Y PARAÍSO, DISTRITO NACIONAL</t>
  </si>
  <si>
    <t>CONSTRUCCIÓN SISTEMA DE SANEAMIENTO CAÑADAS ARROYO MANZANO Y ARROYO SECO, DISTRITO NACIONAL</t>
  </si>
  <si>
    <t>AMPLIACIÓN ACUEDUCTO ORIENTAL BARRERA DE SALINIDAD Y TRASVASE A SANTO DOMINGO NORTE, FASE II</t>
  </si>
  <si>
    <t>REHABILITACIÓN PLANTAS DE TRATAMIENTO DE AGUAS RESIDUALES VISTA BELLA, HAINAMOSA Y PRADOS DE SAN LUIS, PROVINCIA DE SANTO DOMINGO</t>
  </si>
  <si>
    <t>REHABILITACION 17 CAÑADAS DISTRITO NACIONAL Y PROVINCIA SANTO DOMINGO, REGION OZAMA</t>
  </si>
  <si>
    <t>AMPLIACION DE LA RED DE ABASTECIMIENTO DE AGUA POTABLE PARA LOS ALCARRIZOS Y PANTOJA, PROVINCIA SANTO DOMINGO</t>
  </si>
  <si>
    <t>AMPLIACION DE LA MICRORED DE ABASTECIMIENTO DE AGUA POTABLE PARA EL BARRIO LA UREÑA, MUNICIPIO SANTO DOMINGO ESTE.</t>
  </si>
  <si>
    <t>AMPLIACION DE LA RED DE ABASTECIMIENTO DE AGUA POTABLE PARA EL MUNICIPIO SANTO DOMINGO NORTE.</t>
  </si>
  <si>
    <t>FORTALECIMIENTO DE LA MICRORED DE ABASTECIMIENTO DE AGUA POTABLE PARA EL MUNICIPIO DE SANTO DOMINGO ESTE.</t>
  </si>
  <si>
    <t>MEJORAMIENTO DE LA RED DE DISTRIBUCION DE AGUA POTABLE PARA LOS BARRIOS BRISAS DEL ESTE, VILLA ELOISA, LOTIFICACION DEL ESTE, LAS FLORES, MUNICIPIO SANTO DOMINGO ESTE.</t>
  </si>
  <si>
    <t>FORTALECIMIENTO SERVICIO ABASTECIMIENTO DGO. OESTE</t>
  </si>
  <si>
    <t>PAGADO EN EL 1ER TRIMSTRE</t>
  </si>
  <si>
    <t>DEVENGADO EN EL 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</si>
</sst>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[$€]* #,##0.00_);_([$€]* \(#,##0.00\);_([$€]* &quot;-&quot;??_);_(@_)"/>
    <numFmt numFmtId="167" formatCode="_-[$€]* #,##0.00_-;\-[$€]* #,##0.00_-;_-[$€]* &quot;-&quot;??_-;_-@_-"/>
    <numFmt numFmtId="168" formatCode="[$$-1C0A]#,##0.00"/>
    <numFmt numFmtId="169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Verdana"/>
      <family val="2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name val="Arial Black"/>
      <family val="2"/>
    </font>
    <font>
      <sz val="24"/>
      <color theme="1"/>
      <name val="Calibri"/>
      <family val="2"/>
      <scheme val="minor"/>
    </font>
    <font>
      <sz val="8"/>
      <color theme="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Bookman Old Style"/>
      <family val="1"/>
    </font>
    <font>
      <sz val="16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>
      <alignment vertical="top"/>
    </xf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6" fillId="0" borderId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 applyProtection="0"/>
    <xf numFmtId="0" fontId="17" fillId="0" borderId="0" applyProtection="0"/>
    <xf numFmtId="0" fontId="20" fillId="0" borderId="0" applyProtection="0"/>
    <xf numFmtId="0" fontId="21" fillId="0" borderId="0" applyProtection="0"/>
    <xf numFmtId="0" fontId="22" fillId="0" borderId="0" applyProtection="0"/>
    <xf numFmtId="0" fontId="23" fillId="0" borderId="0" applyProtection="0"/>
    <xf numFmtId="0" fontId="24" fillId="0" borderId="0" applyProtection="0"/>
    <xf numFmtId="2" fontId="16" fillId="0" borderId="0" applyProtection="0"/>
    <xf numFmtId="0" fontId="19" fillId="0" borderId="0" applyProtection="0"/>
    <xf numFmtId="0" fontId="17" fillId="0" borderId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8" fillId="0" borderId="0"/>
    <xf numFmtId="0" fontId="12" fillId="0" borderId="0"/>
    <xf numFmtId="0" fontId="15" fillId="0" borderId="0"/>
    <xf numFmtId="0" fontId="18" fillId="0" borderId="0"/>
    <xf numFmtId="9" fontId="18" fillId="0" borderId="0" applyFont="0" applyFill="0" applyBorder="0" applyAlignment="0" applyProtection="0"/>
    <xf numFmtId="0" fontId="16" fillId="0" borderId="2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justify" vertical="center"/>
    </xf>
    <xf numFmtId="4" fontId="7" fillId="2" borderId="1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4" fontId="0" fillId="0" borderId="4" xfId="0" applyNumberFormat="1" applyBorder="1"/>
    <xf numFmtId="43" fontId="0" fillId="0" borderId="0" xfId="29" applyFont="1"/>
    <xf numFmtId="44" fontId="0" fillId="0" borderId="0" xfId="0" applyNumberFormat="1"/>
    <xf numFmtId="44" fontId="0" fillId="0" borderId="0" xfId="3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4" fontId="7" fillId="2" borderId="4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168" fontId="0" fillId="0" borderId="0" xfId="29" applyNumberFormat="1" applyFont="1"/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168" fontId="0" fillId="0" borderId="0" xfId="0" applyNumberFormat="1"/>
    <xf numFmtId="169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NumberFormat="1"/>
    <xf numFmtId="4" fontId="25" fillId="0" borderId="0" xfId="0" applyNumberFormat="1" applyFont="1"/>
  </cellXfs>
  <cellStyles count="31">
    <cellStyle name="Comma 2" xfId="5" xr:uid="{00000000-0005-0000-0000-000000000000}"/>
    <cellStyle name="Comma 3" xfId="4" xr:uid="{00000000-0005-0000-0000-000001000000}"/>
    <cellStyle name="Date" xfId="6" xr:uid="{00000000-0005-0000-0000-000002000000}"/>
    <cellStyle name="Euro" xfId="7" xr:uid="{00000000-0005-0000-0000-000003000000}"/>
    <cellStyle name="Euro 2" xfId="8" xr:uid="{00000000-0005-0000-0000-000004000000}"/>
    <cellStyle name="F2" xfId="9" xr:uid="{00000000-0005-0000-0000-000005000000}"/>
    <cellStyle name="F3" xfId="10" xr:uid="{00000000-0005-0000-0000-000006000000}"/>
    <cellStyle name="F4" xfId="11" xr:uid="{00000000-0005-0000-0000-000007000000}"/>
    <cellStyle name="F5" xfId="12" xr:uid="{00000000-0005-0000-0000-000008000000}"/>
    <cellStyle name="F6" xfId="13" xr:uid="{00000000-0005-0000-0000-000009000000}"/>
    <cellStyle name="F7" xfId="14" xr:uid="{00000000-0005-0000-0000-00000A000000}"/>
    <cellStyle name="F8" xfId="15" xr:uid="{00000000-0005-0000-0000-00000B000000}"/>
    <cellStyle name="Fixed" xfId="16" xr:uid="{00000000-0005-0000-0000-00000C000000}"/>
    <cellStyle name="HEADING1" xfId="17" xr:uid="{00000000-0005-0000-0000-00000D000000}"/>
    <cellStyle name="HEADING2" xfId="18" xr:uid="{00000000-0005-0000-0000-00000E000000}"/>
    <cellStyle name="Millares" xfId="29" builtinId="3"/>
    <cellStyle name="Millares 2" xfId="19" xr:uid="{00000000-0005-0000-0000-000010000000}"/>
    <cellStyle name="Millares 2 2" xfId="20" xr:uid="{00000000-0005-0000-0000-000011000000}"/>
    <cellStyle name="Millares 2 3" xfId="21" xr:uid="{00000000-0005-0000-0000-000012000000}"/>
    <cellStyle name="Millares 2 4" xfId="28" xr:uid="{00000000-0005-0000-0000-000013000000}"/>
    <cellStyle name="Millares 3" xfId="1" xr:uid="{00000000-0005-0000-0000-000014000000}"/>
    <cellStyle name="Moneda" xfId="30" builtinId="4"/>
    <cellStyle name="Normal" xfId="0" builtinId="0"/>
    <cellStyle name="Normal 2" xfId="3" xr:uid="{00000000-0005-0000-0000-000017000000}"/>
    <cellStyle name="Normal 2 2" xfId="22" xr:uid="{00000000-0005-0000-0000-000018000000}"/>
    <cellStyle name="Normal 2 3" xfId="23" xr:uid="{00000000-0005-0000-0000-000019000000}"/>
    <cellStyle name="Normal 2 4" xfId="24" xr:uid="{00000000-0005-0000-0000-00001A000000}"/>
    <cellStyle name="Normal 3" xfId="25" xr:uid="{00000000-0005-0000-0000-00001B000000}"/>
    <cellStyle name="Porcentaje 2" xfId="26" xr:uid="{00000000-0005-0000-0000-00001C000000}"/>
    <cellStyle name="Porcentaje 3" xfId="2" xr:uid="{00000000-0005-0000-0000-00001D000000}"/>
    <cellStyle name="Total 2" xfId="27" xr:uid="{00000000-0005-0000-0000-00001E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numFmt numFmtId="4" formatCode="#,##0.00"/>
      <fill>
        <patternFill patternType="solid">
          <fgColor indexed="64"/>
          <bgColor theme="8" tint="-0.249977111117893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numFmt numFmtId="4" formatCode="#,##0.00"/>
      <fill>
        <patternFill patternType="solid">
          <fgColor indexed="64"/>
          <bgColor theme="8" tint="-0.249977111117893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numFmt numFmtId="4" formatCode="#,##0.00"/>
      <fill>
        <patternFill patternType="solid">
          <fgColor indexed="64"/>
          <bgColor theme="8" tint="-0.249977111117893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numFmt numFmtId="4" formatCode="#,##0.00"/>
      <fill>
        <patternFill patternType="solid">
          <fgColor indexed="64"/>
          <bgColor theme="8" tint="-0.249977111117893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righ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168" formatCode="[$$-1C0A]#,##0.00"/>
    </dxf>
    <dxf>
      <numFmt numFmtId="168" formatCode="[$$-1C0A]#,##0.00"/>
    </dxf>
    <dxf>
      <numFmt numFmtId="169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de Desembolsos 2020'!$C$9:$N$9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'Historico de Desembolsos 2020'!$C$34:$N$34</c:f>
              <c:numCache>
                <c:formatCode>#,##0.00</c:formatCode>
                <c:ptCount val="12"/>
                <c:pt idx="0">
                  <c:v>1155874.6000000001</c:v>
                </c:pt>
                <c:pt idx="1">
                  <c:v>148218243.37</c:v>
                </c:pt>
                <c:pt idx="2">
                  <c:v>134054275.03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6-4159-935B-55A8252352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9202688"/>
        <c:axId val="161530432"/>
      </c:barChart>
      <c:catAx>
        <c:axId val="369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530432"/>
        <c:crosses val="autoZero"/>
        <c:auto val="1"/>
        <c:lblAlgn val="ctr"/>
        <c:lblOffset val="100"/>
        <c:noMultiLvlLbl val="0"/>
      </c:catAx>
      <c:valAx>
        <c:axId val="16153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Pesos Dominicanos [RD$]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3559872274849"/>
          <c:y val="5.5555555555555552E-2"/>
          <c:w val="0.75282731790505886"/>
          <c:h val="0.78618839311752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  <a:scene3d>
              <a:camera prst="orthographicFront">
                <a:rot lat="0" lon="0" rev="0"/>
              </a:camera>
              <a:lightRig rig="brightRoom" dir="tl">
                <a:rot lat="0" lon="0" rev="1800000"/>
              </a:lightRig>
            </a:scene3d>
            <a:sp3d contourW="10160" prstMaterial="dkEdge">
              <a:bevelT w="38100" h="50800" prst="angle"/>
              <a:contourClr>
                <a:scrgbClr r="0" g="0" b="0">
                  <a:shade val="40000"/>
                  <a:satMod val="150000"/>
                </a:scrgb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'Res.Ejec'!$C$2:$H$2</c:f>
              <c:strCache>
                <c:ptCount val="6"/>
                <c:pt idx="0">
                  <c:v>PRESUPUESTADO PARA EL 2023</c:v>
                </c:pt>
                <c:pt idx="1">
                  <c:v>PAGADO EN EL 1ER TRIMSTRE</c:v>
                </c:pt>
                <c:pt idx="2">
                  <c:v>DEVENGADO EN EL 1ER TRIMESTRE</c:v>
                </c:pt>
                <c:pt idx="3">
                  <c:v>PAGADO DURANTE EL AÑO</c:v>
                </c:pt>
                <c:pt idx="4">
                  <c:v>DEVENGADO DURANTE EL AÑO</c:v>
                </c:pt>
                <c:pt idx="5">
                  <c:v>INVERSION RESTANTE</c:v>
                </c:pt>
              </c:strCache>
            </c:strRef>
          </c:cat>
          <c:val>
            <c:numRef>
              <c:f>'Res.Ejec'!$C$3:$H$3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CFA-4F01-ACA9-081D6D7DFCE7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>
                <a:rot lat="0" lon="0" rev="0"/>
              </a:camera>
              <a:lightRig rig="brightRoom" dir="tl">
                <a:rot lat="0" lon="0" rev="1800000"/>
              </a:lightRig>
            </a:scene3d>
            <a:sp3d contourW="10160" prstMaterial="dkEdge">
              <a:bevelT w="38100" h="50800" prst="angle"/>
              <a:contourClr>
                <a:scrgbClr r="0" g="0" b="0">
                  <a:shade val="40000"/>
                  <a:satMod val="150000"/>
                </a:scrgb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'Res.Ejec'!$C$2:$H$2</c:f>
              <c:strCache>
                <c:ptCount val="6"/>
                <c:pt idx="0">
                  <c:v>PRESUPUESTADO PARA EL 2023</c:v>
                </c:pt>
                <c:pt idx="1">
                  <c:v>PAGADO EN EL 1ER TRIMSTRE</c:v>
                </c:pt>
                <c:pt idx="2">
                  <c:v>DEVENGADO EN EL 1ER TRIMESTRE</c:v>
                </c:pt>
                <c:pt idx="3">
                  <c:v>PAGADO DURANTE EL AÑO</c:v>
                </c:pt>
                <c:pt idx="4">
                  <c:v>DEVENGADO DURANTE EL AÑO</c:v>
                </c:pt>
                <c:pt idx="5">
                  <c:v>INVERSION RESTANTE</c:v>
                </c:pt>
              </c:strCache>
            </c:strRef>
          </c:cat>
          <c:val>
            <c:numRef>
              <c:f>'Res.Ejec'!$C$4:$H$4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5CFA-4F01-ACA9-081D6D7DFCE7}"/>
            </c:ext>
          </c:extLst>
        </c:ser>
        <c:ser>
          <c:idx val="2"/>
          <c:order val="2"/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  <a:scene3d>
              <a:camera prst="orthographicFront">
                <a:rot lat="0" lon="0" rev="0"/>
              </a:camera>
              <a:lightRig rig="brightRoom" dir="tl">
                <a:rot lat="0" lon="0" rev="1800000"/>
              </a:lightRig>
            </a:scene3d>
            <a:sp3d contourW="10160" prstMaterial="dkEdge">
              <a:bevelT w="38100" h="50800" prst="angle"/>
              <a:contourClr>
                <a:scrgbClr r="0" g="0" b="0">
                  <a:shade val="40000"/>
                  <a:satMod val="150000"/>
                </a:scrgbClr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brightRoom" dir="tl">
                  <a:rot lat="0" lon="0" rev="1800000"/>
                </a:lightRig>
              </a:scene3d>
              <a:sp3d contourW="10160" prstMaterial="dkEdge">
                <a:bevelT w="38100" h="50800" prst="angle"/>
                <a:contourClr>
                  <a:scrgbClr r="0" g="0" b="0">
                    <a:shade val="40000"/>
                    <a:satMod val="150000"/>
                  </a:scrgb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902C-47BF-A236-BAD4655F15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brightRoom" dir="tl">
                  <a:rot lat="0" lon="0" rev="1800000"/>
                </a:lightRig>
              </a:scene3d>
              <a:sp3d contourW="10160" prstMaterial="dkEdge">
                <a:bevelT w="38100" h="50800" prst="angle"/>
                <a:contourClr>
                  <a:scrgbClr r="0" g="0" b="0">
                    <a:shade val="40000"/>
                    <a:satMod val="150000"/>
                  </a:scrgb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02C-47BF-A236-BAD4655F15E2}"/>
              </c:ext>
            </c:extLst>
          </c:dPt>
          <c:dLbls>
            <c:dLbl>
              <c:idx val="2"/>
              <c:layout>
                <c:manualLayout>
                  <c:x val="0"/>
                  <c:y val="-3.38777914881000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2C-47BF-A236-BAD4655F15E2}"/>
                </c:ext>
              </c:extLst>
            </c:dLbl>
            <c:dLbl>
              <c:idx val="4"/>
              <c:layout>
                <c:manualLayout>
                  <c:x val="-1.3523741113913354E-16"/>
                  <c:y val="-8.7114320969400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2C-47BF-A236-BAD4655F1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'Res.Ejec'!$C$2:$H$2</c:f>
              <c:strCache>
                <c:ptCount val="6"/>
                <c:pt idx="0">
                  <c:v>PRESUPUESTADO PARA EL 2023</c:v>
                </c:pt>
                <c:pt idx="1">
                  <c:v>PAGADO EN EL 1ER TRIMSTRE</c:v>
                </c:pt>
                <c:pt idx="2">
                  <c:v>DEVENGADO EN EL 1ER TRIMESTRE</c:v>
                </c:pt>
                <c:pt idx="3">
                  <c:v>PAGADO DURANTE EL AÑO</c:v>
                </c:pt>
                <c:pt idx="4">
                  <c:v>DEVENGADO DURANTE EL AÑO</c:v>
                </c:pt>
                <c:pt idx="5">
                  <c:v>INVERSION RESTANTE</c:v>
                </c:pt>
              </c:strCache>
            </c:strRef>
          </c:cat>
          <c:val>
            <c:numRef>
              <c:f>'Res.Ejec'!$C$5:$H$5</c:f>
              <c:numCache>
                <c:formatCode>#,##0.00</c:formatCode>
                <c:ptCount val="6"/>
                <c:pt idx="0">
                  <c:v>6989954231.2800007</c:v>
                </c:pt>
                <c:pt idx="1">
                  <c:v>283428393</c:v>
                </c:pt>
                <c:pt idx="2">
                  <c:v>443106728.38</c:v>
                </c:pt>
                <c:pt idx="3">
                  <c:v>283428393</c:v>
                </c:pt>
                <c:pt idx="4">
                  <c:v>443106728.38</c:v>
                </c:pt>
                <c:pt idx="5">
                  <c:v>6706525838.2800007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FA-4F01-ACA9-081D6D7DFC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9204736"/>
        <c:axId val="161532160"/>
      </c:barChart>
      <c:catAx>
        <c:axId val="36920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532160"/>
        <c:crosses val="autoZero"/>
        <c:auto val="1"/>
        <c:lblAlgn val="ctr"/>
        <c:lblOffset val="100"/>
        <c:noMultiLvlLbl val="0"/>
      </c:catAx>
      <c:valAx>
        <c:axId val="1615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RD$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473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[Reporte de seguimiento 1er  trimestre 2024.xlsx]Tabla Final!TablaDinámica2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INVERSION POR DEMARCACION</a:t>
            </a:r>
          </a:p>
        </c:rich>
      </c:tx>
      <c:layout>
        <c:manualLayout>
          <c:xMode val="edge"/>
          <c:yMode val="edge"/>
          <c:x val="0.35140260993833899"/>
          <c:y val="1.89991785859141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ctr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2.7784068788015009E-3"/>
              <c:y val="3.0398689179730104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5488961250177613"/>
              <c:y val="9.695356349687057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276503626741006"/>
              <c:y val="6.0911770644054064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2.0496576408158378E-2"/>
              <c:y val="4.4724813244498236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16083342825370395"/>
              <c:y val="-0.1481199273167777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12709211346761531"/>
              <c:y val="0.10081284070260448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09820340619536"/>
          <c:y val="0.1528610687555805"/>
          <c:w val="0.59025978332150286"/>
          <c:h val="0.71223232663004565"/>
        </c:manualLayout>
      </c:layout>
      <c:pieChart>
        <c:varyColors val="1"/>
        <c:ser>
          <c:idx val="0"/>
          <c:order val="0"/>
          <c:tx>
            <c:strRef>
              <c:f>'Tabla Final'!$N$7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3-4025-AD89-4ADC2CE89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4F3-4025-AD89-4ADC2CE890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4F3-4025-AD89-4ADC2CE890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F3-4025-AD89-4ADC2CE890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4F3-4025-AD89-4ADC2CE890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280-4708-B764-599FBE5CBC5D}"/>
              </c:ext>
            </c:extLst>
          </c:dPt>
          <c:dLbls>
            <c:dLbl>
              <c:idx val="0"/>
              <c:layout>
                <c:manualLayout>
                  <c:x val="-0.15488961250177613"/>
                  <c:y val="9.695356349687057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F3-4025-AD89-4ADC2CE890A6}"/>
                </c:ext>
              </c:extLst>
            </c:dLbl>
            <c:dLbl>
              <c:idx val="1"/>
              <c:layout>
                <c:manualLayout>
                  <c:x val="-0.1276503626741006"/>
                  <c:y val="6.09117706440540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F3-4025-AD89-4ADC2CE890A6}"/>
                </c:ext>
              </c:extLst>
            </c:dLbl>
            <c:dLbl>
              <c:idx val="2"/>
              <c:layout>
                <c:manualLayout>
                  <c:x val="2.0496576408158378E-2"/>
                  <c:y val="4.47248132444982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F3-4025-AD89-4ADC2CE890A6}"/>
                </c:ext>
              </c:extLst>
            </c:dLbl>
            <c:dLbl>
              <c:idx val="3"/>
              <c:layout>
                <c:manualLayout>
                  <c:x val="0.16083342825370395"/>
                  <c:y val="-0.148119927316777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F3-4025-AD89-4ADC2CE890A6}"/>
                </c:ext>
              </c:extLst>
            </c:dLbl>
            <c:dLbl>
              <c:idx val="4"/>
              <c:layout>
                <c:manualLayout>
                  <c:x val="0.12709211346761531"/>
                  <c:y val="0.1008128407026044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F3-4025-AD89-4ADC2CE890A6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Final'!$M$8:$M$13</c:f>
              <c:strCache>
                <c:ptCount val="5"/>
                <c:pt idx="0">
                  <c:v>ALCARRIZOS</c:v>
                </c:pt>
                <c:pt idx="1">
                  <c:v>DN</c:v>
                </c:pt>
                <c:pt idx="2">
                  <c:v>SDE</c:v>
                </c:pt>
                <c:pt idx="3">
                  <c:v>SDN</c:v>
                </c:pt>
                <c:pt idx="4">
                  <c:v>SDO</c:v>
                </c:pt>
              </c:strCache>
            </c:strRef>
          </c:cat>
          <c:val>
            <c:numRef>
              <c:f>'Tabla Final'!$N$8:$N$13</c:f>
              <c:numCache>
                <c:formatCode>[$$-1C0A]#,##0.00</c:formatCode>
                <c:ptCount val="5"/>
                <c:pt idx="0">
                  <c:v>1698119.36</c:v>
                </c:pt>
                <c:pt idx="1">
                  <c:v>126534934.82999998</c:v>
                </c:pt>
                <c:pt idx="2">
                  <c:v>52058195.799999997</c:v>
                </c:pt>
                <c:pt idx="3">
                  <c:v>96717917.590000004</c:v>
                </c:pt>
                <c:pt idx="4">
                  <c:v>6419225.4199999999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3-4025-AD89-4ADC2CE890A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[Reporte de seguimiento 1er  trimestre 2024.xlsx]Tabla Final!TablaDinámica4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INVERSION POR CONCEPTO</a:t>
            </a:r>
          </a:p>
        </c:rich>
      </c:tx>
      <c:layout>
        <c:manualLayout>
          <c:xMode val="edge"/>
          <c:yMode val="edge"/>
          <c:x val="0.32164608699998976"/>
          <c:y val="6.9412172901069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ctr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>
              <a:lumMod val="5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5570120577700483"/>
              <c:y val="-0.13351620635273084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177282596122109"/>
          <c:y val="0.18505057403202305"/>
          <c:w val="0.62118296554732266"/>
          <c:h val="0.6537027643516552"/>
        </c:manualLayout>
      </c:layout>
      <c:pieChart>
        <c:varyColors val="1"/>
        <c:ser>
          <c:idx val="0"/>
          <c:order val="0"/>
          <c:tx>
            <c:strRef>
              <c:f>'Tabla Final'!$R$7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59F-49A5-A259-AEF55CF9E9BB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59F-49A5-A259-AEF55CF9E9BB}"/>
              </c:ext>
            </c:extLst>
          </c:dPt>
          <c:dLbls>
            <c:dLbl>
              <c:idx val="0"/>
              <c:layout>
                <c:manualLayout>
                  <c:x val="-0.15570120577700483"/>
                  <c:y val="-0.1335162063527308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9F-49A5-A259-AEF55CF9E9BB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Final'!$Q$8:$Q$10</c:f>
              <c:strCache>
                <c:ptCount val="2"/>
                <c:pt idx="0">
                  <c:v>AGUA POTABLE</c:v>
                </c:pt>
                <c:pt idx="1">
                  <c:v>AGUA RESIDUAL</c:v>
                </c:pt>
              </c:strCache>
            </c:strRef>
          </c:cat>
          <c:val>
            <c:numRef>
              <c:f>'Tabla Final'!$R$8:$R$10</c:f>
              <c:numCache>
                <c:formatCode>"$"#,##0.00</c:formatCode>
                <c:ptCount val="2"/>
                <c:pt idx="0">
                  <c:v>108592089.80000001</c:v>
                </c:pt>
                <c:pt idx="1">
                  <c:v>174836303.19999999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F-49A5-A259-AEF55CF9E9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>
          <a:glow rad="1905000">
            <a:schemeClr val="accent5">
              <a:satMod val="175000"/>
            </a:schemeClr>
          </a:glow>
          <a:softEdge rad="863600"/>
        </a:effectLst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0</xdr:row>
      <xdr:rowOff>247650</xdr:rowOff>
    </xdr:from>
    <xdr:ext cx="758753" cy="994749"/>
    <xdr:pic>
      <xdr:nvPicPr>
        <xdr:cNvPr id="2" name="1 Imagen" descr="http://cdn4.hoy.com.do/wp-content/uploads/2013/12/caasd-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90500"/>
          <a:ext cx="758753" cy="99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130" cy="606010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6</xdr:row>
      <xdr:rowOff>57150</xdr:rowOff>
    </xdr:from>
    <xdr:to>
      <xdr:col>9</xdr:col>
      <xdr:colOff>76200</xdr:colOff>
      <xdr:row>21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0.42132</cdr:x>
      <cdr:y>0.86632</cdr:y>
    </cdr:from>
    <cdr:to>
      <cdr:x>0.58714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92CEE2F-0DFA-4B5E-A358-97ED0568A2FC}"/>
            </a:ext>
          </a:extLst>
        </cdr:cNvPr>
        <cdr:cNvSpPr txBox="1"/>
      </cdr:nvSpPr>
      <cdr:spPr>
        <a:xfrm xmlns:a="http://schemas.openxmlformats.org/drawingml/2006/main">
          <a:off x="2371726" y="2376488"/>
          <a:ext cx="933450" cy="36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  <cdr:relSizeAnchor xmlns:cdr="http://schemas.openxmlformats.org/drawingml/2006/chartDrawing">
    <cdr:from>
      <cdr:x>0.41963</cdr:x>
      <cdr:y>0.86856</cdr:y>
    </cdr:from>
    <cdr:to>
      <cdr:x>0.59391</cdr:x>
      <cdr:y>0.91403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35029AD1-67B1-4904-A5A7-EB8AFE620D7A}"/>
            </a:ext>
          </a:extLst>
        </cdr:cNvPr>
        <cdr:cNvSpPr txBox="1"/>
      </cdr:nvSpPr>
      <cdr:spPr>
        <a:xfrm xmlns:a="http://schemas.openxmlformats.org/drawingml/2006/main">
          <a:off x="2362200" y="2328863"/>
          <a:ext cx="981075" cy="121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  <cdr:relSizeAnchor xmlns:cdr="http://schemas.openxmlformats.org/drawingml/2006/chartDrawing">
    <cdr:from>
      <cdr:x>0.42132</cdr:x>
      <cdr:y>0.86146</cdr:y>
    </cdr:from>
    <cdr:to>
      <cdr:x>0.58714</cdr:x>
      <cdr:y>0.91829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DB6F421A-1D2E-4EE3-8D45-9B2A093BD8A5}"/>
            </a:ext>
          </a:extLst>
        </cdr:cNvPr>
        <cdr:cNvSpPr txBox="1"/>
      </cdr:nvSpPr>
      <cdr:spPr>
        <a:xfrm xmlns:a="http://schemas.openxmlformats.org/drawingml/2006/main">
          <a:off x="2371725" y="2309813"/>
          <a:ext cx="93345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309282</xdr:colOff>
      <xdr:row>31</xdr:row>
      <xdr:rowOff>0</xdr:rowOff>
    </xdr:from>
    <xdr:to>
      <xdr:col>16</xdr:col>
      <xdr:colOff>62192</xdr:colOff>
      <xdr:row>69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8C3938-CA48-8A8E-D244-0968EE71F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117659</xdr:colOff>
      <xdr:row>31</xdr:row>
      <xdr:rowOff>0</xdr:rowOff>
    </xdr:from>
    <xdr:to>
      <xdr:col>24</xdr:col>
      <xdr:colOff>685800</xdr:colOff>
      <xdr:row>66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2DABAC5-A64B-17D5-D34F-9CD479B79F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rgio M. Polanco Albuerne" refreshedDate="45398.43935659722" createdVersion="8" refreshedVersion="8" minRefreshableVersion="3" recordCount="46" xr:uid="{DD15F900-9480-4C9B-BFEE-28EF47593EC8}">
  <cacheSource type="worksheet">
    <worksheetSource name="Tabla1"/>
  </cacheSource>
  <cacheFields count="5">
    <cacheField name="SNIP" numFmtId="0">
      <sharedItems containsString="0" containsBlank="1" containsNumber="1" containsInteger="1" minValue="14183" maxValue="15126"/>
    </cacheField>
    <cacheField name="NOMBRE PROYECTO" numFmtId="0">
      <sharedItems containsBlank="1"/>
    </cacheField>
    <cacheField name="MONTO" numFmtId="4">
      <sharedItems containsString="0" containsBlank="1" containsNumber="1" minValue="1441929.61" maxValue="89405369.409999996"/>
    </cacheField>
    <cacheField name="MUNICIPIO" numFmtId="4">
      <sharedItems containsBlank="1" count="7">
        <s v="DN"/>
        <s v="SDO"/>
        <s v="ALCARRIZOS"/>
        <s v="SDE"/>
        <s v="SDN"/>
        <m/>
        <s v="PEDRO BRAND" u="1"/>
      </sharedItems>
    </cacheField>
    <cacheField name="CATERGORIA " numFmtId="4">
      <sharedItems containsBlank="1" count="3">
        <s v="AGUA RESIDUAL"/>
        <s v="AGUA POTABL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n v="14183"/>
    <s v="REHABILITACION 17 CAÑADAS DISTRITO NACIONAL Y PROVINCIA SANTO DOMINGO, REGION OZAMA"/>
    <n v="2124934.36"/>
    <x v="0"/>
    <x v="0"/>
  </r>
  <r>
    <n v="14411"/>
    <s v="FORTALECIMIENTO SERVICIO ABASTECIMIENTO DGO. OESTE"/>
    <n v="6419225.4199999999"/>
    <x v="1"/>
    <x v="1"/>
  </r>
  <r>
    <n v="14414"/>
    <s v="MEJORAMIENTO REDES AGUA POTABLE EN EL DISTRITO NACIONAL, REGION OZAMA"/>
    <n v="1441929.61"/>
    <x v="0"/>
    <x v="1"/>
  </r>
  <r>
    <n v="14447"/>
    <s v="AMPLIACION DE LA RED DE ABASTECIMIENTO DE AGUA POTABLE PARA LOS ALCARRIZOS Y PANTOJA, PROVINCIA SANTO DOMINGO"/>
    <n v="1698119.36"/>
    <x v="2"/>
    <x v="1"/>
  </r>
  <r>
    <n v="14448"/>
    <s v="AMPLIACION DE LA MICRORED DE ABASTECIMIENTO DE AGUA POTABLE PARA EL BARRIO LA UREÑA, MUNICIPIO SANTO DOMINGO ESTE."/>
    <n v="15014812.09"/>
    <x v="3"/>
    <x v="1"/>
  </r>
  <r>
    <n v="14450"/>
    <s v="AMPLIACION DE LA RED DE ABASTECIMIENTO DE AGUA POTABLE PARA EL MUNICIPIO SANTO DOMINGO NORTE."/>
    <n v="7312548.1799999997"/>
    <x v="4"/>
    <x v="1"/>
  </r>
  <r>
    <n v="14451"/>
    <s v="FORTALECIMIENTO DE LA MICRORED DE ABASTECIMIENTO DE AGUA POTABLE PARA EL MUNICIPIO DE SANTO DOMINGO ESTE."/>
    <n v="10891494.34"/>
    <x v="3"/>
    <x v="1"/>
  </r>
  <r>
    <n v="14452"/>
    <s v="MEJORAMIENTO DE LA RED DE DISTRIBUCION DE AGUA POTABLE PARA LOS BARRIOS BRISAS DEL ESTE, VILLA ELOISA, LOTIFICACION DEL ESTE, LAS FLORES, MUNICIPIO SANTO DOMINGO ESTE."/>
    <n v="10839934.09"/>
    <x v="3"/>
    <x v="1"/>
  </r>
  <r>
    <n v="14534"/>
    <s v="AMPLIACIÓN ACUEDUCTO ORIENTAL BARRERA DE SALINIDAD Y TRASVASE A SANTO DOMINGO NORTE, FASE II"/>
    <n v="3390608.7800000003"/>
    <x v="3"/>
    <x v="1"/>
  </r>
  <r>
    <n v="14780"/>
    <s v="CONSTRUCCIÓN SISTEMA DE SANEAMIENTO CAÑADA MARAÑON, MUNICIPIO SANTO DOMINGO NORTE"/>
    <n v="89405369.409999996"/>
    <x v="4"/>
    <x v="0"/>
  </r>
  <r>
    <n v="14783"/>
    <s v="REHABILITACIÓN PLANTAS DE TRATAMIENTO DE AGUAS RESIDUALES VISTA BELLA, HAINAMOSA Y PRADOS DE SAN LUIS, PROVINCIA DE SANTO DOMINGO"/>
    <n v="11921346.5"/>
    <x v="3"/>
    <x v="0"/>
  </r>
  <r>
    <n v="14799"/>
    <s v="CONSTRUCCIÓN SISTEMA DE SANEAMIENTO CAÑADA GIRASOLES, DISTRITO NACIONAL"/>
    <n v="19299183.859999999"/>
    <x v="0"/>
    <x v="0"/>
  </r>
  <r>
    <n v="14944"/>
    <s v="MEJORAMIENTO DE LOS SISTEMAS DE MEDICIÓN DE AGUA POTABLE EN LOS SECTORES NACO, PIANTINI, SERRALLES Y PARAÍSO, DISTRITO NACIONAL"/>
    <n v="16800889.640000001"/>
    <x v="0"/>
    <x v="1"/>
  </r>
  <r>
    <n v="14946"/>
    <s v="AMPLIACIÓN DE LA RED DE ABASTECIMIENTO DE AGUA POTABLE DE 16 SECTORES DEL DISTRITO NACIONAL"/>
    <n v="34782528.289999999"/>
    <x v="0"/>
    <x v="1"/>
  </r>
  <r>
    <n v="15126"/>
    <s v="CONSTRUCCIÓN SISTEMA DE SANEAMIENTO CAÑADAS ARROYO MANZANO Y ARROYO SECO, DISTRITO NACIONAL"/>
    <n v="52085469.07"/>
    <x v="0"/>
    <x v="0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  <r>
    <m/>
    <m/>
    <m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160623-0A7C-4290-A447-F7C6996EC67D}" name="TablaDinámica2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80">
  <location ref="M7:N13" firstHeaderRow="1" firstDataRow="1" firstDataCol="1"/>
  <pivotFields count="5">
    <pivotField showAll="0"/>
    <pivotField showAll="0"/>
    <pivotField dataField="1" numFmtId="4" showAll="0"/>
    <pivotField axis="axisRow" showAll="0">
      <items count="8">
        <item x="2"/>
        <item x="0"/>
        <item m="1" x="6"/>
        <item x="3"/>
        <item x="4"/>
        <item x="1"/>
        <item h="1" x="5"/>
        <item t="default"/>
      </items>
    </pivotField>
    <pivotField showAll="0"/>
  </pivotFields>
  <rowFields count="1">
    <field x="3"/>
  </rowFields>
  <rowItems count="6">
    <i>
      <x/>
    </i>
    <i>
      <x v="1"/>
    </i>
    <i>
      <x v="3"/>
    </i>
    <i>
      <x v="4"/>
    </i>
    <i>
      <x v="5"/>
    </i>
    <i t="grand">
      <x/>
    </i>
  </rowItems>
  <colItems count="1">
    <i/>
  </colItems>
  <dataFields count="1">
    <dataField name="Suma de MONTO" fld="2" baseField="0" baseItem="0" numFmtId="168"/>
  </dataFields>
  <formats count="2">
    <format dxfId="16">
      <pivotArea outline="0" collapsedLevelsAreSubtotals="1" fieldPosition="0"/>
    </format>
    <format dxfId="15">
      <pivotArea dataOnly="0" labelOnly="1" outline="0" axis="axisValues" fieldPosition="0"/>
    </format>
  </formats>
  <chartFormats count="1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2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1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1" format="9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22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2" format="12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2" format="13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BEFF50-DC64-45FD-A54E-947B81DD4D28}" name="TablaDinámica4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3">
  <location ref="Q7:R10" firstHeaderRow="1" firstDataRow="1" firstDataCol="1"/>
  <pivotFields count="5">
    <pivotField showAll="0"/>
    <pivotField showAll="0"/>
    <pivotField dataField="1" numFmtId="4" showAll="0"/>
    <pivotField showAll="0"/>
    <pivotField axis="axisRow" showAll="0">
      <items count="4">
        <item x="1"/>
        <item x="0"/>
        <item h="1" x="2"/>
        <item t="default"/>
      </items>
    </pivotField>
  </pivotFields>
  <rowFields count="1">
    <field x="4"/>
  </rowFields>
  <rowItems count="3">
    <i>
      <x/>
    </i>
    <i>
      <x v="1"/>
    </i>
    <i t="grand">
      <x/>
    </i>
  </rowItems>
  <colItems count="1">
    <i/>
  </colItems>
  <dataFields count="1">
    <dataField name="Suma de MONTO" fld="2" baseField="0" baseItem="0"/>
  </dataFields>
  <formats count="1">
    <format dxfId="17">
      <pivotArea collapsedLevelsAreSubtotals="1" fieldPosition="0">
        <references count="1">
          <reference field="4" count="0"/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92074A-CE6A-4382-A82C-B8EA07087CDA}" name="Tabla1" displayName="Tabla1" ref="E6:I53" totalsRowCount="1" headerRowDxfId="14" dataDxfId="12" headerRowBorderDxfId="13" tableBorderDxfId="11" totalsRowBorderDxfId="10">
  <autoFilter ref="E6:I52" xr:uid="{AD92074A-CE6A-4382-A82C-B8EA07087CDA}"/>
  <tableColumns count="5">
    <tableColumn id="1" xr3:uid="{27D59CBC-A7CC-417F-8A3A-25DFC8E992B6}" name="SNIP" totalsRowLabel="Total" dataDxfId="9" totalsRowDxfId="4"/>
    <tableColumn id="2" xr3:uid="{E009C957-93DF-465A-80FD-C84947D8E31E}" name="NOMBRE PROYECTO" dataDxfId="8" totalsRowDxfId="3"/>
    <tableColumn id="3" xr3:uid="{450D48AA-A170-4C2A-9097-9B2BE39DFC0B}" name="MONTO" totalsRowFunction="sum" dataDxfId="7" totalsRowDxfId="2"/>
    <tableColumn id="4" xr3:uid="{A63854B1-6BC0-4640-9BB1-30C47F370B3E}" name="MUNICIPIO" dataDxfId="6" totalsRowDxfId="1"/>
    <tableColumn id="5" xr3:uid="{FA632397-3026-4599-9E72-5E6D783B70D6}" name="CATERGORIA " totalsRowFunction="count" dataDxfId="5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orde de resplandor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opLeftCell="A14" zoomScale="90" zoomScaleNormal="90" workbookViewId="0">
      <selection activeCell="C36" sqref="C36:N36"/>
    </sheetView>
  </sheetViews>
  <sheetFormatPr baseColWidth="10" defaultRowHeight="15" x14ac:dyDescent="0.25"/>
  <cols>
    <col min="2" max="2" width="36.140625" customWidth="1"/>
    <col min="3" max="5" width="14.7109375" bestFit="1" customWidth="1"/>
    <col min="6" max="6" width="16.28515625" bestFit="1" customWidth="1"/>
    <col min="7" max="8" width="14.7109375" bestFit="1" customWidth="1"/>
    <col min="9" max="9" width="16.28515625" bestFit="1" customWidth="1"/>
    <col min="10" max="10" width="14.7109375" bestFit="1" customWidth="1"/>
    <col min="11" max="11" width="21" customWidth="1"/>
    <col min="12" max="13" width="14.7109375" bestFit="1" customWidth="1"/>
    <col min="14" max="14" width="16.28515625" bestFit="1" customWidth="1"/>
    <col min="15" max="15" width="13.5703125" bestFit="1" customWidth="1"/>
  </cols>
  <sheetData>
    <row r="1" spans="1:15" ht="22.5" x14ac:dyDescent="0.45">
      <c r="B1" s="26" t="s">
        <v>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22.5" x14ac:dyDescent="0.45">
      <c r="B2" s="26" t="s">
        <v>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1" x14ac:dyDescent="0.3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5" ht="18.75" x14ac:dyDescent="0.3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9" spans="1:15" x14ac:dyDescent="0.25">
      <c r="A9" s="2" t="s">
        <v>17</v>
      </c>
      <c r="B9" s="2" t="s">
        <v>16</v>
      </c>
      <c r="C9" s="2" t="s">
        <v>15</v>
      </c>
      <c r="D9" s="2" t="s">
        <v>14</v>
      </c>
      <c r="E9" s="2" t="s">
        <v>13</v>
      </c>
      <c r="F9" s="2" t="s">
        <v>12</v>
      </c>
      <c r="G9" s="2" t="s">
        <v>11</v>
      </c>
      <c r="H9" s="2" t="s">
        <v>10</v>
      </c>
      <c r="I9" s="2" t="s">
        <v>9</v>
      </c>
      <c r="J9" s="2" t="s">
        <v>8</v>
      </c>
      <c r="K9" s="2" t="s">
        <v>7</v>
      </c>
      <c r="L9" s="2" t="s">
        <v>6</v>
      </c>
      <c r="M9" s="2" t="s">
        <v>5</v>
      </c>
      <c r="N9" s="2" t="s">
        <v>4</v>
      </c>
    </row>
    <row r="10" spans="1:15" x14ac:dyDescent="0.25">
      <c r="A10" s="4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"/>
    </row>
    <row r="11" spans="1:15" x14ac:dyDescent="0.25">
      <c r="A11" s="4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/>
    </row>
    <row r="12" spans="1:15" x14ac:dyDescent="0.25">
      <c r="A12" s="4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"/>
    </row>
    <row r="13" spans="1:15" x14ac:dyDescent="0.25">
      <c r="A13" s="4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x14ac:dyDescent="0.25">
      <c r="A14" s="4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"/>
    </row>
    <row r="15" spans="1:15" x14ac:dyDescent="0.25">
      <c r="A15" s="4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</row>
    <row r="16" spans="1:15" x14ac:dyDescent="0.25">
      <c r="A16" s="4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5" x14ac:dyDescent="0.25">
      <c r="A17" s="4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5" x14ac:dyDescent="0.25">
      <c r="A18" s="4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5" x14ac:dyDescent="0.25">
      <c r="A19" s="4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5" x14ac:dyDescent="0.25">
      <c r="A20" s="4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"/>
    </row>
    <row r="21" spans="1:15" x14ac:dyDescent="0.25">
      <c r="A21" s="4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"/>
    </row>
    <row r="22" spans="1:15" x14ac:dyDescent="0.25">
      <c r="A22" s="4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"/>
    </row>
    <row r="23" spans="1:15" x14ac:dyDescent="0.25">
      <c r="A23" s="4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</row>
    <row r="24" spans="1:15" x14ac:dyDescent="0.25">
      <c r="A24" s="4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</row>
    <row r="25" spans="1:15" x14ac:dyDescent="0.25">
      <c r="A25" s="4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</row>
    <row r="26" spans="1:15" x14ac:dyDescent="0.25">
      <c r="A26" s="4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"/>
    </row>
    <row r="27" spans="1:15" x14ac:dyDescent="0.25">
      <c r="A27" s="4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"/>
    </row>
    <row r="28" spans="1:15" x14ac:dyDescent="0.25">
      <c r="A28" s="4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"/>
    </row>
    <row r="29" spans="1:15" x14ac:dyDescent="0.25">
      <c r="A29" s="4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"/>
    </row>
    <row r="30" spans="1:15" x14ac:dyDescent="0.25">
      <c r="A30" s="4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</row>
    <row r="31" spans="1:15" x14ac:dyDescent="0.25">
      <c r="A31" s="4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/>
    </row>
    <row r="32" spans="1:15" x14ac:dyDescent="0.25">
      <c r="A32" s="4"/>
      <c r="B32" s="5"/>
      <c r="C32" s="9"/>
      <c r="D32" s="9"/>
      <c r="E32" s="1"/>
      <c r="F32" s="9"/>
      <c r="G32" s="9"/>
      <c r="H32" s="9"/>
      <c r="I32" s="9"/>
      <c r="J32" s="9"/>
      <c r="K32" s="9"/>
      <c r="L32" s="9"/>
      <c r="M32" s="3"/>
      <c r="N32" s="3"/>
      <c r="O32" s="1"/>
    </row>
    <row r="33" spans="1:14" x14ac:dyDescent="0.25">
      <c r="A33" s="2"/>
      <c r="B33" s="8"/>
      <c r="C33" s="3">
        <v>1155874.6000000001</v>
      </c>
      <c r="D33" s="3">
        <v>148218243.37</v>
      </c>
      <c r="E33" s="3">
        <v>134054275.03</v>
      </c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C34" s="3">
        <v>1155874.6000000001</v>
      </c>
      <c r="D34" s="3">
        <v>148218243.37</v>
      </c>
      <c r="E34" s="3">
        <v>134054275.03</v>
      </c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C35" s="1"/>
      <c r="D35" s="1">
        <f>+D34+C34</f>
        <v>149374117.97</v>
      </c>
      <c r="E35" s="1">
        <f>+E34+D35</f>
        <v>283428393</v>
      </c>
      <c r="F35" s="1">
        <f t="shared" ref="F35:N35" si="0">+F34+E35</f>
        <v>283428393</v>
      </c>
      <c r="G35" s="1">
        <f t="shared" si="0"/>
        <v>283428393</v>
      </c>
      <c r="H35" s="1">
        <f t="shared" si="0"/>
        <v>283428393</v>
      </c>
      <c r="I35" s="1">
        <f t="shared" si="0"/>
        <v>283428393</v>
      </c>
      <c r="J35" s="1">
        <f t="shared" si="0"/>
        <v>283428393</v>
      </c>
      <c r="K35" s="1">
        <f t="shared" si="0"/>
        <v>283428393</v>
      </c>
      <c r="L35" s="1">
        <f t="shared" si="0"/>
        <v>283428393</v>
      </c>
      <c r="M35" s="1">
        <f t="shared" si="0"/>
        <v>283428393</v>
      </c>
      <c r="N35" s="1">
        <f t="shared" si="0"/>
        <v>283428393</v>
      </c>
    </row>
    <row r="36" spans="1:14" x14ac:dyDescent="0.25">
      <c r="C36" s="1"/>
      <c r="D36" s="1"/>
      <c r="E36" s="1">
        <f>SUM(C34:E34)</f>
        <v>283428393</v>
      </c>
      <c r="F36" s="1"/>
      <c r="G36" s="1"/>
      <c r="H36" s="1">
        <f>SUM(F34:H34)</f>
        <v>0</v>
      </c>
      <c r="I36" s="1"/>
      <c r="J36" s="1"/>
      <c r="K36" s="1">
        <f>SUM(I34:K34)</f>
        <v>0</v>
      </c>
      <c r="L36" s="1"/>
      <c r="M36" s="1"/>
      <c r="N36" s="1">
        <f>SUM(L34:N34)</f>
        <v>0</v>
      </c>
    </row>
    <row r="37" spans="1:14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3:14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3:14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3:14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3:14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3:14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3:14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3:14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3:14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3:14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65" spans="2:12" ht="31.5" x14ac:dyDescent="0.5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</sheetData>
  <mergeCells count="5">
    <mergeCell ref="B1:N1"/>
    <mergeCell ref="B2:M2"/>
    <mergeCell ref="B3:M3"/>
    <mergeCell ref="B4:M4"/>
    <mergeCell ref="B65:L6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5"/>
  <sheetViews>
    <sheetView topLeftCell="A9" zoomScale="90" zoomScaleNormal="90" workbookViewId="0">
      <pane ySplit="1" topLeftCell="A19" activePane="bottomLeft" state="frozen"/>
      <selection activeCell="A9" sqref="A9"/>
      <selection pane="bottomLeft" activeCell="E44" sqref="E44"/>
    </sheetView>
  </sheetViews>
  <sheetFormatPr baseColWidth="10" defaultRowHeight="15" x14ac:dyDescent="0.25"/>
  <cols>
    <col min="2" max="2" width="36.140625" customWidth="1"/>
    <col min="3" max="3" width="14.7109375" bestFit="1" customWidth="1"/>
    <col min="4" max="4" width="16" bestFit="1" customWidth="1"/>
    <col min="5" max="5" width="14.7109375" bestFit="1" customWidth="1"/>
    <col min="6" max="8" width="16.28515625" bestFit="1" customWidth="1"/>
    <col min="9" max="10" width="14.7109375" bestFit="1" customWidth="1"/>
    <col min="11" max="11" width="19.5703125" customWidth="1"/>
    <col min="12" max="12" width="14.7109375" bestFit="1" customWidth="1"/>
    <col min="13" max="14" width="16.28515625" bestFit="1" customWidth="1"/>
    <col min="15" max="15" width="13.5703125" bestFit="1" customWidth="1"/>
  </cols>
  <sheetData>
    <row r="1" spans="1:15" ht="22.5" x14ac:dyDescent="0.45">
      <c r="B1" s="26" t="s">
        <v>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22.5" x14ac:dyDescent="0.45">
      <c r="B2" s="26" t="s">
        <v>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1" x14ac:dyDescent="0.3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5" ht="18.75" x14ac:dyDescent="0.3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9" spans="1:15" x14ac:dyDescent="0.25">
      <c r="A9" s="2" t="s">
        <v>17</v>
      </c>
      <c r="B9" s="2" t="s">
        <v>16</v>
      </c>
      <c r="C9" s="2" t="s">
        <v>15</v>
      </c>
      <c r="D9" s="2" t="s">
        <v>14</v>
      </c>
      <c r="E9" s="2" t="s">
        <v>13</v>
      </c>
      <c r="F9" s="2" t="s">
        <v>12</v>
      </c>
      <c r="G9" s="2" t="s">
        <v>11</v>
      </c>
      <c r="H9" s="2" t="s">
        <v>10</v>
      </c>
      <c r="I9" s="2" t="s">
        <v>9</v>
      </c>
      <c r="J9" s="2" t="s">
        <v>8</v>
      </c>
      <c r="K9" s="2" t="s">
        <v>7</v>
      </c>
      <c r="L9" s="2" t="s">
        <v>6</v>
      </c>
      <c r="M9" s="2" t="s">
        <v>5</v>
      </c>
      <c r="N9" s="2" t="s">
        <v>4</v>
      </c>
    </row>
    <row r="10" spans="1:15" x14ac:dyDescent="0.25">
      <c r="A10" s="4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"/>
    </row>
    <row r="11" spans="1:15" x14ac:dyDescent="0.25">
      <c r="A11" s="4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/>
    </row>
    <row r="12" spans="1:15" x14ac:dyDescent="0.25">
      <c r="A12" s="4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"/>
    </row>
    <row r="13" spans="1:15" x14ac:dyDescent="0.25">
      <c r="A13" s="4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x14ac:dyDescent="0.25">
      <c r="A14" s="4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"/>
    </row>
    <row r="15" spans="1:15" x14ac:dyDescent="0.25">
      <c r="A15" s="4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</row>
    <row r="16" spans="1:15" x14ac:dyDescent="0.25">
      <c r="A16" s="4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5" x14ac:dyDescent="0.25">
      <c r="A17" s="4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</row>
    <row r="18" spans="1:15" x14ac:dyDescent="0.25">
      <c r="A18" s="4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</row>
    <row r="19" spans="1:15" x14ac:dyDescent="0.25">
      <c r="A19" s="4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5" x14ac:dyDescent="0.25">
      <c r="A20" s="4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"/>
    </row>
    <row r="21" spans="1:15" x14ac:dyDescent="0.25">
      <c r="A21" s="4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"/>
    </row>
    <row r="22" spans="1:15" x14ac:dyDescent="0.25">
      <c r="A22" s="4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"/>
    </row>
    <row r="23" spans="1:15" x14ac:dyDescent="0.25">
      <c r="A23" s="4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</row>
    <row r="24" spans="1:15" x14ac:dyDescent="0.25">
      <c r="A24" s="4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</row>
    <row r="25" spans="1:15" x14ac:dyDescent="0.25">
      <c r="A25" s="4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</row>
    <row r="26" spans="1:15" x14ac:dyDescent="0.25">
      <c r="A26" s="4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"/>
    </row>
    <row r="27" spans="1:15" x14ac:dyDescent="0.25">
      <c r="A27" s="4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"/>
    </row>
    <row r="28" spans="1:15" x14ac:dyDescent="0.25">
      <c r="A28" s="4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"/>
    </row>
    <row r="29" spans="1:15" x14ac:dyDescent="0.25">
      <c r="A29" s="4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"/>
    </row>
    <row r="30" spans="1:15" x14ac:dyDescent="0.25">
      <c r="A30" s="4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</row>
    <row r="31" spans="1:15" x14ac:dyDescent="0.25">
      <c r="A31" s="4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/>
    </row>
    <row r="32" spans="1:15" x14ac:dyDescent="0.25">
      <c r="A32" s="4"/>
      <c r="B32" s="5"/>
      <c r="C32" s="9"/>
      <c r="D32" s="9"/>
      <c r="E32" s="1"/>
      <c r="F32" s="9"/>
      <c r="G32" s="9"/>
      <c r="H32" s="9"/>
      <c r="I32" s="9"/>
      <c r="J32" s="9"/>
      <c r="K32" s="9"/>
      <c r="L32" s="9"/>
      <c r="M32" s="3"/>
      <c r="N32" s="3"/>
      <c r="O32" s="1"/>
    </row>
    <row r="33" spans="1:15" x14ac:dyDescent="0.25">
      <c r="A33" s="2"/>
      <c r="B33" s="8"/>
      <c r="C33" s="3"/>
      <c r="D33" s="10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5" x14ac:dyDescent="0.25">
      <c r="C34" s="3">
        <v>1155874.6000000001</v>
      </c>
      <c r="D34" s="3">
        <v>180922300.27000001</v>
      </c>
      <c r="E34" s="3">
        <v>261028553.50999999</v>
      </c>
      <c r="F34" s="3"/>
      <c r="G34" s="3"/>
      <c r="H34" s="3"/>
      <c r="I34" s="3"/>
      <c r="J34" s="3"/>
      <c r="K34" s="3"/>
      <c r="L34" s="3"/>
      <c r="M34" s="3"/>
      <c r="N34" s="3"/>
    </row>
    <row r="35" spans="1:15" x14ac:dyDescent="0.25">
      <c r="C35" s="1"/>
      <c r="D35" s="1">
        <f>+D34+C34</f>
        <v>182078174.87</v>
      </c>
      <c r="E35" s="33">
        <f>+E34+D35</f>
        <v>443106728.38</v>
      </c>
      <c r="F35" s="33">
        <f t="shared" ref="F35:N35" si="0">+F34+E35</f>
        <v>443106728.38</v>
      </c>
      <c r="G35" s="33">
        <f t="shared" si="0"/>
        <v>443106728.38</v>
      </c>
      <c r="H35" s="33">
        <f t="shared" si="0"/>
        <v>443106728.38</v>
      </c>
      <c r="I35" s="33">
        <f t="shared" si="0"/>
        <v>443106728.38</v>
      </c>
      <c r="J35" s="33">
        <f t="shared" si="0"/>
        <v>443106728.38</v>
      </c>
      <c r="K35" s="33">
        <f t="shared" si="0"/>
        <v>443106728.38</v>
      </c>
      <c r="L35" s="33">
        <f t="shared" si="0"/>
        <v>443106728.38</v>
      </c>
      <c r="M35" s="33">
        <f t="shared" si="0"/>
        <v>443106728.38</v>
      </c>
      <c r="N35" s="33">
        <f t="shared" si="0"/>
        <v>443106728.38</v>
      </c>
    </row>
    <row r="36" spans="1:15" x14ac:dyDescent="0.25">
      <c r="C36" s="1"/>
      <c r="D36" s="1"/>
      <c r="E36" s="1">
        <f>SUM(C34:E34)</f>
        <v>443106728.38</v>
      </c>
      <c r="F36" s="1"/>
      <c r="G36" s="1"/>
      <c r="H36" s="1">
        <f>SUM(F34:H34)</f>
        <v>0</v>
      </c>
      <c r="I36" s="1"/>
      <c r="J36" s="1"/>
      <c r="K36" s="1">
        <f>SUM(I34:K34)</f>
        <v>0</v>
      </c>
      <c r="L36" s="1"/>
      <c r="M36" s="1"/>
      <c r="N36" s="1">
        <f>SUM(L34:N34)</f>
        <v>0</v>
      </c>
    </row>
    <row r="37" spans="1:15" x14ac:dyDescent="0.25">
      <c r="C37" s="1"/>
      <c r="D37" s="1"/>
      <c r="E37" s="1"/>
      <c r="F37" s="1">
        <f>SUM(C33:K33)</f>
        <v>0</v>
      </c>
      <c r="G37" s="1"/>
      <c r="H37" s="1">
        <f>SUM(F33:H33)</f>
        <v>0</v>
      </c>
      <c r="I37" s="1"/>
      <c r="J37" s="1"/>
      <c r="K37" s="1"/>
      <c r="L37" s="1"/>
      <c r="M37" s="1"/>
      <c r="N37" s="1"/>
    </row>
    <row r="38" spans="1:15" x14ac:dyDescent="0.25">
      <c r="C38" s="1"/>
      <c r="D38" s="1"/>
      <c r="E38" s="1"/>
      <c r="F38" s="1"/>
      <c r="G38" s="1">
        <v>1290475307.8399992</v>
      </c>
      <c r="H38" s="1">
        <v>77543990.5</v>
      </c>
      <c r="I38" s="3">
        <f>403508654.69+I41</f>
        <v>511189645.84000003</v>
      </c>
      <c r="J38" s="1"/>
      <c r="K38" s="1"/>
      <c r="L38" s="1"/>
      <c r="M38" s="1"/>
      <c r="N38" s="1"/>
    </row>
    <row r="39" spans="1:15" x14ac:dyDescent="0.25">
      <c r="C39" s="1"/>
      <c r="D39" s="1"/>
      <c r="E39" s="1"/>
      <c r="F39" s="1"/>
      <c r="G39" s="1"/>
      <c r="H39" s="1">
        <f>+H37-H38</f>
        <v>-77543990.5</v>
      </c>
      <c r="I39" s="1"/>
      <c r="J39" s="1"/>
      <c r="K39" s="1"/>
      <c r="L39" s="1"/>
      <c r="M39" s="1"/>
      <c r="N39" s="1"/>
      <c r="O39">
        <v>483526</v>
      </c>
    </row>
    <row r="40" spans="1:15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x14ac:dyDescent="0.25">
      <c r="C41" s="1"/>
      <c r="D41" s="1"/>
      <c r="E41" s="1"/>
      <c r="F41" s="1"/>
      <c r="G41" s="1"/>
      <c r="H41" s="1"/>
      <c r="I41" s="1">
        <v>107680991.15000001</v>
      </c>
      <c r="J41" s="1"/>
      <c r="K41" s="1"/>
      <c r="L41" s="1"/>
      <c r="M41" s="1"/>
      <c r="N41" s="1"/>
    </row>
    <row r="42" spans="1:15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5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3:14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3:14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3:14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3:14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3:14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3:14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3:14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3:14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3:14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65" spans="2:12" ht="31.5" x14ac:dyDescent="0.5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</sheetData>
  <mergeCells count="5">
    <mergeCell ref="B1:N1"/>
    <mergeCell ref="B2:M2"/>
    <mergeCell ref="B3:M3"/>
    <mergeCell ref="B4:M4"/>
    <mergeCell ref="B65:L6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M31"/>
  <sheetViews>
    <sheetView tabSelected="1" workbookViewId="0">
      <selection activeCell="E6" sqref="E6"/>
    </sheetView>
  </sheetViews>
  <sheetFormatPr baseColWidth="10" defaultRowHeight="15" x14ac:dyDescent="0.25"/>
  <cols>
    <col min="3" max="3" width="17.28515625" customWidth="1"/>
    <col min="4" max="4" width="18.42578125" bestFit="1" customWidth="1"/>
    <col min="5" max="5" width="18.42578125" customWidth="1"/>
    <col min="6" max="7" width="16.140625" customWidth="1"/>
    <col min="8" max="8" width="20.28515625" bestFit="1" customWidth="1"/>
  </cols>
  <sheetData>
    <row r="2" spans="3:13" x14ac:dyDescent="0.25">
      <c r="C2" s="31" t="s">
        <v>29</v>
      </c>
      <c r="D2" s="31" t="s">
        <v>54</v>
      </c>
      <c r="E2" s="31" t="s">
        <v>55</v>
      </c>
      <c r="F2" s="31" t="s">
        <v>18</v>
      </c>
      <c r="G2" s="31" t="s">
        <v>22</v>
      </c>
      <c r="H2" s="31" t="s">
        <v>19</v>
      </c>
    </row>
    <row r="3" spans="3:13" x14ac:dyDescent="0.25">
      <c r="C3" s="31"/>
      <c r="D3" s="31"/>
      <c r="E3" s="31"/>
      <c r="F3" s="31"/>
      <c r="G3" s="31"/>
      <c r="H3" s="31"/>
    </row>
    <row r="5" spans="3:13" x14ac:dyDescent="0.25">
      <c r="C5" s="1">
        <v>6989954231.2800007</v>
      </c>
      <c r="D5" s="1">
        <f>+'Historico de Desembolsos 2020'!E36</f>
        <v>283428393</v>
      </c>
      <c r="E5" s="1">
        <f>+'Historico Devengado 2020'!E36</f>
        <v>443106728.38</v>
      </c>
      <c r="F5" s="1">
        <f>+'Historico de Desembolsos 2020'!N35</f>
        <v>283428393</v>
      </c>
      <c r="G5" s="1">
        <f>+'Historico Devengado 2020'!N35</f>
        <v>443106728.38</v>
      </c>
      <c r="H5" s="1">
        <f>+C5-F5</f>
        <v>6706525838.2800007</v>
      </c>
    </row>
    <row r="6" spans="3:13" x14ac:dyDescent="0.25">
      <c r="C6" s="1"/>
      <c r="D6" s="1"/>
      <c r="E6" s="1"/>
      <c r="F6" s="1"/>
      <c r="G6" s="1"/>
      <c r="H6" s="1"/>
    </row>
    <row r="7" spans="3:13" x14ac:dyDescent="0.25">
      <c r="C7" s="1"/>
      <c r="D7" s="1"/>
      <c r="E7" s="1"/>
      <c r="F7" s="1"/>
      <c r="G7" s="1"/>
      <c r="H7" s="1"/>
    </row>
    <row r="8" spans="3:13" ht="15" customHeight="1" x14ac:dyDescent="0.25">
      <c r="C8" s="1"/>
      <c r="D8" s="1"/>
      <c r="E8" s="1"/>
      <c r="F8" s="1"/>
      <c r="G8" s="1"/>
      <c r="H8" s="1"/>
      <c r="J8" s="30"/>
      <c r="K8" s="30"/>
      <c r="L8" s="30"/>
      <c r="M8" s="30"/>
    </row>
    <row r="9" spans="3:13" x14ac:dyDescent="0.25">
      <c r="C9" s="1"/>
      <c r="D9" s="1"/>
      <c r="E9" s="1"/>
      <c r="F9" s="1"/>
      <c r="G9" s="1"/>
      <c r="H9" s="1"/>
      <c r="J9" s="30"/>
      <c r="K9" s="30"/>
      <c r="L9" s="30"/>
      <c r="M9" s="30"/>
    </row>
    <row r="10" spans="3:13" x14ac:dyDescent="0.25">
      <c r="C10" s="1"/>
      <c r="D10" s="1"/>
      <c r="E10" s="1"/>
      <c r="F10" s="1"/>
      <c r="G10" s="1"/>
      <c r="H10" s="1"/>
      <c r="J10" s="30"/>
      <c r="K10" s="30"/>
      <c r="L10" s="30"/>
      <c r="M10" s="30"/>
    </row>
    <row r="11" spans="3:13" x14ac:dyDescent="0.25">
      <c r="C11" s="1"/>
      <c r="D11" s="1"/>
      <c r="E11" s="1"/>
      <c r="F11" s="1"/>
      <c r="G11" s="1"/>
      <c r="H11" s="1"/>
    </row>
    <row r="12" spans="3:13" x14ac:dyDescent="0.25">
      <c r="C12" s="1"/>
      <c r="D12" s="1"/>
      <c r="E12" s="1"/>
      <c r="F12" s="1"/>
      <c r="G12" s="1"/>
      <c r="H12" s="1"/>
    </row>
    <row r="13" spans="3:13" x14ac:dyDescent="0.25">
      <c r="C13" s="1"/>
      <c r="D13" s="1"/>
      <c r="E13" s="1"/>
      <c r="F13" s="1"/>
      <c r="G13" s="1"/>
      <c r="H13" s="1"/>
    </row>
    <row r="31" spans="8:8" x14ac:dyDescent="0.25">
      <c r="H31" t="s">
        <v>28</v>
      </c>
    </row>
  </sheetData>
  <mergeCells count="7">
    <mergeCell ref="J8:M10"/>
    <mergeCell ref="C2:C3"/>
    <mergeCell ref="D2:D3"/>
    <mergeCell ref="F2:F3"/>
    <mergeCell ref="H2:H3"/>
    <mergeCell ref="E2:E3"/>
    <mergeCell ref="G2:G3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2:R86"/>
  <sheetViews>
    <sheetView topLeftCell="B12" zoomScaleNormal="100" workbookViewId="0">
      <selection activeCell="G57" sqref="G57"/>
    </sheetView>
  </sheetViews>
  <sheetFormatPr baseColWidth="10" defaultRowHeight="15" x14ac:dyDescent="0.25"/>
  <cols>
    <col min="5" max="5" width="17.5703125" bestFit="1" customWidth="1"/>
    <col min="6" max="6" width="34.140625" customWidth="1"/>
    <col min="7" max="7" width="18.85546875" customWidth="1"/>
    <col min="8" max="8" width="17.85546875" customWidth="1"/>
    <col min="9" max="9" width="20.28515625" customWidth="1"/>
    <col min="10" max="10" width="16.28515625" bestFit="1" customWidth="1"/>
    <col min="11" max="11" width="28.5703125" bestFit="1" customWidth="1"/>
    <col min="12" max="12" width="22" bestFit="1" customWidth="1"/>
    <col min="13" max="13" width="17.5703125" bestFit="1" customWidth="1"/>
    <col min="14" max="14" width="16.28515625" style="19" bestFit="1" customWidth="1"/>
    <col min="15" max="15" width="19.140625" customWidth="1"/>
    <col min="17" max="17" width="17.5703125" style="10" bestFit="1" customWidth="1"/>
    <col min="18" max="18" width="16.28515625" style="10" bestFit="1" customWidth="1"/>
  </cols>
  <sheetData>
    <row r="2" spans="4:18" x14ac:dyDescent="0.25">
      <c r="K2" t="s">
        <v>32</v>
      </c>
      <c r="L2" t="s">
        <v>23</v>
      </c>
    </row>
    <row r="3" spans="4:18" x14ac:dyDescent="0.25">
      <c r="K3" t="s">
        <v>33</v>
      </c>
      <c r="L3" t="s">
        <v>35</v>
      </c>
    </row>
    <row r="4" spans="4:18" x14ac:dyDescent="0.25">
      <c r="K4" t="s">
        <v>25</v>
      </c>
    </row>
    <row r="5" spans="4:18" ht="15.75" x14ac:dyDescent="0.25">
      <c r="D5" s="6"/>
      <c r="K5" t="s">
        <v>34</v>
      </c>
    </row>
    <row r="6" spans="4:18" ht="21.75" thickBot="1" x14ac:dyDescent="0.3">
      <c r="E6" s="20" t="s">
        <v>17</v>
      </c>
      <c r="F6" s="21" t="s">
        <v>20</v>
      </c>
      <c r="G6" s="22" t="s">
        <v>21</v>
      </c>
      <c r="H6" s="22" t="s">
        <v>30</v>
      </c>
      <c r="I6" s="22" t="s">
        <v>31</v>
      </c>
      <c r="K6" t="s">
        <v>24</v>
      </c>
    </row>
    <row r="7" spans="4:18" ht="31.5" x14ac:dyDescent="0.25">
      <c r="E7" s="4">
        <v>14183</v>
      </c>
      <c r="F7" s="5" t="s">
        <v>47</v>
      </c>
      <c r="G7" s="7">
        <v>2124934.36</v>
      </c>
      <c r="H7" s="7" t="s">
        <v>25</v>
      </c>
      <c r="I7" s="7" t="s">
        <v>35</v>
      </c>
      <c r="K7" t="s">
        <v>36</v>
      </c>
      <c r="M7" s="13" t="s">
        <v>26</v>
      </c>
      <c r="N7" s="23" t="s">
        <v>38</v>
      </c>
      <c r="Q7" s="13" t="s">
        <v>26</v>
      </c>
      <c r="R7" t="s">
        <v>38</v>
      </c>
    </row>
    <row r="8" spans="4:18" ht="21" x14ac:dyDescent="0.25">
      <c r="E8" s="4">
        <v>14411</v>
      </c>
      <c r="F8" s="5" t="s">
        <v>53</v>
      </c>
      <c r="G8" s="7">
        <v>6419225.4199999999</v>
      </c>
      <c r="H8" s="7" t="s">
        <v>34</v>
      </c>
      <c r="I8" s="7" t="s">
        <v>23</v>
      </c>
      <c r="M8" s="14" t="s">
        <v>24</v>
      </c>
      <c r="N8" s="23">
        <v>1698119.36</v>
      </c>
      <c r="Q8" s="14" t="s">
        <v>23</v>
      </c>
      <c r="R8" s="24">
        <v>108592089.80000001</v>
      </c>
    </row>
    <row r="9" spans="4:18" ht="31.5" x14ac:dyDescent="0.25">
      <c r="E9" s="4">
        <v>14414</v>
      </c>
      <c r="F9" s="5" t="s">
        <v>39</v>
      </c>
      <c r="G9" s="7">
        <v>1441929.61</v>
      </c>
      <c r="H9" s="7" t="s">
        <v>25</v>
      </c>
      <c r="I9" s="7" t="s">
        <v>23</v>
      </c>
      <c r="M9" s="14" t="s">
        <v>25</v>
      </c>
      <c r="N9" s="23">
        <v>126534934.82999998</v>
      </c>
      <c r="Q9" s="14" t="s">
        <v>35</v>
      </c>
      <c r="R9" s="24">
        <v>174836303.19999999</v>
      </c>
    </row>
    <row r="10" spans="4:18" ht="42" x14ac:dyDescent="0.25">
      <c r="E10" s="4">
        <v>14447</v>
      </c>
      <c r="F10" s="5" t="s">
        <v>48</v>
      </c>
      <c r="G10" s="7">
        <v>1698119.36</v>
      </c>
      <c r="H10" s="7" t="s">
        <v>24</v>
      </c>
      <c r="I10" s="7" t="s">
        <v>23</v>
      </c>
      <c r="M10" s="14" t="s">
        <v>32</v>
      </c>
      <c r="N10" s="23">
        <v>52058195.799999997</v>
      </c>
      <c r="Q10" s="14" t="s">
        <v>27</v>
      </c>
      <c r="R10" s="32">
        <v>283428393</v>
      </c>
    </row>
    <row r="11" spans="4:18" ht="42" x14ac:dyDescent="0.25">
      <c r="E11" s="4">
        <v>14448</v>
      </c>
      <c r="F11" s="5" t="s">
        <v>49</v>
      </c>
      <c r="G11" s="7">
        <v>15014812.09</v>
      </c>
      <c r="H11" s="7" t="s">
        <v>32</v>
      </c>
      <c r="I11" s="7" t="s">
        <v>23</v>
      </c>
      <c r="M11" s="14" t="s">
        <v>33</v>
      </c>
      <c r="N11" s="23">
        <v>96717917.590000004</v>
      </c>
      <c r="Q11"/>
      <c r="R11"/>
    </row>
    <row r="12" spans="4:18" ht="42" x14ac:dyDescent="0.25">
      <c r="E12" s="4">
        <v>14450</v>
      </c>
      <c r="F12" s="5" t="s">
        <v>50</v>
      </c>
      <c r="G12" s="7">
        <v>7312548.1799999997</v>
      </c>
      <c r="H12" s="7" t="s">
        <v>33</v>
      </c>
      <c r="I12" s="7" t="s">
        <v>23</v>
      </c>
      <c r="M12" s="14" t="s">
        <v>34</v>
      </c>
      <c r="N12" s="23">
        <v>6419225.4199999999</v>
      </c>
    </row>
    <row r="13" spans="4:18" ht="42" x14ac:dyDescent="0.25">
      <c r="E13" s="4">
        <v>14451</v>
      </c>
      <c r="F13" s="5" t="s">
        <v>51</v>
      </c>
      <c r="G13" s="7">
        <v>10891494.34</v>
      </c>
      <c r="H13" s="7" t="s">
        <v>32</v>
      </c>
      <c r="I13" s="7" t="s">
        <v>23</v>
      </c>
      <c r="M13" s="14" t="s">
        <v>27</v>
      </c>
      <c r="N13" s="23">
        <v>283428393</v>
      </c>
    </row>
    <row r="14" spans="4:18" ht="63" x14ac:dyDescent="0.25">
      <c r="E14" s="4">
        <v>14452</v>
      </c>
      <c r="F14" s="5" t="s">
        <v>52</v>
      </c>
      <c r="G14" s="7">
        <v>10839934.09</v>
      </c>
      <c r="H14" s="7" t="s">
        <v>32</v>
      </c>
      <c r="I14" s="7" t="s">
        <v>23</v>
      </c>
      <c r="N14"/>
    </row>
    <row r="15" spans="4:18" ht="31.5" x14ac:dyDescent="0.25">
      <c r="E15" s="4">
        <v>14534</v>
      </c>
      <c r="F15" s="5" t="s">
        <v>45</v>
      </c>
      <c r="G15" s="7">
        <v>3390608.7800000003</v>
      </c>
      <c r="H15" s="7" t="s">
        <v>32</v>
      </c>
      <c r="I15" s="7" t="s">
        <v>23</v>
      </c>
      <c r="M15" s="14"/>
      <c r="N15" s="23"/>
    </row>
    <row r="16" spans="4:18" ht="31.5" x14ac:dyDescent="0.25">
      <c r="E16" s="4">
        <v>14780</v>
      </c>
      <c r="F16" s="5" t="s">
        <v>40</v>
      </c>
      <c r="G16" s="7">
        <v>89405369.409999996</v>
      </c>
      <c r="H16" s="7" t="s">
        <v>33</v>
      </c>
      <c r="I16" s="7" t="s">
        <v>35</v>
      </c>
      <c r="M16" s="14"/>
      <c r="N16" s="23"/>
    </row>
    <row r="17" spans="5:14" ht="52.5" x14ac:dyDescent="0.25">
      <c r="E17" s="4">
        <v>14783</v>
      </c>
      <c r="F17" s="5" t="s">
        <v>46</v>
      </c>
      <c r="G17" s="7">
        <v>11921346.5</v>
      </c>
      <c r="H17" s="7" t="s">
        <v>32</v>
      </c>
      <c r="I17" s="7" t="s">
        <v>35</v>
      </c>
      <c r="N17"/>
    </row>
    <row r="18" spans="5:14" ht="31.5" x14ac:dyDescent="0.25">
      <c r="E18" s="4">
        <v>14799</v>
      </c>
      <c r="F18" s="5" t="s">
        <v>42</v>
      </c>
      <c r="G18" s="7">
        <v>19299183.859999999</v>
      </c>
      <c r="H18" s="7" t="s">
        <v>25</v>
      </c>
      <c r="I18" s="7" t="s">
        <v>35</v>
      </c>
      <c r="N18"/>
    </row>
    <row r="19" spans="5:14" ht="52.5" x14ac:dyDescent="0.25">
      <c r="E19" s="4">
        <v>14944</v>
      </c>
      <c r="F19" s="5" t="s">
        <v>43</v>
      </c>
      <c r="G19" s="7">
        <v>16800889.640000001</v>
      </c>
      <c r="H19" s="7" t="s">
        <v>25</v>
      </c>
      <c r="I19" s="7" t="s">
        <v>23</v>
      </c>
      <c r="N19"/>
    </row>
    <row r="20" spans="5:14" ht="42" x14ac:dyDescent="0.25">
      <c r="E20" s="4">
        <v>14946</v>
      </c>
      <c r="F20" s="5" t="s">
        <v>41</v>
      </c>
      <c r="G20" s="7">
        <v>34782528.289999999</v>
      </c>
      <c r="H20" s="7" t="s">
        <v>25</v>
      </c>
      <c r="I20" s="7" t="s">
        <v>23</v>
      </c>
      <c r="N20"/>
    </row>
    <row r="21" spans="5:14" ht="42" x14ac:dyDescent="0.25">
      <c r="E21" s="4">
        <v>15126</v>
      </c>
      <c r="F21" s="5" t="s">
        <v>44</v>
      </c>
      <c r="G21" s="7">
        <v>52085469.07</v>
      </c>
      <c r="H21" s="7" t="s">
        <v>25</v>
      </c>
      <c r="I21" s="7" t="s">
        <v>35</v>
      </c>
      <c r="N21"/>
    </row>
    <row r="22" spans="5:14" hidden="1" x14ac:dyDescent="0.25">
      <c r="E22" s="4"/>
      <c r="F22" s="5"/>
      <c r="G22" s="7"/>
      <c r="H22" s="7"/>
      <c r="I22" s="7"/>
      <c r="N22"/>
    </row>
    <row r="23" spans="5:14" hidden="1" x14ac:dyDescent="0.25">
      <c r="E23" s="4"/>
      <c r="F23" s="5"/>
      <c r="G23" s="7"/>
      <c r="H23" s="7"/>
      <c r="I23" s="7"/>
      <c r="N23"/>
    </row>
    <row r="24" spans="5:14" hidden="1" x14ac:dyDescent="0.25">
      <c r="E24" s="4"/>
      <c r="F24" s="5"/>
      <c r="G24" s="7"/>
      <c r="H24" s="7"/>
      <c r="I24" s="7"/>
      <c r="N24"/>
    </row>
    <row r="25" spans="5:14" hidden="1" x14ac:dyDescent="0.25">
      <c r="E25" s="4"/>
      <c r="F25" s="5"/>
      <c r="G25" s="7"/>
      <c r="H25" s="7"/>
      <c r="I25" s="7"/>
      <c r="M25" s="14"/>
      <c r="N25" s="23"/>
    </row>
    <row r="26" spans="5:14" hidden="1" x14ac:dyDescent="0.25">
      <c r="E26" s="4"/>
      <c r="F26" s="5"/>
      <c r="G26" s="7"/>
      <c r="H26" s="7"/>
      <c r="I26" s="7"/>
      <c r="N26"/>
    </row>
    <row r="27" spans="5:14" hidden="1" x14ac:dyDescent="0.25">
      <c r="E27" s="4"/>
      <c r="F27" s="5"/>
      <c r="G27" s="7"/>
      <c r="H27" s="7"/>
      <c r="I27" s="7"/>
      <c r="N27"/>
    </row>
    <row r="28" spans="5:14" hidden="1" x14ac:dyDescent="0.25">
      <c r="E28" s="4"/>
      <c r="F28" s="5"/>
      <c r="G28" s="7"/>
      <c r="H28" s="7"/>
      <c r="I28" s="7"/>
      <c r="N28"/>
    </row>
    <row r="29" spans="5:14" hidden="1" x14ac:dyDescent="0.25">
      <c r="E29" s="4"/>
      <c r="F29" s="5"/>
      <c r="G29" s="7"/>
      <c r="H29" s="7"/>
      <c r="I29" s="7"/>
      <c r="N29"/>
    </row>
    <row r="30" spans="5:14" hidden="1" x14ac:dyDescent="0.25">
      <c r="E30" s="4"/>
      <c r="F30" s="5"/>
      <c r="G30" s="7"/>
      <c r="H30" s="7"/>
      <c r="I30" s="7"/>
      <c r="N30"/>
    </row>
    <row r="31" spans="5:14" hidden="1" x14ac:dyDescent="0.25">
      <c r="E31" s="4"/>
      <c r="F31" s="5"/>
      <c r="G31" s="7"/>
      <c r="H31" s="7"/>
      <c r="I31" s="7"/>
      <c r="N31"/>
    </row>
    <row r="32" spans="5:14" hidden="1" x14ac:dyDescent="0.25">
      <c r="E32" s="4"/>
      <c r="F32" s="5"/>
      <c r="G32" s="7"/>
      <c r="H32" s="7"/>
      <c r="I32" s="7"/>
    </row>
    <row r="33" spans="5:9" hidden="1" x14ac:dyDescent="0.25">
      <c r="E33" s="4"/>
      <c r="F33" s="5"/>
      <c r="G33" s="7"/>
      <c r="H33" s="7"/>
      <c r="I33" s="7"/>
    </row>
    <row r="34" spans="5:9" hidden="1" x14ac:dyDescent="0.25">
      <c r="E34" s="4"/>
      <c r="F34" s="5"/>
      <c r="G34" s="7"/>
      <c r="H34" s="7"/>
      <c r="I34" s="7"/>
    </row>
    <row r="35" spans="5:9" hidden="1" x14ac:dyDescent="0.25">
      <c r="E35" s="4"/>
      <c r="F35" s="5"/>
      <c r="G35" s="7"/>
      <c r="H35" s="7"/>
      <c r="I35" s="7"/>
    </row>
    <row r="36" spans="5:9" hidden="1" x14ac:dyDescent="0.25">
      <c r="E36" s="4"/>
      <c r="F36" s="5"/>
      <c r="G36" s="7"/>
      <c r="H36" s="7"/>
      <c r="I36" s="7"/>
    </row>
    <row r="37" spans="5:9" hidden="1" x14ac:dyDescent="0.25">
      <c r="E37" s="4"/>
      <c r="F37" s="5"/>
      <c r="G37" s="7"/>
      <c r="H37" s="7"/>
      <c r="I37" s="7"/>
    </row>
    <row r="38" spans="5:9" hidden="1" x14ac:dyDescent="0.25">
      <c r="E38" s="4"/>
      <c r="F38" s="5"/>
      <c r="G38" s="7"/>
      <c r="H38" s="7"/>
      <c r="I38" s="7"/>
    </row>
    <row r="39" spans="5:9" hidden="1" x14ac:dyDescent="0.25">
      <c r="E39" s="4"/>
      <c r="F39" s="5"/>
      <c r="G39" s="7"/>
      <c r="H39" s="7"/>
      <c r="I39" s="7"/>
    </row>
    <row r="40" spans="5:9" hidden="1" x14ac:dyDescent="0.25">
      <c r="E40" s="4"/>
      <c r="F40" s="5"/>
      <c r="G40" s="7"/>
      <c r="H40" s="7"/>
      <c r="I40" s="7"/>
    </row>
    <row r="41" spans="5:9" hidden="1" x14ac:dyDescent="0.25">
      <c r="E41" s="4"/>
      <c r="F41" s="5"/>
      <c r="G41" s="7"/>
      <c r="H41" s="7"/>
      <c r="I41" s="7"/>
    </row>
    <row r="42" spans="5:9" hidden="1" x14ac:dyDescent="0.25">
      <c r="E42" s="4"/>
      <c r="F42" s="5"/>
      <c r="G42" s="7"/>
      <c r="H42" s="7"/>
      <c r="I42" s="7"/>
    </row>
    <row r="43" spans="5:9" hidden="1" x14ac:dyDescent="0.25">
      <c r="E43" s="4"/>
      <c r="F43" s="5"/>
      <c r="G43" s="7"/>
      <c r="H43" s="7"/>
      <c r="I43" s="7"/>
    </row>
    <row r="44" spans="5:9" hidden="1" x14ac:dyDescent="0.25">
      <c r="E44" s="4"/>
      <c r="F44" s="5"/>
      <c r="G44" s="7"/>
      <c r="H44" s="7"/>
      <c r="I44" s="7"/>
    </row>
    <row r="45" spans="5:9" hidden="1" x14ac:dyDescent="0.25">
      <c r="E45" s="4"/>
      <c r="F45" s="5"/>
      <c r="G45" s="7"/>
      <c r="H45" s="7"/>
      <c r="I45" s="7"/>
    </row>
    <row r="46" spans="5:9" hidden="1" x14ac:dyDescent="0.25">
      <c r="E46" s="4"/>
      <c r="F46" s="5"/>
      <c r="G46" s="7"/>
      <c r="H46" s="7"/>
      <c r="I46" s="7"/>
    </row>
    <row r="47" spans="5:9" hidden="1" x14ac:dyDescent="0.25">
      <c r="E47" s="4"/>
      <c r="F47" s="5"/>
      <c r="G47" s="7"/>
      <c r="H47" s="7"/>
      <c r="I47" s="7"/>
    </row>
    <row r="48" spans="5:9" hidden="1" x14ac:dyDescent="0.25">
      <c r="E48" s="4"/>
      <c r="F48" s="5"/>
      <c r="G48" s="7"/>
      <c r="H48" s="7"/>
      <c r="I48" s="7"/>
    </row>
    <row r="49" spans="5:9" hidden="1" x14ac:dyDescent="0.25">
      <c r="E49" s="4"/>
      <c r="F49" s="5"/>
      <c r="G49" s="7"/>
      <c r="H49" s="7"/>
      <c r="I49" s="7"/>
    </row>
    <row r="50" spans="5:9" hidden="1" x14ac:dyDescent="0.25">
      <c r="E50" s="4"/>
      <c r="F50" s="5"/>
      <c r="G50" s="7"/>
      <c r="H50" s="7"/>
      <c r="I50" s="7"/>
    </row>
    <row r="51" spans="5:9" hidden="1" x14ac:dyDescent="0.25">
      <c r="E51" s="4"/>
      <c r="F51" s="5"/>
      <c r="G51" s="7"/>
      <c r="H51" s="7"/>
      <c r="I51" s="7"/>
    </row>
    <row r="52" spans="5:9" hidden="1" x14ac:dyDescent="0.25">
      <c r="E52" s="4"/>
      <c r="F52" s="5"/>
      <c r="G52" s="7"/>
      <c r="H52" s="7"/>
      <c r="I52" s="7"/>
    </row>
    <row r="53" spans="5:9" x14ac:dyDescent="0.25">
      <c r="E53" s="15" t="s">
        <v>37</v>
      </c>
      <c r="F53" s="16"/>
      <c r="G53" s="17">
        <f>SUBTOTAL(109,Tabla1[MONTO])</f>
        <v>283428393</v>
      </c>
      <c r="H53" s="18"/>
      <c r="I53" s="18">
        <f>SUBTOTAL(103,Tabla1[[CATERGORIA ]])</f>
        <v>15</v>
      </c>
    </row>
    <row r="55" spans="5:9" x14ac:dyDescent="0.25">
      <c r="G55" s="25"/>
    </row>
    <row r="67" spans="9:15" x14ac:dyDescent="0.25">
      <c r="K67" s="12"/>
      <c r="L67" s="12"/>
      <c r="M67" s="12"/>
      <c r="O67" s="12"/>
    </row>
    <row r="76" spans="9:15" x14ac:dyDescent="0.25">
      <c r="I76" s="10"/>
    </row>
    <row r="80" spans="9:15" x14ac:dyDescent="0.25">
      <c r="K80" s="1"/>
    </row>
    <row r="81" spans="10:12" x14ac:dyDescent="0.25">
      <c r="K81" s="1"/>
      <c r="L81" s="11"/>
    </row>
    <row r="84" spans="10:12" x14ac:dyDescent="0.25">
      <c r="J84" s="11"/>
    </row>
    <row r="86" spans="10:12" x14ac:dyDescent="0.25">
      <c r="K86" s="12"/>
      <c r="L86" s="12"/>
    </row>
  </sheetData>
  <dataValidations count="2">
    <dataValidation type="list" allowBlank="1" showInputMessage="1" showErrorMessage="1" sqref="H7:H52" xr:uid="{5D2F42A4-2240-432D-BA42-90992FA70FCC}">
      <formula1>$K$2:$K$7</formula1>
    </dataValidation>
    <dataValidation type="list" allowBlank="1" showInputMessage="1" showErrorMessage="1" sqref="I7:I52" xr:uid="{A4E6E00B-2267-4C16-929B-15AFE771220C}">
      <formula1>$L$2:$L$3</formula1>
    </dataValidation>
  </dataValidation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Historico de Desembolsos 2020</vt:lpstr>
      <vt:lpstr>Historico Devengado 2020</vt:lpstr>
      <vt:lpstr>Res.Ejec</vt:lpstr>
      <vt:lpstr>Tabla Final</vt:lpstr>
      <vt:lpstr>GraphDesem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 Rafael Sosa Solano</dc:creator>
  <cp:lastModifiedBy>Sergio M. Polanco Albuerne</cp:lastModifiedBy>
  <cp:lastPrinted>2018-04-09T12:36:50Z</cp:lastPrinted>
  <dcterms:created xsi:type="dcterms:W3CDTF">2018-02-13T13:05:09Z</dcterms:created>
  <dcterms:modified xsi:type="dcterms:W3CDTF">2024-04-16T15:14:49Z</dcterms:modified>
</cp:coreProperties>
</file>