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55E92829-2869-4E04-AE53-7946F8AFDA6F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5" l="1"/>
  <c r="O94" i="5"/>
  <c r="O57" i="5"/>
  <c r="O11" i="5"/>
  <c r="N29" i="5"/>
  <c r="F91" i="5"/>
  <c r="G91" i="5"/>
  <c r="H91" i="5"/>
  <c r="I91" i="5"/>
  <c r="J91" i="5"/>
  <c r="C91" i="5" s="1"/>
  <c r="K91" i="5"/>
  <c r="L91" i="5"/>
  <c r="M91" i="5"/>
  <c r="N91" i="5"/>
  <c r="O91" i="5"/>
  <c r="P91" i="5"/>
  <c r="E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F73" i="5"/>
  <c r="G73" i="5"/>
  <c r="H73" i="5"/>
  <c r="I73" i="5"/>
  <c r="J73" i="5"/>
  <c r="K73" i="5"/>
  <c r="L73" i="5"/>
  <c r="M73" i="5"/>
  <c r="N73" i="5"/>
  <c r="O73" i="5"/>
  <c r="P73" i="5"/>
  <c r="E73" i="5"/>
  <c r="F48" i="5"/>
  <c r="G48" i="5"/>
  <c r="H48" i="5"/>
  <c r="I48" i="5"/>
  <c r="J48" i="5"/>
  <c r="K48" i="5"/>
  <c r="L48" i="5"/>
  <c r="M48" i="5"/>
  <c r="N48" i="5"/>
  <c r="O48" i="5"/>
  <c r="P48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P18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P77" i="5"/>
  <c r="O77" i="5"/>
  <c r="N77" i="5"/>
  <c r="M77" i="5"/>
  <c r="J77" i="5"/>
  <c r="I77" i="5"/>
  <c r="H77" i="5"/>
  <c r="G77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F77" i="5"/>
  <c r="C79" i="5"/>
  <c r="C77" i="5" l="1"/>
  <c r="F82" i="5"/>
  <c r="C82" i="5"/>
  <c r="F96" i="5"/>
  <c r="C96" i="5" s="1"/>
</calcChain>
</file>

<file path=xl/sharedStrings.xml><?xml version="1.0" encoding="utf-8"?>
<sst xmlns="http://schemas.openxmlformats.org/spreadsheetml/2006/main" count="245" uniqueCount="123">
  <si>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</si>
  <si>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</si>
  <si>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</si>
  <si>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</si>
  <si>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</si>
  <si>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</si>
  <si>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</si>
  <si>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</si>
  <si>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</si>
  <si>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</si>
  <si>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</si>
  <si>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</si>
  <si>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</si>
  <si>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</si>
  <si>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</si>
  <si>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</si>
  <si>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</si>
  <si>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</si>
  <si>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</si>
  <si>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</si>
  <si>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</si>
  <si>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</si>
  <si>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</si>
  <si>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</si>
  <si>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</si>
  <si>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</si>
  <si>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</si>
  <si>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</si>
  <si>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</si>
  <si>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</si>
  <si>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</si>
  <si>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</si>
  <si>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</si>
  <si>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</si>
  <si>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</si>
  <si>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</si>
  <si>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</si>
  <si>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</si>
  <si>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</si>
  <si>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</si>
  <si>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</si>
  <si>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</si>
  <si>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</si>
  <si>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</si>
  <si>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</si>
  <si>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</si>
  <si>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</si>
  <si>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</si>
  <si>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</si>
  <si>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</si>
  <si>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</si>
  <si>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</si>
  <si>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</si>
  <si>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</si>
  <si>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</si>
  <si>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</si>
  <si>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</si>
  <si>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</si>
  <si>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</si>
  <si>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</si>
  <si>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</si>
  <si>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</si>
  <si>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</si>
  <si>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</si>
  <si>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</si>
  <si>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</si>
  <si>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</si>
  <si>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</si>
  <si>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</si>
  <si>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</si>
  <si>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</si>
  <si>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</si>
  <si>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</si>
  <si>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</si>
  <si>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</si>
  <si>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</si>
  <si>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</si>
  <si>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</si>
  <si>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</si>
  <si>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</si>
  <si>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</si>
  <si>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</si>
  <si>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</si>
  <si>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</si>
  <si>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</si>
  <si>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</si>
  <si>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</si>
  <si>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</si>
  <si>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</si>
  <si>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</si>
  <si>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</si>
  <si>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</si>
  <si>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</si>
  <si>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</si>
  <si>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</si>
  <si>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</si>
  <si>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</si>
  <si>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</si>
  <si>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</si>
  <si>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</si>
  <si>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</si>
  <si>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</si>
  <si>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</si>
  <si>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</si>
  <si>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</si>
  <si>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</si>
  <si>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</si>
  <si>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</si>
  <si>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</si>
  <si>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</si>
  <si>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</si>
  <si>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</si>
  <si>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</si>
  <si>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AÑO 2024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</si>
  <si>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</si>
  <si>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</si>
  <si>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</si>
  <si>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</si>
  <si>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</si>
  <si>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 xml:space="preserve">  </t>
  </si>
  <si>
    <t>CORPORACION DEL ACUEDUCTO Y ALCANTARILLADO DE SANTO DOMINGO</t>
  </si>
  <si>
    <t>Fecha de registro: hasta el 01/12/2024</t>
  </si>
  <si>
    <t>Fecha de imputación: hasta el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</si>
</sst>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7" fillId="0" borderId="0" xfId="0" applyNumberFormat="1" applyFont="1" applyAlignment="1">
      <alignment horizontal="left" vertical="top" indent="2" shrinkToFi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164" fontId="18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0" t="s">
        <v>0</v>
      </c>
      <c r="B1" s="100"/>
      <c r="C1" s="100"/>
    </row>
    <row r="2" spans="1:14" ht="54" customHeight="1" x14ac:dyDescent="0.25">
      <c r="A2" s="100"/>
      <c r="B2" s="100"/>
      <c r="C2" s="100"/>
    </row>
    <row r="3" spans="1:14" ht="18.75" x14ac:dyDescent="0.25">
      <c r="A3" s="100" t="s">
        <v>120</v>
      </c>
      <c r="B3" s="100"/>
      <c r="C3" s="10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0" t="s">
        <v>1</v>
      </c>
      <c r="B4" s="100"/>
      <c r="C4" s="10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0" t="s">
        <v>92</v>
      </c>
      <c r="B5" s="100"/>
      <c r="C5" s="100"/>
    </row>
    <row r="6" spans="1:14" ht="15.75" x14ac:dyDescent="0.25">
      <c r="A6" s="101" t="s">
        <v>2</v>
      </c>
      <c r="B6" s="101"/>
      <c r="C6" s="101"/>
    </row>
    <row r="7" spans="1:14" x14ac:dyDescent="0.25">
      <c r="A7" s="99" t="s">
        <v>3</v>
      </c>
      <c r="B7" s="99"/>
      <c r="C7" s="99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H1" zoomScaleNormal="100" zoomScaleSheetLayoutView="100" workbookViewId="0">
      <selection activeCell="A6" sqref="A6:P6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7.25" customHeight="1" x14ac:dyDescent="0.25">
      <c r="A3" s="100" t="s">
        <v>120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4.25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8.75" x14ac:dyDescent="0.25">
      <c r="A5" s="100" t="s">
        <v>113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8.75" customHeight="1" x14ac:dyDescent="0.25">
      <c r="A6" s="101" t="s">
        <v>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2.75" customHeight="1" x14ac:dyDescent="0.25">
      <c r="A7" s="102" t="s">
        <v>94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2108479541.8900001</v>
      </c>
      <c r="D11" s="47">
        <f>SUM(D12:D16)</f>
        <v>1937318935</v>
      </c>
      <c r="E11" s="69">
        <f>SUM(E12:E16)</f>
        <v>145807483.72999999</v>
      </c>
      <c r="F11" s="69">
        <f t="shared" ref="F11:P11" si="0">SUM(F12:F16)</f>
        <v>6368372.9900000002</v>
      </c>
      <c r="G11" s="69">
        <f t="shared" si="0"/>
        <v>323898653.92000002</v>
      </c>
      <c r="H11" s="69">
        <f>SUM(H12:H16)</f>
        <v>165563731.28</v>
      </c>
      <c r="I11" s="69">
        <f t="shared" si="0"/>
        <v>164869298.59999999</v>
      </c>
      <c r="J11" s="69">
        <f t="shared" si="0"/>
        <v>165377958.05000001</v>
      </c>
      <c r="K11" s="69">
        <f t="shared" si="0"/>
        <v>163430793.08000001</v>
      </c>
      <c r="L11" s="69">
        <f t="shared" si="0"/>
        <v>164813149.37</v>
      </c>
      <c r="M11" s="69">
        <f t="shared" si="0"/>
        <v>161341914.69</v>
      </c>
      <c r="N11" s="69">
        <f t="shared" si="0"/>
        <v>160437982.38</v>
      </c>
      <c r="O11" s="69">
        <f t="shared" si="0"/>
        <v>166235566.00999999</v>
      </c>
      <c r="P11" s="69">
        <f t="shared" si="0"/>
        <v>320334637.78999996</v>
      </c>
    </row>
    <row r="12" spans="1:16" x14ac:dyDescent="0.25">
      <c r="A12" s="49" t="s">
        <v>9</v>
      </c>
      <c r="B12" s="50">
        <v>1712879266</v>
      </c>
      <c r="C12" s="51">
        <f>SUM(E12:P12)</f>
        <v>1775502146.2699997</v>
      </c>
      <c r="D12" s="50">
        <v>1640878688</v>
      </c>
      <c r="E12" s="70">
        <v>120528073.5</v>
      </c>
      <c r="F12" s="63">
        <v>6368372.9900000002</v>
      </c>
      <c r="G12" s="63">
        <v>269088866</v>
      </c>
      <c r="H12" s="63">
        <v>137856114.78</v>
      </c>
      <c r="I12" s="63">
        <v>135921367.93000001</v>
      </c>
      <c r="J12" s="94">
        <v>138547308.31999999</v>
      </c>
      <c r="K12" s="96">
        <v>134348121.05000001</v>
      </c>
      <c r="L12" s="71">
        <v>136928633.47999999</v>
      </c>
      <c r="M12" s="63">
        <v>133185740.84</v>
      </c>
      <c r="N12" s="25">
        <v>132825059.09999999</v>
      </c>
      <c r="O12" s="25">
        <v>138271734.02000001</v>
      </c>
      <c r="P12" s="25">
        <v>291632754.25999999</v>
      </c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89977639.020000011</v>
      </c>
      <c r="D13" s="50">
        <v>77970740</v>
      </c>
      <c r="E13" s="70">
        <v>6748353.3499999996</v>
      </c>
      <c r="F13" s="63">
        <v>0</v>
      </c>
      <c r="G13" s="63">
        <v>14243445.289999999</v>
      </c>
      <c r="H13" s="63">
        <v>7448028.9699999997</v>
      </c>
      <c r="I13" s="63">
        <v>8581255.8900000006</v>
      </c>
      <c r="J13" s="94">
        <v>6519867.9900000002</v>
      </c>
      <c r="K13" s="97">
        <v>8836207.3000000007</v>
      </c>
      <c r="L13" s="71">
        <v>7660176.5800000001</v>
      </c>
      <c r="M13" s="63">
        <v>7797834.1500000004</v>
      </c>
      <c r="N13" s="25">
        <v>7493429.7800000003</v>
      </c>
      <c r="O13" s="25">
        <v>6158269.5700000003</v>
      </c>
      <c r="P13" s="25">
        <v>8490770.1500000004</v>
      </c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>
        <v>0</v>
      </c>
      <c r="F14" s="63">
        <v>0</v>
      </c>
      <c r="G14" s="32"/>
      <c r="H14" s="63" t="s">
        <v>118</v>
      </c>
      <c r="I14" s="63"/>
      <c r="J14" s="63" t="s">
        <v>118</v>
      </c>
      <c r="L14" s="71"/>
      <c r="N14" t="s">
        <v>118</v>
      </c>
      <c r="O14" s="25" t="s">
        <v>118</v>
      </c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>
        <v>0</v>
      </c>
      <c r="F15" s="63">
        <v>0</v>
      </c>
      <c r="G15" s="32"/>
      <c r="H15" s="63" t="s">
        <v>118</v>
      </c>
      <c r="I15" s="63" t="s">
        <v>118</v>
      </c>
      <c r="J15" s="63" t="s">
        <v>119</v>
      </c>
      <c r="L15" s="71"/>
      <c r="N15" t="s">
        <v>118</v>
      </c>
    </row>
    <row r="16" spans="1:16" ht="18" customHeight="1" x14ac:dyDescent="0.25">
      <c r="A16" s="49" t="s">
        <v>13</v>
      </c>
      <c r="B16" s="50">
        <v>211073560</v>
      </c>
      <c r="C16" s="51">
        <f t="shared" si="1"/>
        <v>242999756.59999996</v>
      </c>
      <c r="D16" s="50">
        <v>218269507</v>
      </c>
      <c r="E16" s="70">
        <v>18531056.879999999</v>
      </c>
      <c r="F16" s="63">
        <v>0</v>
      </c>
      <c r="G16" s="63">
        <v>40566342.630000003</v>
      </c>
      <c r="H16" s="63">
        <v>20259587.530000001</v>
      </c>
      <c r="I16" s="63">
        <v>20366674.780000001</v>
      </c>
      <c r="J16" s="94">
        <v>20310781.739999998</v>
      </c>
      <c r="K16" s="98">
        <v>20246464.73</v>
      </c>
      <c r="L16" s="71">
        <v>20224339.309999999</v>
      </c>
      <c r="M16" s="63">
        <v>20358339.699999999</v>
      </c>
      <c r="N16" s="25">
        <v>20119493.5</v>
      </c>
      <c r="O16" s="25">
        <v>21805562.420000002</v>
      </c>
      <c r="P16" s="25">
        <v>20211113.379999999</v>
      </c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H17" s="32"/>
      <c r="J17" s="63" t="s">
        <v>118</v>
      </c>
      <c r="L17" s="71"/>
      <c r="N17" t="s">
        <v>118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1527602275.28</v>
      </c>
      <c r="D18" s="47">
        <f>SUM(D19:D27)</f>
        <v>2318485448</v>
      </c>
      <c r="E18" s="69">
        <f>SUM(E19:E27)</f>
        <v>29978897.059999999</v>
      </c>
      <c r="F18" s="69">
        <f t="shared" ref="F18:O18" si="2">SUM(F19:F27)</f>
        <v>200540944.38999999</v>
      </c>
      <c r="G18" s="69">
        <f t="shared" si="2"/>
        <v>53388630.649999999</v>
      </c>
      <c r="H18" s="69">
        <f t="shared" si="2"/>
        <v>157561227.25</v>
      </c>
      <c r="I18" s="69">
        <f t="shared" si="2"/>
        <v>122269979.84999998</v>
      </c>
      <c r="J18" s="69">
        <f t="shared" si="2"/>
        <v>138300175.78</v>
      </c>
      <c r="K18" s="69">
        <f t="shared" si="2"/>
        <v>122136907.48</v>
      </c>
      <c r="L18" s="69">
        <f t="shared" si="2"/>
        <v>54051982.869999997</v>
      </c>
      <c r="M18" s="69">
        <f>SUM(M19:M27)</f>
        <v>193348837.90999997</v>
      </c>
      <c r="N18" s="69">
        <f>SUM(N19:N27)</f>
        <v>123471508.81000002</v>
      </c>
      <c r="O18" s="69">
        <f t="shared" si="2"/>
        <v>160746916.56</v>
      </c>
      <c r="P18" s="9">
        <f>SUM(P19:P27)</f>
        <v>171806266.67000002</v>
      </c>
    </row>
    <row r="19" spans="1:16" x14ac:dyDescent="0.25">
      <c r="A19" s="49" t="s">
        <v>15</v>
      </c>
      <c r="B19" s="50">
        <v>1256915238</v>
      </c>
      <c r="C19" s="51">
        <f>SUM(E19:P19)</f>
        <v>1166303159.54</v>
      </c>
      <c r="D19" s="50">
        <v>1379829941</v>
      </c>
      <c r="E19" s="70">
        <v>29978897.059999999</v>
      </c>
      <c r="F19" s="63">
        <v>171941387.16999999</v>
      </c>
      <c r="G19" s="63">
        <v>32475086.77</v>
      </c>
      <c r="H19" s="63">
        <v>101491715.44</v>
      </c>
      <c r="I19" s="63">
        <v>92391019.569999993</v>
      </c>
      <c r="J19" s="94">
        <v>106482591.84999999</v>
      </c>
      <c r="K19" s="98">
        <v>102063485.19</v>
      </c>
      <c r="L19" s="71">
        <v>33993302.619999997</v>
      </c>
      <c r="M19" s="63">
        <v>172406311.94999999</v>
      </c>
      <c r="N19" s="25">
        <v>111483065.39</v>
      </c>
      <c r="O19" s="30">
        <v>105095503.59999999</v>
      </c>
      <c r="P19" s="25">
        <v>106500792.93000001</v>
      </c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20976145.839999996</v>
      </c>
      <c r="D20" s="50">
        <v>58686068</v>
      </c>
      <c r="E20" s="70">
        <v>0</v>
      </c>
      <c r="F20" s="63">
        <v>907384.55</v>
      </c>
      <c r="G20" s="63">
        <v>924220.97</v>
      </c>
      <c r="H20" s="63">
        <v>2877401.74</v>
      </c>
      <c r="I20" s="63">
        <v>3464210.8</v>
      </c>
      <c r="J20" s="94">
        <v>1582305.93</v>
      </c>
      <c r="K20" s="63">
        <v>2998619.11</v>
      </c>
      <c r="L20" s="71">
        <v>2700280.01</v>
      </c>
      <c r="M20" s="63">
        <v>2745633.4</v>
      </c>
      <c r="N20" s="25">
        <v>1619541.4</v>
      </c>
      <c r="O20" s="25">
        <v>521447.93</v>
      </c>
      <c r="P20" s="25">
        <v>635100</v>
      </c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>
        <v>0</v>
      </c>
      <c r="F21" s="63">
        <v>0</v>
      </c>
      <c r="H21" s="32"/>
      <c r="I21" s="63" t="s">
        <v>118</v>
      </c>
      <c r="J21" s="63" t="s">
        <v>118</v>
      </c>
      <c r="L21" s="71"/>
      <c r="N21" s="13"/>
      <c r="O21" s="25" t="s">
        <v>118</v>
      </c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67096237</v>
      </c>
      <c r="D22" s="50">
        <v>3046197</v>
      </c>
      <c r="E22" s="70">
        <v>0</v>
      </c>
      <c r="F22" s="63">
        <v>0</v>
      </c>
      <c r="H22" s="63">
        <v>20520000</v>
      </c>
      <c r="I22" s="63">
        <v>10260000</v>
      </c>
      <c r="J22" s="94">
        <v>3933000</v>
      </c>
      <c r="L22" s="71"/>
      <c r="M22" s="63">
        <v>98422</v>
      </c>
      <c r="N22" s="13">
        <v>-3933000</v>
      </c>
      <c r="O22" s="25">
        <v>307815</v>
      </c>
      <c r="P22" s="25">
        <v>35910000</v>
      </c>
    </row>
    <row r="23" spans="1:16" x14ac:dyDescent="0.25">
      <c r="A23" s="49" t="s">
        <v>19</v>
      </c>
      <c r="B23" s="50">
        <v>79107120</v>
      </c>
      <c r="C23" s="51">
        <f t="shared" si="1"/>
        <v>109505254</v>
      </c>
      <c r="D23" s="50">
        <v>202855745</v>
      </c>
      <c r="E23" s="70">
        <v>0</v>
      </c>
      <c r="F23" s="63">
        <v>10736308.789999999</v>
      </c>
      <c r="G23" s="63">
        <v>11630166.220000001</v>
      </c>
      <c r="H23" s="63">
        <v>14034854.710000001</v>
      </c>
      <c r="I23" s="63">
        <v>10695364.02</v>
      </c>
      <c r="J23" s="94">
        <v>17827461.52</v>
      </c>
      <c r="K23" s="63">
        <v>5944549.1100000003</v>
      </c>
      <c r="L23" s="71">
        <v>5594532</v>
      </c>
      <c r="M23" s="63">
        <v>6787040.7599999998</v>
      </c>
      <c r="N23" s="25">
        <v>5271832.51</v>
      </c>
      <c r="O23" s="25">
        <v>15468123.560000001</v>
      </c>
      <c r="P23" s="25">
        <v>5515020.7999999998</v>
      </c>
    </row>
    <row r="24" spans="1:16" x14ac:dyDescent="0.25">
      <c r="A24" s="49" t="s">
        <v>20</v>
      </c>
      <c r="B24" s="50">
        <v>45090348</v>
      </c>
      <c r="C24" s="51">
        <f t="shared" si="1"/>
        <v>42518389.75</v>
      </c>
      <c r="D24" s="50">
        <v>65654006</v>
      </c>
      <c r="E24" s="70">
        <v>0</v>
      </c>
      <c r="F24" s="63">
        <v>10596368.07</v>
      </c>
      <c r="G24" s="63">
        <v>3881608.2</v>
      </c>
      <c r="H24" s="63">
        <v>2880116.8</v>
      </c>
      <c r="I24" s="63">
        <v>2894878.6</v>
      </c>
      <c r="J24" s="94">
        <v>2925158.2</v>
      </c>
      <c r="K24" s="63">
        <v>2933292</v>
      </c>
      <c r="L24" s="71">
        <v>2988482.6</v>
      </c>
      <c r="M24" s="63">
        <v>3041420</v>
      </c>
      <c r="N24" s="25">
        <v>3089846.2</v>
      </c>
      <c r="O24" s="25">
        <v>1117756.48</v>
      </c>
      <c r="P24" s="25">
        <v>6169462.5999999996</v>
      </c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26116111.689999998</v>
      </c>
      <c r="D25" s="50">
        <v>51368710</v>
      </c>
      <c r="E25" s="70">
        <v>0</v>
      </c>
      <c r="F25" s="73">
        <v>3006995.81</v>
      </c>
      <c r="G25" s="63">
        <v>796431.01</v>
      </c>
      <c r="H25" s="73">
        <v>437598.95</v>
      </c>
      <c r="I25" s="73">
        <v>1002575.02</v>
      </c>
      <c r="J25" s="94">
        <v>2844737.92</v>
      </c>
      <c r="K25" s="73">
        <v>4966456.91</v>
      </c>
      <c r="L25" s="71">
        <v>1598944.52</v>
      </c>
      <c r="M25" s="63">
        <v>1078464.2</v>
      </c>
      <c r="N25" s="25">
        <v>2626613.29</v>
      </c>
      <c r="O25" s="25">
        <v>2895819.36</v>
      </c>
      <c r="P25" s="25">
        <v>4861474.7</v>
      </c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73523510.469999999</v>
      </c>
      <c r="D26" s="50">
        <v>469180961</v>
      </c>
      <c r="E26" s="70">
        <v>0</v>
      </c>
      <c r="F26" s="63">
        <v>3057500</v>
      </c>
      <c r="G26" s="63">
        <v>3640112.48</v>
      </c>
      <c r="H26" s="63">
        <v>6219550.5899999999</v>
      </c>
      <c r="I26" s="63">
        <v>428966.64</v>
      </c>
      <c r="J26" s="94">
        <v>2511225.4</v>
      </c>
      <c r="K26" s="63">
        <v>476146.9</v>
      </c>
      <c r="L26" s="71">
        <v>6013439.1600000001</v>
      </c>
      <c r="M26" s="63">
        <v>4137622.46</v>
      </c>
      <c r="N26" s="25">
        <v>2859477.8</v>
      </c>
      <c r="O26" s="25">
        <v>34366638.009999998</v>
      </c>
      <c r="P26" s="25">
        <v>9812831.0299999993</v>
      </c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21563466.989999998</v>
      </c>
      <c r="D27" s="50">
        <v>87863820</v>
      </c>
      <c r="E27" s="70">
        <v>0</v>
      </c>
      <c r="F27" s="63">
        <v>295000</v>
      </c>
      <c r="G27" s="63">
        <v>41005</v>
      </c>
      <c r="H27" s="63">
        <v>9099989.0199999996</v>
      </c>
      <c r="I27" s="63">
        <v>1132965.2</v>
      </c>
      <c r="J27" s="94">
        <v>193694.96</v>
      </c>
      <c r="K27" s="63">
        <v>2754358.26</v>
      </c>
      <c r="L27" s="71">
        <v>1163001.96</v>
      </c>
      <c r="M27" s="63">
        <v>3053923.14</v>
      </c>
      <c r="N27" s="25">
        <v>454132.22</v>
      </c>
      <c r="O27" s="25">
        <v>973812.62</v>
      </c>
      <c r="P27" s="25">
        <v>2401584.61</v>
      </c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312082313.88999999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43704336.240000002</v>
      </c>
      <c r="G29" s="69">
        <f t="shared" si="3"/>
        <v>17306769.210000001</v>
      </c>
      <c r="H29" s="69">
        <f t="shared" si="3"/>
        <v>31984412.100000001</v>
      </c>
      <c r="I29" s="69">
        <f t="shared" si="3"/>
        <v>40378450.359999999</v>
      </c>
      <c r="J29" s="69">
        <f>SUM(J30:J38)</f>
        <v>-23753135.350000001</v>
      </c>
      <c r="K29" s="69">
        <f t="shared" ref="K29:L29" si="4">SUM(K30:K38)</f>
        <v>40488331.5</v>
      </c>
      <c r="L29" s="69">
        <f t="shared" si="4"/>
        <v>39669627.489999995</v>
      </c>
      <c r="M29" s="69">
        <f t="shared" si="3"/>
        <v>66001384.719999999</v>
      </c>
      <c r="N29" s="69">
        <f t="shared" si="3"/>
        <v>19506934.75</v>
      </c>
      <c r="O29" s="69">
        <f t="shared" si="3"/>
        <v>21923918.539999999</v>
      </c>
      <c r="P29" s="69">
        <f>SUM(P30:P38)</f>
        <v>14871284.33</v>
      </c>
    </row>
    <row r="30" spans="1:16" x14ac:dyDescent="0.25">
      <c r="A30" s="49" t="s">
        <v>25</v>
      </c>
      <c r="B30" s="50">
        <v>5766247</v>
      </c>
      <c r="C30" s="51">
        <f t="shared" si="1"/>
        <v>1433080.4</v>
      </c>
      <c r="D30" s="50">
        <v>4429030</v>
      </c>
      <c r="E30" s="70">
        <v>0</v>
      </c>
      <c r="F30" s="63">
        <v>474640</v>
      </c>
      <c r="H30" s="63">
        <v>9731.4599999999991</v>
      </c>
      <c r="I30" s="63"/>
      <c r="J30" s="94">
        <v>35400</v>
      </c>
      <c r="K30" s="63">
        <v>304030.2</v>
      </c>
      <c r="L30" s="71"/>
      <c r="M30" s="63">
        <v>21116</v>
      </c>
      <c r="N30" s="25" t="s">
        <v>118</v>
      </c>
      <c r="O30" s="25">
        <v>588162.74</v>
      </c>
      <c r="P30" s="25"/>
    </row>
    <row r="31" spans="1:16" x14ac:dyDescent="0.25">
      <c r="A31" s="49" t="s">
        <v>26</v>
      </c>
      <c r="B31" s="50">
        <v>30072119</v>
      </c>
      <c r="C31" s="51">
        <f t="shared" si="1"/>
        <v>79894.87</v>
      </c>
      <c r="D31" s="50">
        <v>20203508</v>
      </c>
      <c r="E31" s="70">
        <v>0</v>
      </c>
      <c r="F31" s="63">
        <v>42255.87</v>
      </c>
      <c r="I31" s="63"/>
      <c r="L31" s="71"/>
      <c r="M31" s="63">
        <v>8692</v>
      </c>
      <c r="N31" s="25"/>
      <c r="O31" s="25">
        <v>28947</v>
      </c>
      <c r="P31" s="25"/>
    </row>
    <row r="32" spans="1:16" x14ac:dyDescent="0.25">
      <c r="A32" s="49" t="s">
        <v>27</v>
      </c>
      <c r="B32" s="50">
        <v>5408288</v>
      </c>
      <c r="C32" s="51">
        <f t="shared" si="1"/>
        <v>1770826.47</v>
      </c>
      <c r="D32" s="50">
        <v>17258976</v>
      </c>
      <c r="E32" s="70">
        <v>0</v>
      </c>
      <c r="F32" s="63">
        <v>0</v>
      </c>
      <c r="H32" s="63">
        <v>349875.31</v>
      </c>
      <c r="I32" s="63">
        <v>1150348.96</v>
      </c>
      <c r="J32" s="94">
        <v>43660</v>
      </c>
      <c r="K32" s="63">
        <v>106200</v>
      </c>
      <c r="L32" s="71"/>
      <c r="M32" s="63">
        <v>3503</v>
      </c>
      <c r="N32" s="25"/>
      <c r="O32" s="63">
        <v>117239.2</v>
      </c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38825</v>
      </c>
      <c r="D33" s="50">
        <v>903738</v>
      </c>
      <c r="E33" s="70">
        <v>0</v>
      </c>
      <c r="F33" s="63">
        <v>0</v>
      </c>
      <c r="H33" s="63" t="s">
        <v>118</v>
      </c>
      <c r="I33" s="63"/>
      <c r="L33" s="71"/>
      <c r="N33" s="25"/>
      <c r="O33" s="25">
        <v>38825</v>
      </c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5638399.1000000006</v>
      </c>
      <c r="D34" s="50">
        <v>14409933</v>
      </c>
      <c r="E34" s="70">
        <v>0</v>
      </c>
      <c r="F34" s="63">
        <v>0</v>
      </c>
      <c r="H34" s="63">
        <v>1534000</v>
      </c>
      <c r="I34" s="63">
        <v>88171.199999999997</v>
      </c>
      <c r="J34" s="63" t="s">
        <v>118</v>
      </c>
      <c r="K34" s="63">
        <v>1709317.32</v>
      </c>
      <c r="L34" s="71"/>
      <c r="M34" s="63">
        <v>1532221.01</v>
      </c>
      <c r="N34" s="25"/>
      <c r="O34" s="25">
        <v>774689.57</v>
      </c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4416848.67</v>
      </c>
      <c r="D35" s="50">
        <v>63991700</v>
      </c>
      <c r="E35" s="70">
        <v>0</v>
      </c>
      <c r="F35" s="63">
        <v>325889.83</v>
      </c>
      <c r="G35" s="63">
        <v>18880</v>
      </c>
      <c r="H35" s="63">
        <v>262822.58</v>
      </c>
      <c r="I35" s="63">
        <v>191600</v>
      </c>
      <c r="J35" s="63" t="s">
        <v>118</v>
      </c>
      <c r="K35" s="63">
        <v>782784.99</v>
      </c>
      <c r="L35" s="71">
        <v>147600</v>
      </c>
      <c r="M35" s="63">
        <v>404498</v>
      </c>
      <c r="N35" s="25">
        <v>262674</v>
      </c>
      <c r="O35" s="25">
        <v>2020099.27</v>
      </c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249094744.72</v>
      </c>
      <c r="D36" s="50">
        <v>460511079</v>
      </c>
      <c r="E36" s="70">
        <v>0</v>
      </c>
      <c r="F36" s="63">
        <v>40729414</v>
      </c>
      <c r="G36" s="63">
        <v>15601814</v>
      </c>
      <c r="H36" s="63">
        <v>29571555.5</v>
      </c>
      <c r="I36" s="63">
        <v>33704774.789999999</v>
      </c>
      <c r="J36" s="94">
        <v>-24230280.800000001</v>
      </c>
      <c r="K36" s="63">
        <v>20191103.670000002</v>
      </c>
      <c r="L36" s="71">
        <v>32569390.559999999</v>
      </c>
      <c r="M36" s="63">
        <v>58440356.630000003</v>
      </c>
      <c r="N36" s="30">
        <v>18961184</v>
      </c>
      <c r="O36" s="25">
        <v>13913406.369999999</v>
      </c>
      <c r="P36" s="25">
        <v>9642026</v>
      </c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>
        <v>0</v>
      </c>
      <c r="G37" s="32"/>
      <c r="H37" s="32" t="s">
        <v>118</v>
      </c>
      <c r="J37" s="63" t="s">
        <v>118</v>
      </c>
      <c r="L37" s="71"/>
      <c r="N37" t="s">
        <v>118</v>
      </c>
      <c r="O37" t="s">
        <v>118</v>
      </c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49609694.659999996</v>
      </c>
      <c r="D38" s="50">
        <v>276915084</v>
      </c>
      <c r="E38" s="70">
        <v>0</v>
      </c>
      <c r="F38" s="63">
        <v>2132136.54</v>
      </c>
      <c r="G38" s="63">
        <v>1686075.21</v>
      </c>
      <c r="H38" s="63">
        <v>256427.25</v>
      </c>
      <c r="I38" s="63">
        <v>5243555.41</v>
      </c>
      <c r="J38" s="94">
        <v>398085.45</v>
      </c>
      <c r="K38" s="63">
        <v>17394895.32</v>
      </c>
      <c r="L38" s="71">
        <v>6952636.9299999997</v>
      </c>
      <c r="M38" s="63">
        <v>5590998.0800000001</v>
      </c>
      <c r="N38" s="25">
        <v>283076.75</v>
      </c>
      <c r="O38" s="25">
        <v>4442549.3899999997</v>
      </c>
      <c r="P38" s="25">
        <v>5229258.33</v>
      </c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118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150000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0</v>
      </c>
      <c r="H40" s="68">
        <f t="shared" si="5"/>
        <v>0</v>
      </c>
      <c r="I40" s="68">
        <f t="shared" si="5"/>
        <v>0</v>
      </c>
      <c r="J40" s="68">
        <f t="shared" si="5"/>
        <v>0</v>
      </c>
      <c r="K40" s="68">
        <f t="shared" si="5"/>
        <v>0</v>
      </c>
      <c r="L40" s="68">
        <f t="shared" si="5"/>
        <v>0</v>
      </c>
      <c r="M40" s="68">
        <f t="shared" si="5"/>
        <v>150000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150000</v>
      </c>
      <c r="D41" s="50">
        <v>48616692</v>
      </c>
      <c r="E41" s="70">
        <v>0</v>
      </c>
      <c r="F41" s="63">
        <v>0</v>
      </c>
      <c r="H41" s="63" t="s">
        <v>118</v>
      </c>
      <c r="I41" s="63" t="s">
        <v>118</v>
      </c>
      <c r="J41" s="63" t="s">
        <v>118</v>
      </c>
      <c r="L41" s="71"/>
      <c r="M41" s="63">
        <v>150000</v>
      </c>
      <c r="N41" s="25" t="s">
        <v>118</v>
      </c>
      <c r="O41" s="25" t="s">
        <v>118</v>
      </c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F42" s="63">
        <v>0</v>
      </c>
      <c r="H42" s="32"/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F43" s="63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F44" s="63">
        <v>0</v>
      </c>
      <c r="H44" s="32"/>
      <c r="K44" s="63">
        <v>0</v>
      </c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F45" s="63">
        <v>0</v>
      </c>
      <c r="H45" s="32"/>
      <c r="K45" s="63">
        <v>0</v>
      </c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F46" s="63">
        <v>0</v>
      </c>
      <c r="H46" s="32"/>
      <c r="K46" s="63">
        <v>0</v>
      </c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F47" s="63">
        <v>0</v>
      </c>
      <c r="H47" s="32"/>
      <c r="K47" s="63">
        <v>0</v>
      </c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>
        <f t="shared" ref="F48:P48" si="6">+SUM(F49:F55)</f>
        <v>0</v>
      </c>
      <c r="G48" s="68">
        <f t="shared" si="6"/>
        <v>0</v>
      </c>
      <c r="H48" s="68">
        <f t="shared" si="6"/>
        <v>0</v>
      </c>
      <c r="I48" s="68">
        <f t="shared" si="6"/>
        <v>0</v>
      </c>
      <c r="J48" s="68">
        <f t="shared" si="6"/>
        <v>0</v>
      </c>
      <c r="K48" s="68">
        <f t="shared" si="6"/>
        <v>0</v>
      </c>
      <c r="L48" s="68">
        <f t="shared" si="6"/>
        <v>0</v>
      </c>
      <c r="M48" s="68">
        <f t="shared" si="6"/>
        <v>0</v>
      </c>
      <c r="N48" s="68">
        <f t="shared" si="6"/>
        <v>0</v>
      </c>
      <c r="O48" s="68">
        <f t="shared" si="6"/>
        <v>0</v>
      </c>
      <c r="P48" s="68">
        <f t="shared" si="6"/>
        <v>0</v>
      </c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F49" s="63">
        <v>0</v>
      </c>
      <c r="H49" s="32"/>
      <c r="K49" s="63">
        <v>0</v>
      </c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F50" s="63">
        <v>0</v>
      </c>
      <c r="H50" s="32"/>
      <c r="K50" s="63">
        <v>0</v>
      </c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F51" s="63">
        <v>0</v>
      </c>
      <c r="H51" s="32"/>
      <c r="K51" s="63">
        <v>0</v>
      </c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F52" s="63">
        <v>0</v>
      </c>
      <c r="H52" s="32"/>
      <c r="K52" s="63">
        <v>0</v>
      </c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F53" s="63">
        <v>0</v>
      </c>
      <c r="H53" s="32"/>
      <c r="K53" s="63">
        <v>0</v>
      </c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F54" s="63">
        <v>0</v>
      </c>
      <c r="H54" s="32"/>
      <c r="K54" s="63">
        <v>0</v>
      </c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F55" s="63">
        <v>0</v>
      </c>
      <c r="H55" s="32"/>
      <c r="K55" s="63">
        <v>0</v>
      </c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166589068.38000003</v>
      </c>
      <c r="D57" s="53">
        <f>SUM(D58:D66)</f>
        <v>937063367</v>
      </c>
      <c r="E57" s="68">
        <f t="shared" ref="E57:P57" si="7">SUM(E58:E67)</f>
        <v>0</v>
      </c>
      <c r="F57" s="69">
        <f t="shared" si="7"/>
        <v>5684914.4800000004</v>
      </c>
      <c r="G57" s="68">
        <f t="shared" si="7"/>
        <v>8718486.2300000004</v>
      </c>
      <c r="H57" s="68">
        <f t="shared" si="7"/>
        <v>123751089.25</v>
      </c>
      <c r="I57" s="68">
        <f t="shared" si="7"/>
        <v>4529807.6099999994</v>
      </c>
      <c r="J57" s="68">
        <f t="shared" si="7"/>
        <v>212164</v>
      </c>
      <c r="K57" s="68">
        <f t="shared" si="7"/>
        <v>5974777.1799999997</v>
      </c>
      <c r="L57" s="68">
        <f t="shared" si="7"/>
        <v>2616027.7999999998</v>
      </c>
      <c r="M57" s="68">
        <f t="shared" si="7"/>
        <v>8590540.4900000002</v>
      </c>
      <c r="N57" s="68">
        <f>SUM(N58:N67)</f>
        <v>1178149.58</v>
      </c>
      <c r="O57" s="68">
        <f>SUM(O58:O67)</f>
        <v>4643575.22</v>
      </c>
      <c r="P57" s="68">
        <f t="shared" si="7"/>
        <v>689536.54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10367338.949999999</v>
      </c>
      <c r="D58" s="50">
        <v>40648884</v>
      </c>
      <c r="E58" s="70">
        <v>0</v>
      </c>
      <c r="F58" s="63">
        <v>2178070.31</v>
      </c>
      <c r="G58" s="63">
        <v>2178070.31</v>
      </c>
      <c r="H58" s="63">
        <v>1534000</v>
      </c>
      <c r="I58" s="63">
        <v>2539343.5699999998</v>
      </c>
      <c r="J58" s="63">
        <v>0</v>
      </c>
      <c r="K58" s="63">
        <v>191915.2</v>
      </c>
      <c r="L58" s="71">
        <v>1504181.16</v>
      </c>
      <c r="N58" s="25"/>
      <c r="O58" s="25">
        <v>241758.4</v>
      </c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346325.61</v>
      </c>
      <c r="D59" s="50">
        <v>5526133</v>
      </c>
      <c r="E59" s="74">
        <v>0</v>
      </c>
      <c r="F59" s="75">
        <v>67496</v>
      </c>
      <c r="G59" s="63">
        <v>67496</v>
      </c>
      <c r="H59" s="75"/>
      <c r="I59" s="75">
        <v>108498.76</v>
      </c>
      <c r="J59" s="75"/>
      <c r="K59" s="75"/>
      <c r="L59" s="77"/>
      <c r="M59" s="75" t="s">
        <v>118</v>
      </c>
      <c r="N59" s="31">
        <v>97194.240000000005</v>
      </c>
      <c r="O59" s="25">
        <v>5640.61</v>
      </c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2856914.19</v>
      </c>
      <c r="D60" s="50">
        <v>27982263</v>
      </c>
      <c r="E60" s="70">
        <v>0</v>
      </c>
      <c r="F60" s="63">
        <v>0</v>
      </c>
      <c r="H60" s="63" t="s">
        <v>118</v>
      </c>
      <c r="I60" s="63" t="s">
        <v>118</v>
      </c>
      <c r="K60" s="63">
        <v>2856914.19</v>
      </c>
      <c r="L60" s="71"/>
      <c r="N60" s="25" t="s">
        <v>118</v>
      </c>
      <c r="O60" t="s">
        <v>119</v>
      </c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650000</v>
      </c>
      <c r="D61" s="50">
        <v>51187716</v>
      </c>
      <c r="E61" s="78">
        <v>0</v>
      </c>
      <c r="F61" s="63">
        <v>0</v>
      </c>
      <c r="I61" s="63">
        <v>650000</v>
      </c>
      <c r="L61" s="71"/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30286089.610000003</v>
      </c>
      <c r="D62" s="50">
        <v>737179738</v>
      </c>
      <c r="E62" s="70">
        <v>0</v>
      </c>
      <c r="F62" s="63">
        <v>3004748.16</v>
      </c>
      <c r="G62" s="63">
        <v>6038319.9100000001</v>
      </c>
      <c r="H62" s="63">
        <v>1231589.25</v>
      </c>
      <c r="I62" s="63">
        <v>1231965.28</v>
      </c>
      <c r="J62" s="94">
        <v>212164</v>
      </c>
      <c r="K62" s="63">
        <v>2925947.79</v>
      </c>
      <c r="L62" s="71">
        <v>884146.64</v>
      </c>
      <c r="M62" s="63">
        <v>8590540.4900000002</v>
      </c>
      <c r="N62" s="25">
        <v>1080955.3400000001</v>
      </c>
      <c r="O62" s="25">
        <v>4396176.21</v>
      </c>
      <c r="P62" s="25">
        <v>689536.54</v>
      </c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1096900.02</v>
      </c>
      <c r="D63" s="50">
        <v>9938634</v>
      </c>
      <c r="E63" s="70">
        <v>0</v>
      </c>
      <c r="F63" s="63">
        <v>434600.01</v>
      </c>
      <c r="G63" s="63">
        <v>434600.01</v>
      </c>
      <c r="H63" s="63" t="s">
        <v>118</v>
      </c>
      <c r="I63" s="63"/>
      <c r="L63" s="71">
        <v>227700</v>
      </c>
      <c r="N63" s="25" t="s">
        <v>118</v>
      </c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F64" s="63">
        <v>0</v>
      </c>
      <c r="G64" s="32"/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F65" s="63">
        <v>0</v>
      </c>
      <c r="I65" s="63" t="s">
        <v>118</v>
      </c>
      <c r="J65" s="63" t="s">
        <v>118</v>
      </c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120985500</v>
      </c>
      <c r="D66" s="50">
        <v>50000000</v>
      </c>
      <c r="E66" s="70">
        <v>0</v>
      </c>
      <c r="F66" s="63">
        <v>0</v>
      </c>
      <c r="H66" s="63">
        <v>120985500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5137469175.9799995</v>
      </c>
      <c r="D68" s="47">
        <f>SUM(D69:D72)</f>
        <v>6408426255</v>
      </c>
      <c r="E68" s="68">
        <f>SUM(E69:E71)</f>
        <v>0</v>
      </c>
      <c r="F68" s="68">
        <f>SUM(F69:F72)</f>
        <v>187501941.75</v>
      </c>
      <c r="G68" s="68">
        <f t="shared" ref="G68:P68" si="8">SUM(G69:G71)</f>
        <v>138399182.33000001</v>
      </c>
      <c r="H68" s="68">
        <f t="shared" si="8"/>
        <v>440598125.17000002</v>
      </c>
      <c r="I68" s="68">
        <f t="shared" si="8"/>
        <v>451492648.77999997</v>
      </c>
      <c r="J68" s="68">
        <f t="shared" si="8"/>
        <v>218047304.59999999</v>
      </c>
      <c r="K68" s="68">
        <f t="shared" si="8"/>
        <v>166829899.15000001</v>
      </c>
      <c r="L68" s="68">
        <f t="shared" si="8"/>
        <v>280446873.94</v>
      </c>
      <c r="M68" s="68">
        <f t="shared" si="8"/>
        <v>1058584667.22</v>
      </c>
      <c r="N68" s="68">
        <f t="shared" si="8"/>
        <v>161186810.22</v>
      </c>
      <c r="O68" s="68">
        <f t="shared" si="8"/>
        <v>328440317.48000002</v>
      </c>
      <c r="P68" s="68">
        <f t="shared" si="8"/>
        <v>1705941405.3399999</v>
      </c>
    </row>
    <row r="69" spans="1:16" ht="16.5" customHeight="1" x14ac:dyDescent="0.25">
      <c r="A69" s="49" t="s">
        <v>61</v>
      </c>
      <c r="B69" s="50"/>
      <c r="C69" s="51">
        <f t="shared" si="1"/>
        <v>0</v>
      </c>
      <c r="D69" s="50">
        <v>71250000</v>
      </c>
      <c r="E69" s="70">
        <v>0</v>
      </c>
      <c r="F69" s="63">
        <v>0</v>
      </c>
      <c r="I69" s="63"/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5137469175.9799995</v>
      </c>
      <c r="D70" s="50">
        <v>6337176255</v>
      </c>
      <c r="E70" s="70">
        <v>0</v>
      </c>
      <c r="F70" s="63">
        <v>187501941.75</v>
      </c>
      <c r="G70" s="63">
        <v>138399182.33000001</v>
      </c>
      <c r="H70" s="63">
        <v>440598125.17000002</v>
      </c>
      <c r="I70" s="63">
        <v>451492648.77999997</v>
      </c>
      <c r="J70" s="95">
        <v>218047304.59999999</v>
      </c>
      <c r="K70" s="63">
        <v>166829899.15000001</v>
      </c>
      <c r="L70" s="71">
        <v>280446873.94</v>
      </c>
      <c r="M70" s="63">
        <v>1058584667.22</v>
      </c>
      <c r="N70" s="25">
        <v>161186810.22</v>
      </c>
      <c r="O70" s="25">
        <v>328440317.48000002</v>
      </c>
      <c r="P70" s="25">
        <v>1705941405.3399999</v>
      </c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F71" s="63">
        <v>0</v>
      </c>
      <c r="H71" s="32" t="s">
        <v>118</v>
      </c>
      <c r="I71" s="63"/>
      <c r="N71" s="25" t="s">
        <v>118</v>
      </c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F72" s="63">
        <v>0</v>
      </c>
      <c r="H72" s="32" t="s">
        <v>118</v>
      </c>
      <c r="I72" s="32" t="s">
        <v>118</v>
      </c>
      <c r="N72" s="25" t="s">
        <v>118</v>
      </c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>
        <f t="shared" ref="F73:P73" si="9">+SUM(F74:F75)</f>
        <v>0</v>
      </c>
      <c r="G73" s="68">
        <f t="shared" si="9"/>
        <v>0</v>
      </c>
      <c r="H73" s="68">
        <f t="shared" si="9"/>
        <v>0</v>
      </c>
      <c r="I73" s="68">
        <f t="shared" si="9"/>
        <v>0</v>
      </c>
      <c r="J73" s="68">
        <f t="shared" si="9"/>
        <v>0</v>
      </c>
      <c r="K73" s="68">
        <f t="shared" si="9"/>
        <v>0</v>
      </c>
      <c r="L73" s="68">
        <f t="shared" si="9"/>
        <v>0</v>
      </c>
      <c r="M73" s="68">
        <f t="shared" si="9"/>
        <v>0</v>
      </c>
      <c r="N73" s="68">
        <f t="shared" si="9"/>
        <v>0</v>
      </c>
      <c r="O73" s="68">
        <f t="shared" si="9"/>
        <v>0</v>
      </c>
      <c r="P73" s="68">
        <f t="shared" si="9"/>
        <v>0</v>
      </c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F74" s="63">
        <v>0</v>
      </c>
      <c r="H74" s="32"/>
      <c r="K74" s="63">
        <v>0</v>
      </c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F75" s="63">
        <v>0</v>
      </c>
      <c r="H75" s="32"/>
      <c r="K75" s="63">
        <v>0</v>
      </c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10">SUM(E77:P77)</f>
        <v>0</v>
      </c>
      <c r="D77" s="46"/>
      <c r="E77" s="68">
        <f t="shared" ref="E77:P77" si="11">SUM(E78:E81)</f>
        <v>0</v>
      </c>
      <c r="F77" s="68">
        <f t="shared" si="11"/>
        <v>0</v>
      </c>
      <c r="G77" s="68">
        <f t="shared" si="11"/>
        <v>0</v>
      </c>
      <c r="H77" s="68">
        <f t="shared" si="11"/>
        <v>0</v>
      </c>
      <c r="I77" s="68">
        <f t="shared" si="11"/>
        <v>0</v>
      </c>
      <c r="J77" s="68">
        <f t="shared" si="11"/>
        <v>0</v>
      </c>
      <c r="K77" s="68">
        <v>0</v>
      </c>
      <c r="L77" s="76">
        <v>0</v>
      </c>
      <c r="M77" s="68">
        <f t="shared" si="11"/>
        <v>0</v>
      </c>
      <c r="N77" s="8">
        <f t="shared" si="11"/>
        <v>0</v>
      </c>
      <c r="O77" s="8">
        <f t="shared" si="11"/>
        <v>0</v>
      </c>
      <c r="P77" s="8">
        <f t="shared" si="11"/>
        <v>0</v>
      </c>
    </row>
    <row r="78" spans="1:16" x14ac:dyDescent="0.25">
      <c r="A78" s="49" t="s">
        <v>70</v>
      </c>
      <c r="B78" s="49"/>
      <c r="C78" s="48">
        <f t="shared" si="10"/>
        <v>0</v>
      </c>
      <c r="D78" s="49"/>
      <c r="E78" s="70">
        <v>0</v>
      </c>
      <c r="F78" s="63">
        <v>0</v>
      </c>
      <c r="H78" s="32"/>
      <c r="K78" s="63">
        <v>0</v>
      </c>
    </row>
    <row r="79" spans="1:16" ht="21" customHeight="1" x14ac:dyDescent="0.25">
      <c r="A79" s="49" t="s">
        <v>71</v>
      </c>
      <c r="B79" s="49"/>
      <c r="C79" s="48">
        <f t="shared" si="10"/>
        <v>0</v>
      </c>
      <c r="D79" s="49"/>
      <c r="E79" s="70">
        <v>0</v>
      </c>
      <c r="F79" s="63">
        <v>0</v>
      </c>
      <c r="H79" s="32"/>
      <c r="K79" s="63">
        <v>0</v>
      </c>
    </row>
    <row r="80" spans="1:16" ht="25.5" customHeight="1" x14ac:dyDescent="0.25">
      <c r="A80" s="49" t="s">
        <v>72</v>
      </c>
      <c r="B80" s="49"/>
      <c r="C80" s="48">
        <f t="shared" si="10"/>
        <v>0</v>
      </c>
      <c r="D80" s="49"/>
      <c r="E80" s="70">
        <v>0</v>
      </c>
      <c r="F80" s="63">
        <v>0</v>
      </c>
      <c r="H80" s="32"/>
      <c r="K80" s="63">
        <v>0</v>
      </c>
    </row>
    <row r="81" spans="1:16" ht="15" customHeight="1" x14ac:dyDescent="0.25">
      <c r="A81" s="49" t="s">
        <v>107</v>
      </c>
      <c r="B81" s="49"/>
      <c r="C81" s="48">
        <f t="shared" si="10"/>
        <v>0</v>
      </c>
      <c r="D81" s="49"/>
      <c r="E81" s="70">
        <v>0</v>
      </c>
      <c r="F81" s="63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10"/>
        <v>9252372375.420002</v>
      </c>
      <c r="D82" s="59">
        <f t="shared" ref="D82:P82" si="12">+D77+D73+D68+D57+D48+D40+D29+D18+D11</f>
        <v>12508533745</v>
      </c>
      <c r="E82" s="79">
        <f t="shared" si="12"/>
        <v>175786380.78999999</v>
      </c>
      <c r="F82" s="79">
        <f>+F77+F73+F68+F57+F48+F40+F29+F18+F11</f>
        <v>443800509.85000002</v>
      </c>
      <c r="G82" s="79">
        <f t="shared" si="12"/>
        <v>541711722.34000003</v>
      </c>
      <c r="H82" s="79">
        <f t="shared" si="12"/>
        <v>919458585.05000007</v>
      </c>
      <c r="I82" s="79">
        <f t="shared" si="12"/>
        <v>783540185.20000005</v>
      </c>
      <c r="J82" s="79">
        <f t="shared" si="12"/>
        <v>498184467.07999998</v>
      </c>
      <c r="K82" s="79">
        <f t="shared" si="12"/>
        <v>498860708.38999999</v>
      </c>
      <c r="L82" s="79">
        <f t="shared" si="12"/>
        <v>541597661.47000003</v>
      </c>
      <c r="M82" s="79">
        <f t="shared" si="12"/>
        <v>1488017345.0300002</v>
      </c>
      <c r="N82" s="79">
        <f t="shared" si="12"/>
        <v>465781385.74000001</v>
      </c>
      <c r="O82" s="79">
        <f>+O77+O73+O68+O57+O48+O40+O29+O18+O11</f>
        <v>681990293.81000006</v>
      </c>
      <c r="P82" s="79">
        <f t="shared" si="12"/>
        <v>2213643130.6700001</v>
      </c>
    </row>
    <row r="83" spans="1:16" ht="3.75" customHeight="1" x14ac:dyDescent="0.25">
      <c r="A83" s="56"/>
      <c r="B83" s="56"/>
      <c r="C83" s="48">
        <f t="shared" si="10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10"/>
        <v>170423.6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3">+I88</f>
        <v>0</v>
      </c>
      <c r="J84" s="68">
        <f t="shared" si="13"/>
        <v>0</v>
      </c>
      <c r="K84" s="68">
        <v>0</v>
      </c>
      <c r="L84" s="68">
        <v>0</v>
      </c>
      <c r="M84" s="68">
        <f t="shared" si="13"/>
        <v>170423.6</v>
      </c>
      <c r="N84" s="8">
        <f t="shared" si="13"/>
        <v>0</v>
      </c>
      <c r="O84" s="8">
        <f t="shared" si="13"/>
        <v>0</v>
      </c>
      <c r="P84" s="8">
        <f t="shared" si="13"/>
        <v>0</v>
      </c>
    </row>
    <row r="85" spans="1:16" x14ac:dyDescent="0.25">
      <c r="A85" s="60" t="s">
        <v>75</v>
      </c>
      <c r="B85" s="47"/>
      <c r="C85" s="48">
        <f t="shared" si="10"/>
        <v>0</v>
      </c>
      <c r="D85" s="47"/>
      <c r="E85" s="68">
        <f>+SUM(E86:E87)</f>
        <v>0</v>
      </c>
      <c r="F85" s="68">
        <f t="shared" ref="F85:P85" si="14">+SUM(F86:F87)</f>
        <v>0</v>
      </c>
      <c r="G85" s="68">
        <f t="shared" si="14"/>
        <v>0</v>
      </c>
      <c r="H85" s="68">
        <f t="shared" si="14"/>
        <v>0</v>
      </c>
      <c r="I85" s="68">
        <f t="shared" si="14"/>
        <v>0</v>
      </c>
      <c r="J85" s="68">
        <f t="shared" si="14"/>
        <v>0</v>
      </c>
      <c r="K85" s="68">
        <f t="shared" si="14"/>
        <v>0</v>
      </c>
      <c r="L85" s="68">
        <f t="shared" si="14"/>
        <v>0</v>
      </c>
      <c r="M85" s="68">
        <f t="shared" si="14"/>
        <v>0</v>
      </c>
      <c r="N85" s="68">
        <f t="shared" si="14"/>
        <v>0</v>
      </c>
      <c r="O85" s="68">
        <f t="shared" si="14"/>
        <v>0</v>
      </c>
      <c r="P85" s="68">
        <f t="shared" si="14"/>
        <v>0</v>
      </c>
    </row>
    <row r="86" spans="1:16" ht="34.5" customHeight="1" x14ac:dyDescent="0.25">
      <c r="A86" s="49" t="s">
        <v>76</v>
      </c>
      <c r="B86" s="50"/>
      <c r="C86" s="51">
        <f t="shared" si="10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10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10"/>
        <v>170423.6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5">SUM(J89:J90)</f>
        <v>0</v>
      </c>
      <c r="K88" s="69">
        <v>0</v>
      </c>
      <c r="L88" s="69">
        <v>0</v>
      </c>
      <c r="M88" s="69">
        <f t="shared" si="15"/>
        <v>170423.6</v>
      </c>
      <c r="N88" s="9">
        <f t="shared" si="15"/>
        <v>0</v>
      </c>
      <c r="O88" s="9">
        <f t="shared" si="15"/>
        <v>0</v>
      </c>
      <c r="P88" s="9">
        <f t="shared" si="15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10"/>
        <v>170423.6</v>
      </c>
      <c r="D89" s="50">
        <v>511797305</v>
      </c>
      <c r="E89" s="70">
        <v>0</v>
      </c>
      <c r="F89" s="63">
        <v>0</v>
      </c>
      <c r="I89" s="63"/>
      <c r="L89" s="71"/>
      <c r="M89" s="63">
        <v>170423.6</v>
      </c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10"/>
        <v>0</v>
      </c>
      <c r="D90" s="50"/>
      <c r="E90" s="70">
        <v>0</v>
      </c>
      <c r="F90" s="63">
        <v>0</v>
      </c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>
        <f>+E92</f>
        <v>0</v>
      </c>
      <c r="F91" s="68">
        <f t="shared" ref="F91:P91" si="16">+F92</f>
        <v>0</v>
      </c>
      <c r="G91" s="68">
        <f t="shared" si="16"/>
        <v>0</v>
      </c>
      <c r="H91" s="68">
        <f t="shared" si="16"/>
        <v>0</v>
      </c>
      <c r="I91" s="68">
        <f t="shared" si="16"/>
        <v>0</v>
      </c>
      <c r="J91" s="68">
        <f t="shared" si="16"/>
        <v>0</v>
      </c>
      <c r="K91" s="68">
        <f t="shared" si="16"/>
        <v>0</v>
      </c>
      <c r="L91" s="68">
        <f t="shared" si="16"/>
        <v>0</v>
      </c>
      <c r="M91" s="68">
        <f t="shared" si="16"/>
        <v>0</v>
      </c>
      <c r="N91" s="68">
        <f t="shared" si="16"/>
        <v>0</v>
      </c>
      <c r="O91" s="68">
        <f t="shared" si="16"/>
        <v>0</v>
      </c>
      <c r="P91" s="68">
        <f t="shared" si="16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170423.6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7">+J88+J85</f>
        <v>0</v>
      </c>
      <c r="K94" s="79">
        <v>0</v>
      </c>
      <c r="L94" s="80"/>
      <c r="M94" s="79">
        <f t="shared" si="17"/>
        <v>170423.6</v>
      </c>
      <c r="N94" s="18">
        <f t="shared" si="17"/>
        <v>0</v>
      </c>
      <c r="O94" s="18">
        <f>+O88+O85</f>
        <v>0</v>
      </c>
      <c r="P94" s="18">
        <f t="shared" si="17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9252542799.0200005</v>
      </c>
      <c r="D96" s="62">
        <f>+D94+D82</f>
        <v>13020331050</v>
      </c>
      <c r="E96" s="3">
        <f>+E94+E82</f>
        <v>175786380.78999999</v>
      </c>
      <c r="F96" s="3">
        <f>+F94+F82</f>
        <v>443800509.85000002</v>
      </c>
      <c r="G96" s="3">
        <f t="shared" ref="G96:P96" si="18">+G94+G82</f>
        <v>541711722.34000003</v>
      </c>
      <c r="H96" s="3">
        <f t="shared" si="18"/>
        <v>919458585.05000007</v>
      </c>
      <c r="I96" s="3">
        <f t="shared" si="18"/>
        <v>783540185.20000005</v>
      </c>
      <c r="J96" s="3">
        <f t="shared" si="18"/>
        <v>498184467.07999998</v>
      </c>
      <c r="K96" s="3">
        <f t="shared" si="18"/>
        <v>498860708.38999999</v>
      </c>
      <c r="L96" s="3">
        <f t="shared" si="18"/>
        <v>541597661.47000003</v>
      </c>
      <c r="M96" s="3">
        <f t="shared" si="18"/>
        <v>1488187768.6300001</v>
      </c>
      <c r="N96" s="3">
        <f>+N94+N82</f>
        <v>465781385.74000001</v>
      </c>
      <c r="O96" s="3">
        <f>+O94+O82</f>
        <v>681990293.81000006</v>
      </c>
      <c r="P96" s="3">
        <f t="shared" si="18"/>
        <v>2213643130.6700001</v>
      </c>
    </row>
    <row r="97" spans="1:16" ht="16.5" customHeight="1" x14ac:dyDescent="0.25">
      <c r="A97" s="32" t="s">
        <v>121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122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118</v>
      </c>
    </row>
    <row r="102" spans="1:16" ht="13.5" customHeight="1" x14ac:dyDescent="0.25"/>
    <row r="103" spans="1:16" ht="12.75" customHeight="1" x14ac:dyDescent="0.25">
      <c r="E103" s="104"/>
      <c r="F103" s="104"/>
      <c r="G103" s="104"/>
      <c r="H103" s="104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116</v>
      </c>
      <c r="B111" s="38"/>
      <c r="C111" s="34"/>
      <c r="D111" s="34"/>
      <c r="E111" s="105" t="s">
        <v>114</v>
      </c>
      <c r="F111" s="105"/>
      <c r="G111" s="105"/>
      <c r="H111" s="105"/>
      <c r="I111" s="105"/>
      <c r="J111" s="105"/>
      <c r="K111" s="105"/>
      <c r="L111" s="92"/>
      <c r="M111" s="83"/>
      <c r="N111" s="34"/>
      <c r="O111" s="34"/>
      <c r="P111" s="34"/>
    </row>
    <row r="112" spans="1:16" ht="27.75" customHeight="1" x14ac:dyDescent="0.25">
      <c r="A112" s="92" t="s">
        <v>117</v>
      </c>
      <c r="B112" s="38"/>
      <c r="E112" s="106" t="s">
        <v>115</v>
      </c>
      <c r="F112" s="106"/>
      <c r="G112" s="106"/>
      <c r="H112" s="106"/>
      <c r="I112" s="106"/>
      <c r="J112" s="106"/>
      <c r="K112" s="106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7"/>
      <c r="L115" s="107"/>
      <c r="M115" s="107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3"/>
      <c r="B121" s="103"/>
      <c r="C121" s="103"/>
      <c r="D121" s="103"/>
      <c r="E121" s="103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3"/>
      <c r="B122" s="103"/>
      <c r="C122" s="103"/>
      <c r="D122" s="103"/>
      <c r="E122" s="103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122:E122"/>
    <mergeCell ref="E103:H103"/>
    <mergeCell ref="E111:K111"/>
    <mergeCell ref="E112:K112"/>
    <mergeCell ref="K115:M115"/>
    <mergeCell ref="A121:E121"/>
    <mergeCell ref="A7:P7"/>
    <mergeCell ref="A2:P2"/>
    <mergeCell ref="A3:P3"/>
    <mergeCell ref="A4:P4"/>
    <mergeCell ref="A5:P5"/>
    <mergeCell ref="A6:P6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2025-01-13T13:42:17Z</dcterms:modified>
</cp:coreProperties>
</file>