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5\Inversion 2025\1er trimestre\"/>
    </mc:Choice>
  </mc:AlternateContent>
  <xr:revisionPtr revIDLastSave="0" documentId="13_ncr:1_{17870B0E-4EEA-431E-814F-489E04371554}" xr6:coauthVersionLast="47" xr6:coauthVersionMax="47" xr10:uidLastSave="{00000000-0000-0000-0000-000000000000}"/>
  <bookViews>
    <workbookView xWindow="-120" yWindow="-120" windowWidth="29040" windowHeight="17520" firstSheet="1" activeTab="1" xr2:uid="{B2F4B915-3541-4065-8F5F-034A29041F0B}"/>
  </bookViews>
  <sheets>
    <sheet name="Libramiento vs cheque" sheetId="7" state="hidden" r:id="rId1"/>
    <sheet name="Imprimir" sheetId="6" r:id="rId2"/>
    <sheet name="PROGRAMA Y ACTIVIDAD" sheetId="11" r:id="rId3"/>
    <sheet name="MUNICIPIO" sheetId="12" r:id="rId4"/>
    <sheet name="Hoja1" sheetId="9" r:id="rId5"/>
    <sheet name="Tabla Final" sheetId="8" state="hidden" r:id="rId6"/>
  </sheets>
  <externalReferences>
    <externalReference r:id="rId7"/>
    <externalReference r:id="rId8"/>
  </externalReferences>
  <definedNames>
    <definedName name="_xlnm._FilterDatabase" localSheetId="1" hidden="1">Imprimir!$B$2:$W$66</definedName>
    <definedName name="_xlnm.Print_Area" localSheetId="1">Imprimir!$B$1:$W$70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6" i="9" l="1"/>
  <c r="C66" i="9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4" i="6"/>
  <c r="E61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2" i="6"/>
  <c r="E4" i="6"/>
  <c r="F63" i="6" l="1"/>
  <c r="K4" i="6" l="1"/>
  <c r="K6" i="6" l="1"/>
  <c r="K5" i="6"/>
  <c r="K7" i="6" l="1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2" i="6"/>
  <c r="O63" i="6"/>
  <c r="L63" i="6"/>
  <c r="M63" i="6"/>
  <c r="N63" i="6"/>
  <c r="P63" i="6"/>
  <c r="Q63" i="6"/>
  <c r="R63" i="6"/>
  <c r="S63" i="6"/>
  <c r="T63" i="6"/>
  <c r="U63" i="6"/>
  <c r="V63" i="6"/>
  <c r="W63" i="6"/>
  <c r="K63" i="6" l="1"/>
  <c r="E63" i="6"/>
  <c r="R64" i="6"/>
  <c r="L64" i="6"/>
  <c r="O64" i="6"/>
  <c r="U64" i="6"/>
  <c r="I24" i="8" l="1"/>
  <c r="G24" i="8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<sst xmlns="http://schemas.openxmlformats.org/spreadsheetml/2006/main" count="532" uniqueCount="160">
  <si>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</si>
  <si>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</si>
  <si>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</si>
  <si>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</si>
  <si>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</si>
  <si>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</si>
  <si>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</si>
  <si>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</si>
  <si>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</si>
  <si>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</si>
  <si>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</si>
  <si>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</si>
  <si>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</si>
  <si>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</si>
  <si>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</si>
  <si>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</si>
  <si>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</si>
  <si>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</si>
  <si>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</si>
  <si>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</si>
  <si>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</si>
  <si>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</si>
  <si>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</si>
  <si>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</si>
  <si>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</si>
  <si>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</si>
  <si>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</si>
  <si>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</si>
  <si>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</si>
  <si>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</si>
  <si>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</si>
  <si>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</si>
  <si>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</si>
  <si>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</si>
  <si>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</si>
  <si>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</si>
  <si>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</si>
  <si>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</si>
  <si>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</si>
  <si>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</si>
  <si>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</si>
  <si>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</si>
  <si>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</si>
  <si>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</si>
  <si>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</si>
  <si>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</si>
  <si>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</si>
  <si>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</si>
  <si>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</si>
  <si>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</si>
  <si>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</si>
  <si>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</si>
  <si>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</si>
  <si>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</si>
  <si>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</si>
  <si>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</si>
  <si>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</si>
  <si>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</si>
  <si>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</si>
  <si>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</si>
  <si>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</si>
  <si>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</si>
  <si>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</si>
  <si>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</si>
  <si>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</si>
  <si>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</si>
  <si>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</si>
  <si>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</si>
  <si>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</si>
  <si>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</si>
  <si>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</si>
  <si>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</si>
  <si>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</si>
  <si>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</si>
  <si>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</si>
  <si>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</si>
  <si>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</si>
  <si>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</si>
  <si>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</si>
  <si>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</si>
  <si>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</si>
  <si>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</si>
  <si>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</si>
  <si>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</si>
  <si>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</si>
  <si>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</si>
  <si>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</si>
  <si>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</si>
  <si>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</si>
  <si>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</si>
  <si>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</si>
  <si>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</si>
  <si>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</si>
  <si>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</si>
  <si>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</si>
  <si>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</si>
  <si>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</si>
  <si>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</si>
  <si>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</si>
  <si>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</si>
  <si>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</si>
  <si>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</si>
  <si>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</si>
  <si>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</si>
  <si>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</si>
  <si>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</si>
  <si>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</si>
  <si>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</si>
  <si>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</si>
  <si>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</si>
  <si>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</si>
  <si>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</si>
  <si>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</si>
  <si>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</si>
  <si>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</si>
  <si>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</si>
  <si>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</si>
  <si>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</si>
  <si>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</si>
  <si>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</si>
  <si>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</si>
  <si>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</si>
  <si>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</si>
  <si>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</si>
  <si>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</si>
  <si>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</si>
  <si>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</si>
  <si>
    <t>PRES VIGENTE</t>
  </si>
  <si>
    <t>PRES INICIAL</t>
  </si>
  <si>
    <t>AMPLIACIÓN ACUEDUCTO DISTRITO MUNICIPAL LA GUAYIGA, MUNICIPIO PEDRO BRAND</t>
  </si>
  <si>
    <t>CONSTRUCCIÓN TALLER DE SERVICIOS MECÁNICOS EN LA CAASD, MUNICIPIO SANTO DOMINGO NORTE, PROVINCIA SANTO DOMINGO</t>
  </si>
  <si>
    <t>CONSTRUCCIÓN SOLUCION PLUVIAL Y SANITARIA MARAÑON FASE II, MUNICIPIO SANTO DOMINGO NORTE</t>
  </si>
  <si>
    <t>FORTALECIMIENTO DE LA RED DE ABASTECIMIENTO DE AGUA PARA 6 SECTORES DE SANTO DOMINGO ESTE,PROVINCIA SANTO DOMINGO</t>
  </si>
  <si>
    <t>AMPLIACIÓN REDES DE ABASTECIMIENTO DE AGUA POTABLE EN 5 SECTORES DEL MUNICIPIO STO. DGO. OESTE, PROVICNIA SANTO DOMINGO</t>
  </si>
  <si>
    <t xml:space="preserve">	AMPLIACIÓN RED DE ABASTECIMIENTO DE AGUA PARA 5 SECTORES DE SANTO DOMINGO NORTE</t>
  </si>
  <si>
    <t>AMPLIACIÓN SERVICIO DE ABASTECIMIENTO DE AGUA POTABLE EN 4 SECTORES DEL MUNICIPIO PEDRO BRAND, PROVINCIA SANTO DOMINGO</t>
  </si>
  <si>
    <t>FORTALECIMIENTO RED DE ABASTECIMIENTO DE AGUA POTABLE PARA 9 SECTORES DEL DISTRITO NACIONAL</t>
  </si>
  <si>
    <t>FORTALECIMIENTO REDES DEL ALCANTARILLADO SANITARIO EN 5 SECTORES DEL DISTRITO NACIONAL Y LA PROVINCIA SANTO DOMINGO</t>
  </si>
  <si>
    <t>REHABILITACIÓN PLANTA DE TRATAMIENTO DE AGUAS RESIDUALES INVI-LA VIRGEN, MUNICIPIO SANTO DOMINGO NORTE. PROV. SANTO DOMINGO</t>
  </si>
  <si>
    <t>CONSTRUCCIÓN SISTEMA DE SANEAMIENTO PLUVIAL Y SANITARIO CAÑADA ARROYO HONDO, DISTRITO NACIONAL</t>
  </si>
  <si>
    <t>GSD</t>
  </si>
  <si>
    <t>Municipio</t>
  </si>
  <si>
    <t>(en blanco)</t>
  </si>
  <si>
    <t>Suma de Total ejecutado 
(RD$)</t>
  </si>
  <si>
    <t>Guerra</t>
  </si>
  <si>
    <t>REHABILITACION PLANTA DE TRATAMIENTO VILLA LIBERACION, SDE</t>
  </si>
  <si>
    <t>PROGRAMA</t>
  </si>
  <si>
    <t>PRODUCTO</t>
  </si>
  <si>
    <t>ACTIVIDAD</t>
  </si>
  <si>
    <t>02</t>
  </si>
  <si>
    <t>00</t>
  </si>
  <si>
    <t>04</t>
  </si>
  <si>
    <t>0002</t>
  </si>
  <si>
    <t>0001</t>
  </si>
  <si>
    <t>05</t>
  </si>
  <si>
    <t>12</t>
  </si>
  <si>
    <t>Suma de Presupuesto vigente
(RD$)</t>
  </si>
  <si>
    <t>Corporacion del Acueducto y Alcantarillado de Santo Domingo
Informe de presupuesto Inversion 1er trimestre 2025</t>
  </si>
  <si>
    <t>REPOSICIÓN DEL SISTEMA DE BOMBEO DE AGUA ISABELA,DISTRITO NACIONAL</t>
  </si>
  <si>
    <t>NOTA: GHasta finales de febrero el gobierno central habilito los fondos de inversión, por tal motivo el monto pagado de inversión fue muy bajo debido a que los procesos de pago iniciaron al final del trimestre.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</si>
</sst>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3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0" fillId="0" borderId="0" xfId="0" pivotButton="1"/>
    <xf numFmtId="49" fontId="9" fillId="0" borderId="2" xfId="1" applyNumberFormat="1" applyFont="1" applyBorder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43" fontId="0" fillId="0" borderId="4" xfId="1" applyFont="1" applyBorder="1" applyAlignment="1">
      <alignment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Border="1" applyAlignment="1">
      <alignment vertical="center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43" fontId="8" fillId="5" borderId="7" xfId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0" fillId="0" borderId="0" xfId="0"/>
    <xf numFmtId="0" fontId="8" fillId="3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  <xf numFmtId="43" fontId="8" fillId="2" borderId="14" xfId="1" applyFont="1" applyFill="1" applyBorder="1" applyAlignment="1">
      <alignment horizontal="center" vertical="center" wrapText="1" readingOrder="1"/>
    </xf>
    <xf numFmtId="43" fontId="8" fillId="2" borderId="15" xfId="1" applyFont="1" applyFill="1" applyBorder="1" applyAlignment="1">
      <alignment horizontal="center" vertical="center" wrapText="1" readingOrder="1"/>
    </xf>
  </cellXfs>
  <cellStyles count="3">
    <cellStyle name="Millares" xfId="1" builtinId="3"/>
    <cellStyle name="Moneda" xfId="2" builtinId="4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1030431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M. Polanco Albuerne" refreshedDate="45761.456398958333" createdVersion="8" refreshedVersion="8" minRefreshableVersion="3" recordCount="60" xr:uid="{4EB9EB44-E42C-4E2F-AF9D-BD04F93B34DD}">
  <cacheSource type="worksheet">
    <worksheetSource ref="F2:K62" sheet="Imprimir"/>
  </cacheSource>
  <cacheFields count="6">
    <cacheField name="Presupuesto vigente_x000a_(RD$)" numFmtId="43">
      <sharedItems containsString="0" containsBlank="1" containsNumber="1" minValue="0" maxValue="1445025125.73"/>
    </cacheField>
    <cacheField name="PROGRAMA" numFmtId="0">
      <sharedItems containsBlank="1" containsMixedTypes="1" containsNumber="1" containsInteger="1" minValue="11" maxValue="12" count="5">
        <m/>
        <n v="11"/>
        <s v="12"/>
        <n v="12"/>
        <s v="02"/>
      </sharedItems>
    </cacheField>
    <cacheField name="PRODUCTO" numFmtId="0">
      <sharedItems containsBlank="1"/>
    </cacheField>
    <cacheField name="ACTIVIDAD" numFmtId="0">
      <sharedItems containsBlank="1"/>
    </cacheField>
    <cacheField name="Municipio" numFmtId="43">
      <sharedItems containsBlank="1" count="9">
        <m/>
        <s v="ALCARRIZOS"/>
        <s v="SDE"/>
        <s v="SDO"/>
        <s v="GSD"/>
        <s v="DN"/>
        <s v="SDN"/>
        <s v="PEDRO BRAND"/>
        <s v="Guerra"/>
      </sharedItems>
    </cacheField>
    <cacheField name="Total ejecutado _x000a_(RD$)" numFmtId="43">
      <sharedItems containsString="0" containsBlank="1" containsNumber="1" minValue="0" maxValue="9701561.57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m/>
    <x v="0"/>
    <m/>
    <m/>
    <x v="0"/>
    <m/>
  </r>
  <r>
    <n v="48698246.788500011"/>
    <x v="1"/>
    <s v="04"/>
    <s v="0001"/>
    <x v="1"/>
    <n v="0"/>
  </r>
  <r>
    <n v="75755752.120000005"/>
    <x v="2"/>
    <s v="05"/>
    <s v="0002"/>
    <x v="2"/>
    <n v="0"/>
  </r>
  <r>
    <n v="706296442"/>
    <x v="1"/>
    <s v="04"/>
    <s v="0002"/>
    <x v="3"/>
    <n v="0"/>
  </r>
  <r>
    <n v="88886454"/>
    <x v="1"/>
    <s v="04"/>
    <s v="0002"/>
    <x v="4"/>
    <n v="0"/>
  </r>
  <r>
    <n v="53894487.565500014"/>
    <x v="3"/>
    <s v="04"/>
    <s v="0002"/>
    <x v="4"/>
    <n v="0"/>
  </r>
  <r>
    <n v="20811586.5"/>
    <x v="3"/>
    <s v="04"/>
    <s v="0002"/>
    <x v="5"/>
    <n v="0"/>
  </r>
  <r>
    <n v="62000000"/>
    <x v="3"/>
    <s v="04"/>
    <s v="0002"/>
    <x v="2"/>
    <n v="0"/>
  </r>
  <r>
    <n v="7412964.1800000034"/>
    <x v="1"/>
    <s v="04"/>
    <s v="0001"/>
    <x v="4"/>
    <n v="0"/>
  </r>
  <r>
    <n v="96136650"/>
    <x v="1"/>
    <s v="04"/>
    <s v="0002"/>
    <x v="3"/>
    <n v="0"/>
  </r>
  <r>
    <n v="107002550.63"/>
    <x v="1"/>
    <s v="04"/>
    <s v="0002"/>
    <x v="2"/>
    <n v="0"/>
  </r>
  <r>
    <n v="120000000"/>
    <x v="1"/>
    <s v="04"/>
    <s v="0002"/>
    <x v="5"/>
    <n v="0"/>
  </r>
  <r>
    <n v="0"/>
    <x v="1"/>
    <s v="04"/>
    <s v="0002"/>
    <x v="1"/>
    <n v="0"/>
  </r>
  <r>
    <n v="17126110.936500043"/>
    <x v="1"/>
    <s v="04"/>
    <s v="0002"/>
    <x v="2"/>
    <n v="0"/>
  </r>
  <r>
    <n v="0"/>
    <x v="1"/>
    <s v="04"/>
    <s v="0002"/>
    <x v="2"/>
    <n v="0"/>
  </r>
  <r>
    <n v="8450341"/>
    <x v="1"/>
    <s v="04"/>
    <s v="0002"/>
    <x v="6"/>
    <n v="0"/>
  </r>
  <r>
    <n v="0"/>
    <x v="1"/>
    <s v="04"/>
    <s v="0002"/>
    <x v="2"/>
    <n v="0"/>
  </r>
  <r>
    <n v="24680927.333000004"/>
    <x v="1"/>
    <s v="04"/>
    <s v="0002"/>
    <x v="2"/>
    <n v="0"/>
  </r>
  <r>
    <n v="1445025125.73"/>
    <x v="1"/>
    <s v="04"/>
    <s v="0002"/>
    <x v="2"/>
    <n v="9701561.5700000003"/>
  </r>
  <r>
    <n v="214842855.02000001"/>
    <x v="1"/>
    <s v="04"/>
    <s v="0002"/>
    <x v="4"/>
    <n v="0"/>
  </r>
  <r>
    <n v="2500000"/>
    <x v="1"/>
    <s v="04"/>
    <s v="0001"/>
    <x v="3"/>
    <n v="0"/>
  </r>
  <r>
    <n v="24092220.670000017"/>
    <x v="3"/>
    <s v="04"/>
    <s v="0002"/>
    <x v="6"/>
    <n v="0"/>
  </r>
  <r>
    <n v="16722220.33"/>
    <x v="1"/>
    <s v="04"/>
    <s v="0002"/>
    <x v="7"/>
    <n v="0"/>
  </r>
  <r>
    <n v="0"/>
    <x v="3"/>
    <s v="04"/>
    <s v="0002"/>
    <x v="5"/>
    <n v="0"/>
  </r>
  <r>
    <n v="0"/>
    <x v="1"/>
    <s v="04"/>
    <s v="0001"/>
    <x v="4"/>
    <n v="0"/>
  </r>
  <r>
    <n v="114942128.29000001"/>
    <x v="3"/>
    <s v="05"/>
    <s v="0002"/>
    <x v="6"/>
    <n v="0"/>
  </r>
  <r>
    <n v="43592991"/>
    <x v="3"/>
    <s v="05"/>
    <s v="0002"/>
    <x v="2"/>
    <n v="0"/>
  </r>
  <r>
    <n v="0"/>
    <x v="1"/>
    <s v="04"/>
    <s v="0002"/>
    <x v="5"/>
    <n v="0"/>
  </r>
  <r>
    <n v="188769433.24000001"/>
    <x v="3"/>
    <s v="05"/>
    <s v="0002"/>
    <x v="5"/>
    <n v="0"/>
  </r>
  <r>
    <n v="79009717.760000005"/>
    <x v="3"/>
    <s v="05"/>
    <s v="0002"/>
    <x v="5"/>
    <n v="0"/>
  </r>
  <r>
    <n v="40052779.439999998"/>
    <x v="4"/>
    <s v="00"/>
    <s v="0001"/>
    <x v="5"/>
    <n v="0"/>
  </r>
  <r>
    <n v="117318086.83"/>
    <x v="1"/>
    <s v="04"/>
    <s v="0002"/>
    <x v="7"/>
    <n v="0"/>
  </r>
  <r>
    <n v="26821339.093083441"/>
    <x v="1"/>
    <s v="04"/>
    <s v="0001"/>
    <x v="4"/>
    <n v="0"/>
  </r>
  <r>
    <n v="18311704.739999998"/>
    <x v="1"/>
    <s v="04"/>
    <s v="0002"/>
    <x v="5"/>
    <n v="0"/>
  </r>
  <r>
    <n v="141343875.41"/>
    <x v="1"/>
    <s v="04"/>
    <s v="0002"/>
    <x v="8"/>
    <n v="0"/>
  </r>
  <r>
    <n v="0"/>
    <x v="3"/>
    <s v="05"/>
    <s v="0002"/>
    <x v="1"/>
    <n v="0"/>
  </r>
  <r>
    <n v="22134842.460000001"/>
    <x v="1"/>
    <s v="04"/>
    <s v="0002"/>
    <x v="4"/>
    <n v="0"/>
  </r>
  <r>
    <n v="0"/>
    <x v="1"/>
    <s v="04"/>
    <s v="0001"/>
    <x v="4"/>
    <n v="0"/>
  </r>
  <r>
    <n v="238259599.63999999"/>
    <x v="3"/>
    <s v="05"/>
    <s v="0002"/>
    <x v="5"/>
    <n v="0"/>
  </r>
  <r>
    <n v="0"/>
    <x v="1"/>
    <s v="04"/>
    <s v="0002"/>
    <x v="2"/>
    <n v="0"/>
  </r>
  <r>
    <n v="0"/>
    <x v="3"/>
    <s v="05"/>
    <s v="0002"/>
    <x v="5"/>
    <n v="0"/>
  </r>
  <r>
    <n v="0"/>
    <x v="1"/>
    <s v="04"/>
    <s v="0002"/>
    <x v="5"/>
    <n v="0"/>
  </r>
  <r>
    <n v="63061301.640000001"/>
    <x v="1"/>
    <s v="04"/>
    <s v="0002"/>
    <x v="2"/>
    <n v="0"/>
  </r>
  <r>
    <n v="2000000"/>
    <x v="3"/>
    <s v="04"/>
    <s v="0002"/>
    <x v="5"/>
    <n v="0"/>
  </r>
  <r>
    <n v="37981787.689999998"/>
    <x v="3"/>
    <s v="05"/>
    <s v="0002"/>
    <x v="1"/>
    <n v="0"/>
  </r>
  <r>
    <n v="20449198.460000001"/>
    <x v="3"/>
    <s v="05"/>
    <s v="0002"/>
    <x v="6"/>
    <n v="0"/>
  </r>
  <r>
    <n v="5531705.71"/>
    <x v="3"/>
    <s v="05"/>
    <s v="0002"/>
    <x v="6"/>
    <n v="0"/>
  </r>
  <r>
    <n v="160580789.94"/>
    <x v="1"/>
    <s v="04"/>
    <s v="0002"/>
    <x v="1"/>
    <n v="0"/>
  </r>
  <r>
    <n v="0"/>
    <x v="3"/>
    <s v="04"/>
    <s v="0002"/>
    <x v="5"/>
    <n v="0"/>
  </r>
  <r>
    <n v="15161783.73"/>
    <x v="3"/>
    <s v="05"/>
    <s v="0002"/>
    <x v="6"/>
    <n v="0"/>
  </r>
  <r>
    <n v="94642851.239999995"/>
    <x v="3"/>
    <s v="04"/>
    <s v="0002"/>
    <x v="4"/>
    <n v="0"/>
  </r>
  <r>
    <n v="0"/>
    <x v="1"/>
    <s v="04"/>
    <s v="0002"/>
    <x v="3"/>
    <n v="0"/>
  </r>
  <r>
    <n v="50875016.75"/>
    <x v="1"/>
    <s v="04"/>
    <s v="0002"/>
    <x v="5"/>
    <n v="0"/>
  </r>
  <r>
    <n v="0"/>
    <x v="1"/>
    <s v="04"/>
    <s v="0002"/>
    <x v="6"/>
    <n v="0"/>
  </r>
  <r>
    <n v="55155832.960000001"/>
    <x v="1"/>
    <s v="04"/>
    <s v="0002"/>
    <x v="7"/>
    <n v="0"/>
  </r>
  <r>
    <n v="58133010.670000002"/>
    <x v="1"/>
    <s v="04"/>
    <s v="0002"/>
    <x v="2"/>
    <n v="0"/>
  </r>
  <r>
    <n v="51286484.82"/>
    <x v="1"/>
    <s v="04"/>
    <s v="0002"/>
    <x v="6"/>
    <n v="0"/>
  </r>
  <r>
    <n v="79687121.489999995"/>
    <x v="4"/>
    <s v="00"/>
    <s v="0001"/>
    <x v="4"/>
    <n v="0"/>
  </r>
  <r>
    <n v="268622394.39999998"/>
    <x v="0"/>
    <m/>
    <m/>
    <x v="5"/>
    <m/>
  </r>
  <r>
    <n v="12916736.18599996"/>
    <x v="1"/>
    <s v="04"/>
    <s v="0002"/>
    <x v="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F1F37C-2D8D-404E-8E7A-96C5D813E25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9" firstHeaderRow="0" firstDataRow="1" firstDataCol="1"/>
  <pivotFields count="6">
    <pivotField dataField="1" showAll="0"/>
    <pivotField axis="axisRow" showAll="0">
      <items count="6">
        <item x="1"/>
        <item x="3"/>
        <item x="4"/>
        <item x="2"/>
        <item x="0"/>
        <item t="default"/>
      </items>
    </pivotField>
    <pivotField showAll="0"/>
    <pivotField showAll="0"/>
    <pivotField showAll="0"/>
    <pivotField dataField="1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Presupuesto vigente_x000a_(RD$)" fld="0" baseField="0" baseItem="0"/>
    <dataField name="Suma de Total ejecutado _x000a_(RD$)" fld="5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6D1EC-56B0-4C01-8C66-F70594CECC3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6">
    <pivotField showAll="0"/>
    <pivotField showAll="0"/>
    <pivotField showAll="0"/>
    <pivotField showAll="0"/>
    <pivotField axis="axisRow" showAll="0">
      <items count="10">
        <item x="1"/>
        <item x="5"/>
        <item x="4"/>
        <item x="8"/>
        <item x="7"/>
        <item x="2"/>
        <item x="6"/>
        <item x="3"/>
        <item x="0"/>
        <item t="default"/>
      </items>
    </pivotField>
    <pivotField dataField="1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Total ejecutado _x000a_(RD$)" fld="5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EA917A-D772-477A-B6C9-753A6F797FF0}" name="Tabla2" displayName="Tabla2" ref="A1:C66" totalsRowCount="1">
  <autoFilter ref="A1:C65" xr:uid="{99EA917A-D772-477A-B6C9-753A6F797FF0}"/>
  <tableColumns count="3">
    <tableColumn id="1" xr3:uid="{D8BFAA18-51CF-411F-AF4E-035CC265A16F}" name="SNIP" totalsRowLabel="Total"/>
    <tableColumn id="2" xr3:uid="{FDD5BECB-E9CE-4309-93DF-FECA4DB0083D}" name="PRES INICIAL" totalsRowFunction="sum" dataDxfId="18" totalsRowDxfId="17" dataCellStyle="Millares"/>
    <tableColumn id="3" xr3:uid="{AED255C1-719F-4926-810E-7158CB436B8D}" name="PRES VIGENTE" totalsRowFunction="sum" dataDxfId="16" totalsRowDxfId="15" dataCellStyle="Millares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75" t="s">
        <v>76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2:24" s="9" customFormat="1" ht="12" x14ac:dyDescent="0.2">
      <c r="B2" s="76" t="s">
        <v>0</v>
      </c>
      <c r="C2" s="76" t="s">
        <v>1</v>
      </c>
      <c r="D2" s="77" t="s">
        <v>2</v>
      </c>
      <c r="E2" s="78" t="s">
        <v>3</v>
      </c>
      <c r="F2" s="79" t="s">
        <v>4</v>
      </c>
      <c r="G2" s="79"/>
      <c r="H2" s="79" t="s">
        <v>5</v>
      </c>
      <c r="I2" s="79"/>
      <c r="J2" s="79" t="s">
        <v>6</v>
      </c>
      <c r="K2" s="79"/>
      <c r="L2" s="79" t="s">
        <v>7</v>
      </c>
      <c r="M2" s="79"/>
      <c r="N2" s="79" t="s">
        <v>8</v>
      </c>
      <c r="O2" s="79"/>
      <c r="P2" s="79" t="s">
        <v>9</v>
      </c>
      <c r="Q2" s="79"/>
      <c r="R2" s="79" t="s">
        <v>10</v>
      </c>
      <c r="S2" s="79"/>
      <c r="T2" s="79" t="s">
        <v>11</v>
      </c>
      <c r="U2" s="79"/>
      <c r="V2" s="79" t="s">
        <v>12</v>
      </c>
      <c r="W2" s="79"/>
    </row>
    <row r="3" spans="2:24" s="9" customFormat="1" ht="12" x14ac:dyDescent="0.2">
      <c r="B3" s="76"/>
      <c r="C3" s="76"/>
      <c r="D3" s="77"/>
      <c r="E3" s="78"/>
      <c r="F3" s="25" t="s">
        <v>69</v>
      </c>
      <c r="G3" s="26" t="s">
        <v>70</v>
      </c>
      <c r="H3" s="25" t="s">
        <v>69</v>
      </c>
      <c r="I3" s="26" t="s">
        <v>70</v>
      </c>
      <c r="J3" s="25" t="s">
        <v>69</v>
      </c>
      <c r="K3" s="26" t="s">
        <v>70</v>
      </c>
      <c r="L3" s="25" t="s">
        <v>69</v>
      </c>
      <c r="M3" s="26" t="s">
        <v>70</v>
      </c>
      <c r="N3" s="25" t="s">
        <v>69</v>
      </c>
      <c r="O3" s="26" t="s">
        <v>70</v>
      </c>
      <c r="P3" s="25" t="s">
        <v>69</v>
      </c>
      <c r="Q3" s="26" t="s">
        <v>70</v>
      </c>
      <c r="R3" s="25" t="s">
        <v>69</v>
      </c>
      <c r="S3" s="26" t="s">
        <v>70</v>
      </c>
      <c r="T3" s="25" t="s">
        <v>69</v>
      </c>
      <c r="U3" s="26" t="s">
        <v>70</v>
      </c>
      <c r="V3" s="25" t="s">
        <v>69</v>
      </c>
      <c r="W3" s="26" t="s">
        <v>70</v>
      </c>
    </row>
    <row r="4" spans="2:24" s="9" customFormat="1" ht="12" x14ac:dyDescent="0.2">
      <c r="B4" s="82" t="s">
        <v>60</v>
      </c>
      <c r="C4" s="82"/>
      <c r="D4" s="82"/>
      <c r="E4" s="82"/>
      <c r="F4" s="27">
        <f t="shared" ref="F4:U4" si="0">SUM(F5:F28)</f>
        <v>0</v>
      </c>
      <c r="G4" s="27">
        <f t="shared" si="0"/>
        <v>434190593.84000003</v>
      </c>
      <c r="H4" s="27">
        <f t="shared" si="0"/>
        <v>0</v>
      </c>
      <c r="I4" s="27">
        <f t="shared" si="0"/>
        <v>207767859</v>
      </c>
      <c r="J4" s="27">
        <f t="shared" si="0"/>
        <v>0</v>
      </c>
      <c r="K4" s="27">
        <f t="shared" si="0"/>
        <v>815008087</v>
      </c>
      <c r="L4" s="27">
        <f t="shared" si="0"/>
        <v>66865994</v>
      </c>
      <c r="M4" s="27">
        <f t="shared" si="0"/>
        <v>23176733</v>
      </c>
      <c r="N4" s="27">
        <f t="shared" si="0"/>
        <v>221565996</v>
      </c>
      <c r="O4" s="27">
        <f t="shared" si="0"/>
        <v>27529563</v>
      </c>
      <c r="P4" s="27">
        <f t="shared" si="0"/>
        <v>169855530</v>
      </c>
      <c r="Q4" s="27">
        <f t="shared" si="0"/>
        <v>1742690</v>
      </c>
      <c r="R4" s="27">
        <f t="shared" si="0"/>
        <v>84503514</v>
      </c>
      <c r="S4" s="27">
        <f t="shared" si="0"/>
        <v>2600000</v>
      </c>
      <c r="T4" s="27">
        <f t="shared" si="0"/>
        <v>1569089572.3699999</v>
      </c>
      <c r="U4" s="27">
        <f t="shared" si="0"/>
        <v>47053622</v>
      </c>
      <c r="V4" s="27">
        <f>SUM(V5:V28)</f>
        <v>276564907.95520002</v>
      </c>
      <c r="W4" s="27">
        <f>SUM(W5:W28)</f>
        <v>0</v>
      </c>
    </row>
    <row r="5" spans="2:24" s="9" customFormat="1" ht="12.75" customHeight="1" x14ac:dyDescent="0.2">
      <c r="B5" s="83">
        <v>14534</v>
      </c>
      <c r="C5" s="84" t="s">
        <v>57</v>
      </c>
      <c r="D5" s="28" t="s">
        <v>58</v>
      </c>
      <c r="E5" s="29">
        <v>661502365</v>
      </c>
      <c r="F5" s="30"/>
      <c r="G5" s="31"/>
      <c r="H5" s="30"/>
      <c r="I5" s="31"/>
      <c r="J5" s="30"/>
      <c r="K5" s="31"/>
      <c r="L5" s="30"/>
      <c r="M5" s="31">
        <v>0</v>
      </c>
      <c r="N5" s="30"/>
      <c r="O5" s="31">
        <v>0</v>
      </c>
      <c r="P5" s="30"/>
      <c r="Q5" s="31"/>
      <c r="R5" s="30"/>
      <c r="S5" s="31"/>
      <c r="T5" s="30">
        <v>592971292.37</v>
      </c>
      <c r="U5" s="31"/>
      <c r="V5" s="30"/>
      <c r="W5" s="31"/>
      <c r="X5" s="11"/>
    </row>
    <row r="6" spans="2:24" s="9" customFormat="1" ht="12" x14ac:dyDescent="0.2">
      <c r="B6" s="83"/>
      <c r="C6" s="84"/>
      <c r="D6" s="28" t="s">
        <v>55</v>
      </c>
      <c r="E6" s="29">
        <v>65000000</v>
      </c>
      <c r="F6" s="30"/>
      <c r="G6" s="31"/>
      <c r="H6" s="30"/>
      <c r="I6" s="31"/>
      <c r="J6" s="30"/>
      <c r="K6" s="31"/>
      <c r="L6" s="30"/>
      <c r="M6" s="31">
        <v>0</v>
      </c>
      <c r="N6" s="30"/>
      <c r="O6" s="31">
        <v>0</v>
      </c>
      <c r="P6" s="30"/>
      <c r="Q6" s="31"/>
      <c r="R6" s="30"/>
      <c r="S6" s="31"/>
      <c r="T6" s="30">
        <v>31440000</v>
      </c>
      <c r="U6" s="31"/>
      <c r="V6" s="30"/>
      <c r="W6" s="31"/>
      <c r="X6" s="11"/>
    </row>
    <row r="7" spans="2:24" s="9" customFormat="1" ht="13.5" customHeight="1" x14ac:dyDescent="0.2">
      <c r="B7" s="83"/>
      <c r="C7" s="84"/>
      <c r="D7" s="28" t="s">
        <v>18</v>
      </c>
      <c r="E7" s="29"/>
      <c r="F7" s="30"/>
      <c r="G7" s="31"/>
      <c r="H7" s="30"/>
      <c r="I7" s="31"/>
      <c r="J7" s="30"/>
      <c r="K7" s="31"/>
      <c r="L7" s="30"/>
      <c r="M7" s="31">
        <v>0</v>
      </c>
      <c r="N7" s="30"/>
      <c r="O7" s="31">
        <v>0</v>
      </c>
      <c r="P7" s="30"/>
      <c r="Q7" s="31"/>
      <c r="R7" s="30"/>
      <c r="S7" s="31"/>
      <c r="T7" s="30">
        <v>467947076</v>
      </c>
      <c r="U7" s="31"/>
      <c r="V7" s="30"/>
      <c r="W7" s="31"/>
      <c r="X7" s="11"/>
    </row>
    <row r="8" spans="2:24" s="9" customFormat="1" ht="36" x14ac:dyDescent="0.2">
      <c r="B8" s="37">
        <v>14078</v>
      </c>
      <c r="C8" s="38" t="s">
        <v>17</v>
      </c>
      <c r="D8" s="28" t="s">
        <v>18</v>
      </c>
      <c r="E8" s="29">
        <v>102827912.94</v>
      </c>
      <c r="F8" s="30"/>
      <c r="G8" s="31"/>
      <c r="H8" s="30"/>
      <c r="I8" s="31"/>
      <c r="J8" s="30"/>
      <c r="K8" s="31"/>
      <c r="L8" s="30"/>
      <c r="M8" s="31">
        <v>0</v>
      </c>
      <c r="N8" s="30"/>
      <c r="O8" s="31">
        <v>0</v>
      </c>
      <c r="P8" s="30"/>
      <c r="Q8" s="31"/>
      <c r="R8" s="30"/>
      <c r="S8" s="31"/>
      <c r="T8" s="30"/>
      <c r="U8" s="31"/>
      <c r="V8" s="30"/>
      <c r="W8" s="31"/>
      <c r="X8" s="11"/>
    </row>
    <row r="9" spans="2:24" s="9" customFormat="1" ht="24" x14ac:dyDescent="0.2">
      <c r="B9" s="37">
        <v>14074</v>
      </c>
      <c r="C9" s="38" t="s">
        <v>19</v>
      </c>
      <c r="D9" s="28" t="s">
        <v>18</v>
      </c>
      <c r="E9" s="29">
        <v>231380523</v>
      </c>
      <c r="F9" s="30"/>
      <c r="G9" s="31">
        <v>787511</v>
      </c>
      <c r="H9" s="30"/>
      <c r="I9" s="31"/>
      <c r="J9" s="30"/>
      <c r="K9" s="31"/>
      <c r="L9" s="30"/>
      <c r="M9" s="31">
        <v>0</v>
      </c>
      <c r="N9" s="30">
        <v>18377636</v>
      </c>
      <c r="O9" s="31">
        <v>0</v>
      </c>
      <c r="P9" s="30"/>
      <c r="Q9" s="31"/>
      <c r="R9" s="30"/>
      <c r="S9" s="31"/>
      <c r="T9" s="30"/>
      <c r="U9" s="31"/>
      <c r="V9" s="30"/>
      <c r="W9" s="31"/>
      <c r="X9" s="11"/>
    </row>
    <row r="10" spans="2:24" s="9" customFormat="1" ht="24" x14ac:dyDescent="0.2">
      <c r="B10" s="37">
        <v>14079</v>
      </c>
      <c r="C10" s="38" t="s">
        <v>20</v>
      </c>
      <c r="D10" s="28" t="s">
        <v>18</v>
      </c>
      <c r="E10" s="29">
        <v>27568131</v>
      </c>
      <c r="F10" s="30"/>
      <c r="G10" s="31">
        <v>15463639</v>
      </c>
      <c r="H10" s="30"/>
      <c r="I10" s="31"/>
      <c r="J10" s="30"/>
      <c r="K10" s="31"/>
      <c r="L10" s="30"/>
      <c r="M10" s="31">
        <v>0</v>
      </c>
      <c r="N10" s="30"/>
      <c r="O10" s="31">
        <v>0</v>
      </c>
      <c r="P10" s="30"/>
      <c r="Q10" s="31"/>
      <c r="R10" s="30"/>
      <c r="S10" s="31"/>
      <c r="T10" s="30"/>
      <c r="U10" s="31"/>
      <c r="V10" s="30"/>
      <c r="W10" s="31"/>
      <c r="X10" s="11"/>
    </row>
    <row r="11" spans="2:24" s="9" customFormat="1" ht="24" x14ac:dyDescent="0.2">
      <c r="B11" s="37">
        <v>14080</v>
      </c>
      <c r="C11" s="38" t="s">
        <v>21</v>
      </c>
      <c r="D11" s="28" t="s">
        <v>18</v>
      </c>
      <c r="E11" s="29">
        <v>38155937</v>
      </c>
      <c r="F11" s="30"/>
      <c r="G11" s="31">
        <v>35863495</v>
      </c>
      <c r="H11" s="30"/>
      <c r="I11" s="31"/>
      <c r="J11" s="30"/>
      <c r="K11" s="31"/>
      <c r="L11" s="30"/>
      <c r="M11" s="31">
        <v>0</v>
      </c>
      <c r="N11" s="30"/>
      <c r="O11" s="31">
        <v>0</v>
      </c>
      <c r="P11" s="30"/>
      <c r="Q11" s="31"/>
      <c r="R11" s="30"/>
      <c r="S11" s="31"/>
      <c r="T11" s="30">
        <v>24934988</v>
      </c>
      <c r="U11" s="31"/>
      <c r="V11" s="30"/>
      <c r="W11" s="31"/>
      <c r="X11" s="11"/>
    </row>
    <row r="12" spans="2:24" s="9" customFormat="1" ht="24" x14ac:dyDescent="0.2">
      <c r="B12" s="37">
        <v>14183</v>
      </c>
      <c r="C12" s="38" t="s">
        <v>23</v>
      </c>
      <c r="D12" s="28" t="s">
        <v>18</v>
      </c>
      <c r="E12" s="29">
        <v>948528910.90799999</v>
      </c>
      <c r="F12" s="30"/>
      <c r="G12" s="31">
        <v>83620869</v>
      </c>
      <c r="H12" s="30"/>
      <c r="I12" s="31">
        <v>70926256</v>
      </c>
      <c r="J12" s="30"/>
      <c r="K12" s="31">
        <v>16587007</v>
      </c>
      <c r="L12" s="30"/>
      <c r="M12" s="31">
        <v>2050000</v>
      </c>
      <c r="N12" s="30">
        <v>123437055</v>
      </c>
      <c r="O12" s="31">
        <v>6293893</v>
      </c>
      <c r="P12" s="30">
        <v>137632957</v>
      </c>
      <c r="Q12" s="31"/>
      <c r="R12" s="30">
        <v>34972707</v>
      </c>
      <c r="S12" s="31">
        <v>2600000</v>
      </c>
      <c r="T12" s="30">
        <v>210318469</v>
      </c>
      <c r="U12" s="31"/>
      <c r="V12" s="30">
        <v>14051399</v>
      </c>
      <c r="W12" s="31"/>
      <c r="X12" s="11"/>
    </row>
    <row r="13" spans="2:24" s="9" customFormat="1" ht="16.5" customHeight="1" x14ac:dyDescent="0.2">
      <c r="B13" s="37">
        <v>14177</v>
      </c>
      <c r="C13" s="38" t="s">
        <v>24</v>
      </c>
      <c r="D13" s="28" t="s">
        <v>18</v>
      </c>
      <c r="E13" s="29">
        <v>75974089</v>
      </c>
      <c r="F13" s="30"/>
      <c r="G13" s="31">
        <v>11390090</v>
      </c>
      <c r="H13" s="30"/>
      <c r="I13" s="31">
        <v>28623665</v>
      </c>
      <c r="J13" s="30"/>
      <c r="K13" s="31">
        <v>24240083</v>
      </c>
      <c r="L13" s="30"/>
      <c r="M13" s="31">
        <v>19553956</v>
      </c>
      <c r="N13" s="30"/>
      <c r="O13" s="31">
        <v>20060097</v>
      </c>
      <c r="P13" s="30"/>
      <c r="Q13" s="31"/>
      <c r="R13" s="30"/>
      <c r="S13" s="31"/>
      <c r="T13" s="30"/>
      <c r="U13" s="31"/>
      <c r="V13" s="30"/>
      <c r="W13" s="31"/>
      <c r="X13" s="11"/>
    </row>
    <row r="14" spans="2:24" s="9" customFormat="1" ht="24" x14ac:dyDescent="0.2">
      <c r="B14" s="37">
        <v>14151</v>
      </c>
      <c r="C14" s="38" t="s">
        <v>25</v>
      </c>
      <c r="D14" s="28" t="s">
        <v>16</v>
      </c>
      <c r="E14" s="29">
        <v>1116284111</v>
      </c>
      <c r="F14" s="30"/>
      <c r="G14" s="31">
        <v>230500562.84</v>
      </c>
      <c r="H14" s="30"/>
      <c r="I14" s="31"/>
      <c r="J14" s="30"/>
      <c r="K14" s="31">
        <v>722737455</v>
      </c>
      <c r="L14" s="30"/>
      <c r="M14" s="31">
        <v>0</v>
      </c>
      <c r="N14" s="30"/>
      <c r="O14" s="31">
        <v>0</v>
      </c>
      <c r="P14" s="30"/>
      <c r="Q14" s="31"/>
      <c r="R14" s="30"/>
      <c r="S14" s="31"/>
      <c r="T14" s="30"/>
      <c r="U14" s="31"/>
      <c r="V14" s="30">
        <f>839427*53.5376</f>
        <v>44940906.955200002</v>
      </c>
      <c r="W14" s="31"/>
      <c r="X14" s="11"/>
    </row>
    <row r="15" spans="2:24" s="9" customFormat="1" ht="24" x14ac:dyDescent="0.2">
      <c r="B15" s="37">
        <v>14412</v>
      </c>
      <c r="C15" s="38" t="s">
        <v>26</v>
      </c>
      <c r="D15" s="28" t="s">
        <v>18</v>
      </c>
      <c r="E15" s="29">
        <v>210998690</v>
      </c>
      <c r="F15" s="30"/>
      <c r="G15" s="31">
        <v>4675935</v>
      </c>
      <c r="H15" s="30"/>
      <c r="I15" s="31"/>
      <c r="J15" s="30"/>
      <c r="K15" s="31"/>
      <c r="L15" s="30"/>
      <c r="M15" s="31">
        <v>0</v>
      </c>
      <c r="N15" s="30"/>
      <c r="O15" s="31">
        <v>0</v>
      </c>
      <c r="P15" s="30"/>
      <c r="Q15" s="31">
        <v>894083</v>
      </c>
      <c r="R15" s="30"/>
      <c r="S15" s="31"/>
      <c r="T15" s="30"/>
      <c r="U15" s="31"/>
      <c r="V15" s="30"/>
      <c r="W15" s="31"/>
      <c r="X15" s="11"/>
    </row>
    <row r="16" spans="2:24" s="9" customFormat="1" ht="24" x14ac:dyDescent="0.2">
      <c r="B16" s="37">
        <v>14409</v>
      </c>
      <c r="C16" s="38" t="s">
        <v>27</v>
      </c>
      <c r="D16" s="28" t="s">
        <v>18</v>
      </c>
      <c r="E16" s="29">
        <v>183377657</v>
      </c>
      <c r="F16" s="30"/>
      <c r="G16" s="31">
        <v>15207862</v>
      </c>
      <c r="H16" s="30"/>
      <c r="I16" s="31">
        <v>8202080</v>
      </c>
      <c r="J16" s="30"/>
      <c r="K16" s="31"/>
      <c r="L16" s="30">
        <v>9151898</v>
      </c>
      <c r="M16" s="31">
        <v>0</v>
      </c>
      <c r="N16" s="30">
        <v>14450439</v>
      </c>
      <c r="O16" s="31">
        <v>0</v>
      </c>
      <c r="P16" s="30">
        <v>12753533</v>
      </c>
      <c r="Q16" s="31"/>
      <c r="R16" s="30">
        <v>11795327</v>
      </c>
      <c r="S16" s="31"/>
      <c r="T16" s="30"/>
      <c r="U16" s="31"/>
      <c r="V16" s="30">
        <v>15571419</v>
      </c>
      <c r="W16" s="31"/>
      <c r="X16" s="11"/>
    </row>
    <row r="17" spans="2:24" s="9" customFormat="1" ht="24" x14ac:dyDescent="0.2">
      <c r="B17" s="37">
        <v>14410</v>
      </c>
      <c r="C17" s="38" t="s">
        <v>28</v>
      </c>
      <c r="D17" s="28" t="s">
        <v>18</v>
      </c>
      <c r="E17" s="29">
        <v>281627757</v>
      </c>
      <c r="F17" s="30"/>
      <c r="G17" s="31"/>
      <c r="H17" s="30"/>
      <c r="I17" s="31">
        <v>10383323</v>
      </c>
      <c r="J17" s="30"/>
      <c r="K17" s="31">
        <v>10148867</v>
      </c>
      <c r="L17" s="30"/>
      <c r="M17" s="31">
        <v>0</v>
      </c>
      <c r="N17" s="30"/>
      <c r="O17" s="31">
        <v>0</v>
      </c>
      <c r="P17" s="30"/>
      <c r="Q17" s="31"/>
      <c r="R17" s="30"/>
      <c r="S17" s="31"/>
      <c r="T17" s="30"/>
      <c r="U17" s="31"/>
      <c r="V17" s="30"/>
      <c r="W17" s="31"/>
      <c r="X17" s="11"/>
    </row>
    <row r="18" spans="2:24" s="9" customFormat="1" ht="12.75" customHeight="1" x14ac:dyDescent="0.2">
      <c r="B18" s="37">
        <v>14414</v>
      </c>
      <c r="C18" s="38" t="s">
        <v>29</v>
      </c>
      <c r="D18" s="28" t="s">
        <v>18</v>
      </c>
      <c r="E18" s="29">
        <v>152226325.47999996</v>
      </c>
      <c r="F18" s="30"/>
      <c r="G18" s="31">
        <v>14840533</v>
      </c>
      <c r="H18" s="30"/>
      <c r="I18" s="31"/>
      <c r="J18" s="30"/>
      <c r="K18" s="31"/>
      <c r="L18" s="30"/>
      <c r="M18" s="31">
        <v>914894</v>
      </c>
      <c r="N18" s="30"/>
      <c r="O18" s="31">
        <v>0</v>
      </c>
      <c r="P18" s="30"/>
      <c r="Q18" s="31">
        <v>848607</v>
      </c>
      <c r="R18" s="30">
        <v>14484152</v>
      </c>
      <c r="S18" s="31"/>
      <c r="T18" s="30">
        <v>12766850</v>
      </c>
      <c r="U18" s="31"/>
      <c r="V18" s="30">
        <v>620627</v>
      </c>
      <c r="W18" s="31"/>
      <c r="X18" s="11"/>
    </row>
    <row r="19" spans="2:24" s="9" customFormat="1" ht="24" x14ac:dyDescent="0.2">
      <c r="B19" s="37">
        <v>14413</v>
      </c>
      <c r="C19" s="38" t="s">
        <v>30</v>
      </c>
      <c r="D19" s="28" t="s">
        <v>18</v>
      </c>
      <c r="E19" s="29">
        <v>103656057.63000001</v>
      </c>
      <c r="F19" s="30"/>
      <c r="G19" s="31"/>
      <c r="H19" s="30"/>
      <c r="I19" s="31"/>
      <c r="J19" s="30"/>
      <c r="K19" s="31"/>
      <c r="L19" s="30"/>
      <c r="M19" s="31">
        <v>0</v>
      </c>
      <c r="N19" s="30"/>
      <c r="O19" s="31">
        <v>0</v>
      </c>
      <c r="P19" s="30"/>
      <c r="Q19" s="31"/>
      <c r="R19" s="30"/>
      <c r="S19" s="31"/>
      <c r="T19" s="30"/>
      <c r="U19" s="31"/>
      <c r="V19" s="30"/>
      <c r="W19" s="31"/>
      <c r="X19" s="11"/>
    </row>
    <row r="20" spans="2:24" s="9" customFormat="1" ht="12" customHeight="1" x14ac:dyDescent="0.2">
      <c r="B20" s="37">
        <v>14408</v>
      </c>
      <c r="C20" s="38" t="s">
        <v>31</v>
      </c>
      <c r="D20" s="28" t="s">
        <v>18</v>
      </c>
      <c r="E20" s="29">
        <v>179417467.48999998</v>
      </c>
      <c r="F20" s="30"/>
      <c r="G20" s="31"/>
      <c r="H20" s="30"/>
      <c r="I20" s="31"/>
      <c r="J20" s="30"/>
      <c r="K20" s="31"/>
      <c r="L20" s="30"/>
      <c r="M20" s="31">
        <v>0</v>
      </c>
      <c r="N20" s="30"/>
      <c r="O20" s="31">
        <v>0</v>
      </c>
      <c r="P20" s="30"/>
      <c r="Q20" s="31"/>
      <c r="R20" s="30">
        <v>2193673</v>
      </c>
      <c r="S20" s="31"/>
      <c r="T20" s="30"/>
      <c r="U20" s="31"/>
      <c r="V20" s="30"/>
      <c r="W20" s="31"/>
      <c r="X20" s="11"/>
    </row>
    <row r="21" spans="2:24" s="9" customFormat="1" ht="24" x14ac:dyDescent="0.2">
      <c r="B21" s="37" t="s">
        <v>43</v>
      </c>
      <c r="C21" s="38" t="s">
        <v>47</v>
      </c>
      <c r="D21" s="28" t="s">
        <v>18</v>
      </c>
      <c r="E21" s="29">
        <v>276492077</v>
      </c>
      <c r="F21" s="30"/>
      <c r="G21" s="31"/>
      <c r="H21" s="30"/>
      <c r="I21" s="31">
        <v>32628342</v>
      </c>
      <c r="J21" s="30"/>
      <c r="K21" s="31">
        <v>35199387</v>
      </c>
      <c r="L21" s="30">
        <v>14229636</v>
      </c>
      <c r="M21" s="31"/>
      <c r="N21" s="30">
        <v>8170263</v>
      </c>
      <c r="O21" s="31">
        <v>1175573</v>
      </c>
      <c r="P21" s="30">
        <v>14436835</v>
      </c>
      <c r="Q21" s="31"/>
      <c r="R21" s="30"/>
      <c r="S21" s="31"/>
      <c r="T21" s="30">
        <v>45561984</v>
      </c>
      <c r="U21" s="31"/>
      <c r="V21" s="30">
        <v>126176187</v>
      </c>
      <c r="W21" s="31"/>
      <c r="X21" s="11"/>
    </row>
    <row r="22" spans="2:24" s="9" customFormat="1" ht="24" x14ac:dyDescent="0.2">
      <c r="B22" s="37" t="s">
        <v>44</v>
      </c>
      <c r="C22" s="38" t="s">
        <v>48</v>
      </c>
      <c r="D22" s="28" t="s">
        <v>18</v>
      </c>
      <c r="E22" s="29">
        <v>92948010</v>
      </c>
      <c r="F22" s="30"/>
      <c r="G22" s="31"/>
      <c r="H22" s="30"/>
      <c r="I22" s="31">
        <v>18666955</v>
      </c>
      <c r="J22" s="30"/>
      <c r="K22" s="31"/>
      <c r="L22" s="30"/>
      <c r="M22" s="31">
        <v>0</v>
      </c>
      <c r="N22" s="30">
        <v>13707972</v>
      </c>
      <c r="O22" s="31">
        <v>0</v>
      </c>
      <c r="P22" s="30"/>
      <c r="Q22" s="31"/>
      <c r="R22" s="30"/>
      <c r="S22" s="31"/>
      <c r="T22" s="30"/>
      <c r="U22" s="31">
        <v>34086304</v>
      </c>
      <c r="V22" s="30">
        <v>40940475</v>
      </c>
      <c r="W22" s="31"/>
      <c r="X22" s="11"/>
    </row>
    <row r="23" spans="2:24" s="9" customFormat="1" ht="24" x14ac:dyDescent="0.2">
      <c r="B23" s="37" t="s">
        <v>45</v>
      </c>
      <c r="C23" s="38" t="s">
        <v>49</v>
      </c>
      <c r="D23" s="28" t="s">
        <v>18</v>
      </c>
      <c r="E23" s="29">
        <v>31055041.631999999</v>
      </c>
      <c r="F23" s="30"/>
      <c r="G23" s="31"/>
      <c r="H23" s="30"/>
      <c r="I23" s="31"/>
      <c r="J23" s="30"/>
      <c r="K23" s="31"/>
      <c r="L23" s="30"/>
      <c r="M23" s="31">
        <v>0</v>
      </c>
      <c r="N23" s="30">
        <v>3795535</v>
      </c>
      <c r="O23" s="31">
        <v>0</v>
      </c>
      <c r="P23" s="30"/>
      <c r="Q23" s="31"/>
      <c r="R23" s="30">
        <v>11248746</v>
      </c>
      <c r="S23" s="31"/>
      <c r="T23" s="30">
        <v>8359886</v>
      </c>
      <c r="U23" s="31"/>
      <c r="V23" s="30"/>
      <c r="W23" s="31"/>
      <c r="X23" s="11"/>
    </row>
    <row r="24" spans="2:24" s="9" customFormat="1" ht="23.25" customHeight="1" x14ac:dyDescent="0.2">
      <c r="B24" s="37" t="s">
        <v>52</v>
      </c>
      <c r="C24" s="38" t="s">
        <v>53</v>
      </c>
      <c r="D24" s="28" t="s">
        <v>18</v>
      </c>
      <c r="E24" s="29">
        <v>94789737</v>
      </c>
      <c r="F24" s="30"/>
      <c r="G24" s="31">
        <v>19598864</v>
      </c>
      <c r="H24" s="30"/>
      <c r="I24" s="31">
        <v>31664629</v>
      </c>
      <c r="J24" s="30"/>
      <c r="K24" s="31"/>
      <c r="L24" s="30"/>
      <c r="M24" s="31">
        <v>657883</v>
      </c>
      <c r="N24" s="30"/>
      <c r="O24" s="31">
        <v>0</v>
      </c>
      <c r="P24" s="30"/>
      <c r="Q24" s="31"/>
      <c r="R24" s="30"/>
      <c r="S24" s="31"/>
      <c r="T24" s="30">
        <v>67214902</v>
      </c>
      <c r="U24" s="31"/>
      <c r="V24" s="30">
        <v>1375361</v>
      </c>
      <c r="W24" s="31"/>
      <c r="X24" s="11"/>
    </row>
    <row r="25" spans="2:24" s="9" customFormat="1" ht="22.5" customHeight="1" x14ac:dyDescent="0.2">
      <c r="B25" s="37" t="s">
        <v>46</v>
      </c>
      <c r="C25" s="38" t="s">
        <v>50</v>
      </c>
      <c r="D25" s="28" t="s">
        <v>18</v>
      </c>
      <c r="E25" s="29">
        <v>192639483.28</v>
      </c>
      <c r="F25" s="30"/>
      <c r="G25" s="31"/>
      <c r="H25" s="30"/>
      <c r="I25" s="31"/>
      <c r="J25" s="30"/>
      <c r="K25" s="31"/>
      <c r="L25" s="30">
        <v>25085685</v>
      </c>
      <c r="M25" s="31"/>
      <c r="N25" s="30">
        <v>39627096</v>
      </c>
      <c r="O25" s="31">
        <v>0</v>
      </c>
      <c r="P25" s="30">
        <v>5032205</v>
      </c>
      <c r="Q25" s="31"/>
      <c r="R25" s="30">
        <v>9808909</v>
      </c>
      <c r="S25" s="31"/>
      <c r="T25" s="30">
        <v>38799138</v>
      </c>
      <c r="U25" s="31"/>
      <c r="V25" s="30">
        <v>32888533</v>
      </c>
      <c r="W25" s="31"/>
      <c r="X25" s="11"/>
    </row>
    <row r="26" spans="2:24" s="9" customFormat="1" ht="36" x14ac:dyDescent="0.2">
      <c r="B26" s="37">
        <v>14452</v>
      </c>
      <c r="C26" s="38" t="s">
        <v>51</v>
      </c>
      <c r="D26" s="28" t="s">
        <v>18</v>
      </c>
      <c r="E26" s="29">
        <v>69048241</v>
      </c>
      <c r="F26" s="30"/>
      <c r="G26" s="31"/>
      <c r="H26" s="30"/>
      <c r="I26" s="31"/>
      <c r="J26" s="30"/>
      <c r="K26" s="31"/>
      <c r="L26" s="30"/>
      <c r="M26" s="31">
        <v>0</v>
      </c>
      <c r="N26" s="30"/>
      <c r="O26" s="31">
        <v>0</v>
      </c>
      <c r="P26" s="30"/>
      <c r="Q26" s="31"/>
      <c r="R26" s="30"/>
      <c r="S26" s="31"/>
      <c r="T26" s="30">
        <v>57404558</v>
      </c>
      <c r="U26" s="31"/>
      <c r="V26" s="30"/>
      <c r="W26" s="31"/>
      <c r="X26" s="11"/>
    </row>
    <row r="27" spans="2:24" s="9" customFormat="1" ht="17.25" customHeight="1" x14ac:dyDescent="0.2">
      <c r="B27" s="37">
        <v>14709</v>
      </c>
      <c r="C27" s="38" t="s">
        <v>65</v>
      </c>
      <c r="D27" s="28" t="s">
        <v>18</v>
      </c>
      <c r="E27" s="29">
        <v>410000000</v>
      </c>
      <c r="F27" s="30"/>
      <c r="G27" s="31"/>
      <c r="H27" s="30"/>
      <c r="I27" s="31"/>
      <c r="J27" s="30"/>
      <c r="K27" s="31"/>
      <c r="L27" s="30"/>
      <c r="M27" s="31">
        <v>0</v>
      </c>
      <c r="N27" s="30"/>
      <c r="O27" s="31">
        <v>0</v>
      </c>
      <c r="P27" s="30"/>
      <c r="Q27" s="31"/>
      <c r="R27" s="30"/>
      <c r="S27" s="31"/>
      <c r="T27" s="30"/>
      <c r="U27" s="31"/>
      <c r="V27" s="30"/>
      <c r="W27" s="31"/>
      <c r="X27" s="11"/>
    </row>
    <row r="28" spans="2:24" s="9" customFormat="1" ht="24" x14ac:dyDescent="0.2">
      <c r="B28" s="37">
        <v>14411</v>
      </c>
      <c r="C28" s="38" t="s">
        <v>32</v>
      </c>
      <c r="D28" s="28" t="s">
        <v>18</v>
      </c>
      <c r="E28" s="29">
        <v>21823526</v>
      </c>
      <c r="F28" s="32"/>
      <c r="G28" s="33">
        <v>2241233</v>
      </c>
      <c r="H28" s="32"/>
      <c r="I28" s="33">
        <v>6672609</v>
      </c>
      <c r="J28" s="32"/>
      <c r="K28" s="33">
        <v>6095288</v>
      </c>
      <c r="L28" s="32">
        <v>18398775</v>
      </c>
      <c r="M28" s="33"/>
      <c r="N28" s="32"/>
      <c r="O28" s="33">
        <v>0</v>
      </c>
      <c r="P28" s="32"/>
      <c r="Q28" s="33"/>
      <c r="R28" s="32"/>
      <c r="S28" s="33"/>
      <c r="T28" s="32">
        <v>11370429</v>
      </c>
      <c r="U28" s="33">
        <v>12967318</v>
      </c>
      <c r="V28" s="32"/>
      <c r="W28" s="33"/>
      <c r="X28" s="11"/>
    </row>
    <row r="29" spans="2:24" s="9" customFormat="1" ht="12" x14ac:dyDescent="0.2">
      <c r="B29" s="82" t="s">
        <v>61</v>
      </c>
      <c r="C29" s="82"/>
      <c r="D29" s="82"/>
      <c r="E29" s="82"/>
      <c r="F29" s="27">
        <f>SUM(F30:F42)</f>
        <v>0</v>
      </c>
      <c r="G29" s="27">
        <f t="shared" ref="G29:U29" si="1">SUM(G30:G44)</f>
        <v>46186399</v>
      </c>
      <c r="H29" s="27">
        <f t="shared" si="1"/>
        <v>0</v>
      </c>
      <c r="I29" s="27">
        <f t="shared" si="1"/>
        <v>128445392</v>
      </c>
      <c r="J29" s="27">
        <f t="shared" si="1"/>
        <v>0</v>
      </c>
      <c r="K29" s="27">
        <f t="shared" si="1"/>
        <v>143917024</v>
      </c>
      <c r="L29" s="27">
        <f t="shared" si="1"/>
        <v>0</v>
      </c>
      <c r="M29" s="27">
        <f t="shared" si="1"/>
        <v>73402050</v>
      </c>
      <c r="N29" s="27">
        <f t="shared" si="1"/>
        <v>0</v>
      </c>
      <c r="O29" s="27">
        <f t="shared" si="1"/>
        <v>163009630</v>
      </c>
      <c r="P29" s="27">
        <f t="shared" si="1"/>
        <v>0</v>
      </c>
      <c r="Q29" s="27">
        <f t="shared" si="1"/>
        <v>42264738</v>
      </c>
      <c r="R29" s="27">
        <f t="shared" si="1"/>
        <v>0</v>
      </c>
      <c r="S29" s="27">
        <f t="shared" si="1"/>
        <v>131022630</v>
      </c>
      <c r="T29" s="27">
        <f t="shared" si="1"/>
        <v>0</v>
      </c>
      <c r="U29" s="27">
        <f t="shared" si="1"/>
        <v>1940330</v>
      </c>
      <c r="V29" s="27">
        <f>SUM(V30:V44)</f>
        <v>10259123</v>
      </c>
      <c r="W29" s="27">
        <f>SUM(W30:W44)</f>
        <v>32258081</v>
      </c>
      <c r="X29" s="11"/>
    </row>
    <row r="30" spans="2:24" s="9" customFormat="1" ht="12.75" customHeight="1" x14ac:dyDescent="0.2">
      <c r="B30" s="37" t="s">
        <v>33</v>
      </c>
      <c r="C30" s="38" t="s">
        <v>42</v>
      </c>
      <c r="D30" s="28" t="s">
        <v>18</v>
      </c>
      <c r="E30" s="29"/>
      <c r="F30" s="30"/>
      <c r="G30" s="31">
        <v>13291606</v>
      </c>
      <c r="H30" s="30"/>
      <c r="I30" s="31"/>
      <c r="J30" s="30"/>
      <c r="K30" s="31"/>
      <c r="L30" s="30"/>
      <c r="M30" s="31"/>
      <c r="N30" s="30"/>
      <c r="O30" s="31"/>
      <c r="P30" s="30"/>
      <c r="Q30" s="31"/>
      <c r="R30" s="30"/>
      <c r="S30" s="31"/>
      <c r="T30" s="30"/>
      <c r="U30" s="31">
        <v>1940330</v>
      </c>
      <c r="V30" s="30"/>
      <c r="W30" s="31"/>
      <c r="X30" s="11"/>
    </row>
    <row r="31" spans="2:24" s="9" customFormat="1" ht="12.75" customHeight="1" x14ac:dyDescent="0.2">
      <c r="B31" s="37" t="s">
        <v>33</v>
      </c>
      <c r="C31" s="38" t="s">
        <v>56</v>
      </c>
      <c r="D31" s="28"/>
      <c r="E31" s="29"/>
      <c r="F31" s="30"/>
      <c r="G31" s="31"/>
      <c r="H31" s="30"/>
      <c r="I31" s="31"/>
      <c r="J31" s="30"/>
      <c r="K31" s="31"/>
      <c r="L31" s="30"/>
      <c r="M31" s="31"/>
      <c r="N31" s="30"/>
      <c r="O31" s="31"/>
      <c r="P31" s="30"/>
      <c r="Q31" s="31"/>
      <c r="R31" s="30"/>
      <c r="S31" s="31"/>
      <c r="T31" s="30"/>
      <c r="U31" s="31"/>
      <c r="V31" s="30"/>
      <c r="W31" s="31">
        <v>5999450</v>
      </c>
      <c r="X31" s="11"/>
    </row>
    <row r="32" spans="2:24" s="9" customFormat="1" ht="24" x14ac:dyDescent="0.2">
      <c r="B32" s="37">
        <v>12494</v>
      </c>
      <c r="C32" s="38" t="s">
        <v>22</v>
      </c>
      <c r="D32" s="28" t="s">
        <v>18</v>
      </c>
      <c r="E32" s="29"/>
      <c r="F32" s="30"/>
      <c r="G32" s="31"/>
      <c r="H32" s="30"/>
      <c r="I32" s="31">
        <v>3690295</v>
      </c>
      <c r="J32" s="30"/>
      <c r="K32" s="31"/>
      <c r="L32" s="30"/>
      <c r="M32" s="31"/>
      <c r="N32" s="30"/>
      <c r="O32" s="31"/>
      <c r="P32" s="30"/>
      <c r="Q32" s="31"/>
      <c r="R32" s="30"/>
      <c r="S32" s="31"/>
      <c r="T32" s="30"/>
      <c r="U32" s="31"/>
      <c r="V32" s="30"/>
      <c r="W32" s="31"/>
      <c r="X32" s="11"/>
    </row>
    <row r="33" spans="1:24" s="9" customFormat="1" ht="24" x14ac:dyDescent="0.2">
      <c r="B33" s="37">
        <v>12498</v>
      </c>
      <c r="C33" s="38" t="s">
        <v>68</v>
      </c>
      <c r="D33" s="28" t="s">
        <v>18</v>
      </c>
      <c r="E33" s="29"/>
      <c r="F33" s="30"/>
      <c r="G33" s="31"/>
      <c r="H33" s="30"/>
      <c r="I33" s="31"/>
      <c r="J33" s="30"/>
      <c r="K33" s="31"/>
      <c r="L33" s="30"/>
      <c r="M33" s="31"/>
      <c r="N33" s="30"/>
      <c r="O33" s="31">
        <v>7958846</v>
      </c>
      <c r="P33" s="30"/>
      <c r="Q33" s="31"/>
      <c r="R33" s="30"/>
      <c r="S33" s="31"/>
      <c r="T33" s="30"/>
      <c r="U33" s="31"/>
      <c r="V33" s="30"/>
      <c r="W33" s="31"/>
      <c r="X33" s="11"/>
    </row>
    <row r="34" spans="1:24" s="9" customFormat="1" ht="24" x14ac:dyDescent="0.2">
      <c r="B34" s="37">
        <v>6810</v>
      </c>
      <c r="C34" s="38" t="s">
        <v>59</v>
      </c>
      <c r="D34" s="28" t="s">
        <v>18</v>
      </c>
      <c r="E34" s="29"/>
      <c r="F34" s="30"/>
      <c r="G34" s="31">
        <v>16730088</v>
      </c>
      <c r="H34" s="30"/>
      <c r="I34" s="31"/>
      <c r="J34" s="30"/>
      <c r="K34" s="31">
        <v>18935339</v>
      </c>
      <c r="L34" s="30"/>
      <c r="M34" s="31">
        <v>15327643</v>
      </c>
      <c r="N34" s="30"/>
      <c r="O34" s="31">
        <v>47258542</v>
      </c>
      <c r="P34" s="30"/>
      <c r="Q34" s="31"/>
      <c r="R34" s="30"/>
      <c r="S34" s="31">
        <v>19733919</v>
      </c>
      <c r="T34" s="30"/>
      <c r="U34" s="31"/>
      <c r="V34" s="30">
        <v>10259123</v>
      </c>
      <c r="W34" s="31"/>
      <c r="X34" s="11"/>
    </row>
    <row r="35" spans="1:24" s="9" customFormat="1" ht="24" x14ac:dyDescent="0.2">
      <c r="B35" s="37">
        <v>13923</v>
      </c>
      <c r="C35" s="38" t="s">
        <v>54</v>
      </c>
      <c r="D35" s="28" t="s">
        <v>18</v>
      </c>
      <c r="E35" s="29"/>
      <c r="F35" s="30"/>
      <c r="G35" s="31"/>
      <c r="H35" s="30"/>
      <c r="I35" s="31"/>
      <c r="J35" s="30"/>
      <c r="K35" s="31">
        <v>2466111</v>
      </c>
      <c r="L35" s="30"/>
      <c r="M35" s="31"/>
      <c r="N35" s="30"/>
      <c r="O35" s="31"/>
      <c r="P35" s="30"/>
      <c r="Q35" s="31"/>
      <c r="R35" s="30"/>
      <c r="S35" s="31"/>
      <c r="T35" s="30"/>
      <c r="U35" s="31"/>
      <c r="V35" s="30"/>
      <c r="W35" s="31">
        <v>5016176</v>
      </c>
      <c r="X35" s="11"/>
    </row>
    <row r="36" spans="1:24" s="9" customFormat="1" ht="24" x14ac:dyDescent="0.2">
      <c r="B36" s="37">
        <v>14783</v>
      </c>
      <c r="C36" s="38" t="s">
        <v>62</v>
      </c>
      <c r="D36" s="28" t="s">
        <v>18</v>
      </c>
      <c r="E36" s="29"/>
      <c r="F36" s="30"/>
      <c r="G36" s="31"/>
      <c r="H36" s="30"/>
      <c r="I36" s="31">
        <v>14704045</v>
      </c>
      <c r="J36" s="30"/>
      <c r="K36" s="31">
        <v>63833751</v>
      </c>
      <c r="L36" s="30"/>
      <c r="M36" s="31"/>
      <c r="N36" s="30"/>
      <c r="O36" s="31"/>
      <c r="P36" s="30"/>
      <c r="Q36" s="31"/>
      <c r="R36" s="30"/>
      <c r="S36" s="31"/>
      <c r="T36" s="30"/>
      <c r="U36" s="31"/>
      <c r="V36" s="30"/>
      <c r="W36" s="31"/>
      <c r="X36" s="11"/>
    </row>
    <row r="37" spans="1:24" s="9" customFormat="1" ht="24" x14ac:dyDescent="0.2">
      <c r="B37" s="37">
        <v>14764</v>
      </c>
      <c r="C37" s="38" t="s">
        <v>63</v>
      </c>
      <c r="D37" s="28" t="s">
        <v>18</v>
      </c>
      <c r="E37" s="29"/>
      <c r="F37" s="30"/>
      <c r="G37" s="31"/>
      <c r="H37" s="30"/>
      <c r="I37" s="31">
        <v>42910646</v>
      </c>
      <c r="J37" s="30"/>
      <c r="K37" s="31"/>
      <c r="L37" s="30"/>
      <c r="M37" s="31"/>
      <c r="N37" s="30"/>
      <c r="O37" s="31"/>
      <c r="P37" s="30"/>
      <c r="Q37" s="31"/>
      <c r="R37" s="30"/>
      <c r="S37" s="31">
        <v>18390001</v>
      </c>
      <c r="T37" s="30"/>
      <c r="U37" s="31"/>
      <c r="V37" s="30"/>
      <c r="W37" s="31"/>
      <c r="X37" s="11"/>
    </row>
    <row r="38" spans="1:24" s="9" customFormat="1" ht="24" x14ac:dyDescent="0.2">
      <c r="B38" s="37">
        <v>14796</v>
      </c>
      <c r="C38" s="38" t="s">
        <v>64</v>
      </c>
      <c r="D38" s="28" t="s">
        <v>18</v>
      </c>
      <c r="E38" s="29"/>
      <c r="F38" s="30"/>
      <c r="G38" s="31">
        <v>16164705</v>
      </c>
      <c r="H38" s="30"/>
      <c r="I38" s="31">
        <v>67140406</v>
      </c>
      <c r="J38" s="30"/>
      <c r="K38" s="31">
        <v>58681823</v>
      </c>
      <c r="L38" s="30"/>
      <c r="M38" s="31">
        <v>16854958</v>
      </c>
      <c r="N38" s="30"/>
      <c r="O38" s="31">
        <v>34331151</v>
      </c>
      <c r="P38" s="30"/>
      <c r="Q38" s="31"/>
      <c r="R38" s="30"/>
      <c r="S38" s="31">
        <v>32090825</v>
      </c>
      <c r="T38" s="30"/>
      <c r="U38" s="31"/>
      <c r="V38" s="30"/>
      <c r="W38" s="31">
        <v>21242455</v>
      </c>
      <c r="X38" s="11"/>
    </row>
    <row r="39" spans="1:24" s="9" customFormat="1" ht="24" x14ac:dyDescent="0.2">
      <c r="B39" s="37">
        <v>14784</v>
      </c>
      <c r="C39" s="38" t="s">
        <v>66</v>
      </c>
      <c r="D39" s="28" t="s">
        <v>18</v>
      </c>
      <c r="E39" s="29"/>
      <c r="F39" s="30"/>
      <c r="G39" s="31"/>
      <c r="H39" s="30"/>
      <c r="I39" s="31"/>
      <c r="J39" s="30"/>
      <c r="K39" s="31"/>
      <c r="L39" s="30"/>
      <c r="M39" s="31">
        <v>17779598</v>
      </c>
      <c r="N39" s="30"/>
      <c r="O39" s="31"/>
      <c r="P39" s="30"/>
      <c r="Q39" s="31">
        <v>21827620</v>
      </c>
      <c r="R39" s="30"/>
      <c r="S39" s="31"/>
      <c r="T39" s="30"/>
      <c r="U39" s="31"/>
      <c r="V39" s="30"/>
      <c r="W39" s="31"/>
      <c r="X39" s="11"/>
    </row>
    <row r="40" spans="1:24" s="9" customFormat="1" ht="24" x14ac:dyDescent="0.2">
      <c r="B40" s="37">
        <v>14763</v>
      </c>
      <c r="C40" s="38" t="s">
        <v>67</v>
      </c>
      <c r="D40" s="28" t="s">
        <v>18</v>
      </c>
      <c r="E40" s="29"/>
      <c r="F40" s="30"/>
      <c r="G40" s="31"/>
      <c r="H40" s="30"/>
      <c r="I40" s="31"/>
      <c r="J40" s="30"/>
      <c r="K40" s="31"/>
      <c r="L40" s="30"/>
      <c r="M40" s="31"/>
      <c r="N40" s="30"/>
      <c r="O40" s="31">
        <v>73461091</v>
      </c>
      <c r="P40" s="30"/>
      <c r="Q40" s="31"/>
      <c r="R40" s="30"/>
      <c r="S40" s="31">
        <v>5467840</v>
      </c>
      <c r="T40" s="30"/>
      <c r="U40" s="31"/>
      <c r="V40" s="30"/>
      <c r="W40" s="31"/>
      <c r="X40" s="11"/>
    </row>
    <row r="41" spans="1:24" s="9" customFormat="1" ht="24" x14ac:dyDescent="0.2">
      <c r="B41" s="37">
        <v>14939</v>
      </c>
      <c r="C41" s="38" t="s">
        <v>74</v>
      </c>
      <c r="D41" s="28"/>
      <c r="E41" s="29"/>
      <c r="F41" s="30"/>
      <c r="G41" s="31"/>
      <c r="H41" s="30"/>
      <c r="I41" s="31"/>
      <c r="J41" s="30"/>
      <c r="K41" s="31"/>
      <c r="L41" s="30"/>
      <c r="M41" s="31">
        <v>15428752</v>
      </c>
      <c r="N41" s="30"/>
      <c r="O41" s="31"/>
      <c r="P41" s="30"/>
      <c r="Q41" s="31"/>
      <c r="R41" s="30"/>
      <c r="S41" s="31"/>
      <c r="T41" s="30"/>
      <c r="U41" s="31"/>
      <c r="V41" s="30"/>
      <c r="W41" s="31"/>
      <c r="X41" s="11"/>
    </row>
    <row r="42" spans="1:24" s="9" customFormat="1" ht="24" x14ac:dyDescent="0.2">
      <c r="B42" s="37">
        <v>14915</v>
      </c>
      <c r="C42" s="38" t="s">
        <v>75</v>
      </c>
      <c r="D42" s="28"/>
      <c r="E42" s="29"/>
      <c r="F42" s="30"/>
      <c r="G42" s="31"/>
      <c r="H42" s="30"/>
      <c r="I42" s="31"/>
      <c r="J42" s="30"/>
      <c r="K42" s="31"/>
      <c r="L42" s="30"/>
      <c r="M42" s="31">
        <v>8011099</v>
      </c>
      <c r="N42" s="30"/>
      <c r="O42" s="31"/>
      <c r="P42" s="30"/>
      <c r="Q42" s="31">
        <v>20437118</v>
      </c>
      <c r="R42" s="30"/>
      <c r="S42" s="31"/>
      <c r="T42" s="30"/>
      <c r="U42" s="31"/>
      <c r="V42" s="30"/>
      <c r="W42" s="31"/>
      <c r="X42" s="11"/>
    </row>
    <row r="43" spans="1:24" s="9" customFormat="1" ht="24" x14ac:dyDescent="0.2">
      <c r="B43" s="37">
        <v>14746</v>
      </c>
      <c r="C43" s="38" t="s">
        <v>77</v>
      </c>
      <c r="D43" s="28"/>
      <c r="E43" s="29"/>
      <c r="F43" s="30"/>
      <c r="G43" s="31"/>
      <c r="H43" s="30"/>
      <c r="I43" s="31"/>
      <c r="J43" s="30"/>
      <c r="K43" s="31"/>
      <c r="L43" s="30"/>
      <c r="M43" s="31"/>
      <c r="N43" s="30"/>
      <c r="O43" s="31"/>
      <c r="P43" s="30"/>
      <c r="Q43" s="31"/>
      <c r="R43" s="30"/>
      <c r="S43" s="31"/>
      <c r="T43" s="30"/>
      <c r="U43" s="31"/>
      <c r="V43" s="30"/>
      <c r="W43" s="31"/>
      <c r="X43" s="11"/>
    </row>
    <row r="44" spans="1:24" s="9" customFormat="1" ht="24" x14ac:dyDescent="0.2">
      <c r="B44" s="37">
        <v>14944</v>
      </c>
      <c r="C44" s="38" t="s">
        <v>78</v>
      </c>
      <c r="D44" s="28"/>
      <c r="E44" s="29"/>
      <c r="F44" s="30"/>
      <c r="G44" s="31"/>
      <c r="H44" s="30"/>
      <c r="I44" s="31"/>
      <c r="J44" s="30"/>
      <c r="K44" s="31"/>
      <c r="L44" s="30"/>
      <c r="M44" s="31"/>
      <c r="N44" s="30"/>
      <c r="O44" s="31"/>
      <c r="P44" s="30"/>
      <c r="Q44" s="31"/>
      <c r="R44" s="30"/>
      <c r="S44" s="31">
        <v>55340045</v>
      </c>
      <c r="T44" s="30"/>
      <c r="U44" s="31"/>
      <c r="V44" s="30"/>
      <c r="W44" s="31"/>
      <c r="X44" s="11"/>
    </row>
    <row r="45" spans="1:24" s="9" customFormat="1" ht="12" x14ac:dyDescent="0.2">
      <c r="B45" s="85" t="s">
        <v>34</v>
      </c>
      <c r="C45" s="85"/>
      <c r="D45" s="85"/>
      <c r="E45" s="34">
        <f>SUM(E5:E28)</f>
        <v>5567322050.3599997</v>
      </c>
      <c r="F45" s="35">
        <f t="shared" ref="F45:W45" si="2">SUM(F5:F29)</f>
        <v>0</v>
      </c>
      <c r="G45" s="36">
        <f t="shared" si="2"/>
        <v>480376992.84000003</v>
      </c>
      <c r="H45" s="35">
        <f t="shared" si="2"/>
        <v>0</v>
      </c>
      <c r="I45" s="36">
        <f t="shared" si="2"/>
        <v>336213251</v>
      </c>
      <c r="J45" s="35">
        <f t="shared" si="2"/>
        <v>0</v>
      </c>
      <c r="K45" s="36">
        <f t="shared" si="2"/>
        <v>958925111</v>
      </c>
      <c r="L45" s="35">
        <f t="shared" si="2"/>
        <v>66865994</v>
      </c>
      <c r="M45" s="36">
        <f t="shared" si="2"/>
        <v>96578783</v>
      </c>
      <c r="N45" s="35">
        <f t="shared" si="2"/>
        <v>221565996</v>
      </c>
      <c r="O45" s="36">
        <f t="shared" si="2"/>
        <v>190539193</v>
      </c>
      <c r="P45" s="35">
        <f t="shared" si="2"/>
        <v>169855530</v>
      </c>
      <c r="Q45" s="36">
        <f t="shared" si="2"/>
        <v>44007428</v>
      </c>
      <c r="R45" s="35">
        <f t="shared" si="2"/>
        <v>84503514</v>
      </c>
      <c r="S45" s="36">
        <f t="shared" si="2"/>
        <v>133622630</v>
      </c>
      <c r="T45" s="35">
        <f t="shared" si="2"/>
        <v>1569089572.3699999</v>
      </c>
      <c r="U45" s="36">
        <f t="shared" si="2"/>
        <v>48993952</v>
      </c>
      <c r="V45" s="35">
        <f t="shared" si="2"/>
        <v>286824030.95520002</v>
      </c>
      <c r="W45" s="36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86" t="s">
        <v>73</v>
      </c>
      <c r="C47" s="86"/>
      <c r="D47" s="39"/>
      <c r="E47" s="40"/>
      <c r="F47" s="41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87" t="s">
        <v>71</v>
      </c>
      <c r="C48" s="87"/>
      <c r="D48" s="39"/>
      <c r="E48" s="40"/>
      <c r="F48" s="42">
        <f>+G45+I45+K45+M45+O45+Q45+S45+U45+W45</f>
        <v>2321515421.8400002</v>
      </c>
      <c r="I48" s="81"/>
      <c r="J48" s="81"/>
      <c r="K48" s="81"/>
    </row>
    <row r="49" spans="1:11" s="5" customFormat="1" ht="20.25" x14ac:dyDescent="0.25">
      <c r="A49"/>
      <c r="B49" s="80" t="s">
        <v>72</v>
      </c>
      <c r="C49" s="80"/>
      <c r="D49" s="39"/>
      <c r="E49" s="40"/>
      <c r="F49" s="43">
        <f>SUM(F47:F48)</f>
        <v>4720220059.1652002</v>
      </c>
      <c r="I49" s="81"/>
      <c r="J49" s="81"/>
      <c r="K49" s="81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V2:W2"/>
    <mergeCell ref="B29:E29"/>
    <mergeCell ref="B45:D45"/>
    <mergeCell ref="B47:C47"/>
    <mergeCell ref="B48:C48"/>
    <mergeCell ref="I48:K48"/>
    <mergeCell ref="B49:C49"/>
    <mergeCell ref="I49:K49"/>
    <mergeCell ref="P2:Q2"/>
    <mergeCell ref="R2:S2"/>
    <mergeCell ref="T2:U2"/>
    <mergeCell ref="B4:E4"/>
    <mergeCell ref="B5:B7"/>
    <mergeCell ref="C5:C7"/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</mergeCells>
  <pageMargins left="0.23622047244094491" right="0.23622047244094491" top="0.15748031496062992" bottom="0.19685039370078741" header="0.31496062992125984" footer="0.31496062992125984"/>
  <pageSetup paperSize="17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 filterMode="1">
    <pageSetUpPr fitToPage="1"/>
  </sheetPr>
  <dimension ref="A1:AC77"/>
  <sheetViews>
    <sheetView tabSelected="1" view="pageBreakPreview" topLeftCell="B1" zoomScale="110" zoomScaleNormal="80" zoomScaleSheetLayoutView="110" workbookViewId="0">
      <pane xSplit="2" ySplit="3" topLeftCell="E4" activePane="bottomRight" state="frozen"/>
      <selection activeCell="B1" sqref="B1"/>
      <selection pane="topRight" activeCell="E1" sqref="E1"/>
      <selection pane="bottomLeft" activeCell="B3" sqref="B3"/>
      <selection pane="bottomRight" activeCell="F60" sqref="F6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85546875" style="2" hidden="1" customWidth="1"/>
    <col min="6" max="6" width="17.28515625" style="4" customWidth="1"/>
    <col min="7" max="9" width="17.28515625" style="4" hidden="1" customWidth="1"/>
    <col min="10" max="11" width="17.28515625" style="4" customWidth="1"/>
    <col min="12" max="12" width="16.7109375" style="5" bestFit="1" customWidth="1"/>
    <col min="13" max="13" width="16" style="5" bestFit="1" customWidth="1"/>
    <col min="14" max="14" width="15" style="5" bestFit="1" customWidth="1"/>
    <col min="15" max="15" width="16.7109375" style="5" hidden="1" customWidth="1"/>
    <col min="16" max="17" width="15" style="5" hidden="1" customWidth="1"/>
    <col min="18" max="18" width="16.5703125" style="5" hidden="1" customWidth="1"/>
    <col min="19" max="19" width="15.42578125" style="5" hidden="1" customWidth="1"/>
    <col min="20" max="20" width="14.42578125" style="5" hidden="1" customWidth="1"/>
    <col min="21" max="21" width="14" style="5" hidden="1" customWidth="1"/>
    <col min="22" max="23" width="14.42578125" style="5" hidden="1" customWidth="1"/>
    <col min="24" max="24" width="21" bestFit="1" customWidth="1"/>
    <col min="25" max="25" width="15.28515625" style="16" bestFit="1" customWidth="1"/>
    <col min="28" max="28" width="12.140625" bestFit="1" customWidth="1"/>
    <col min="29" max="29" width="13.42578125" bestFit="1" customWidth="1"/>
  </cols>
  <sheetData>
    <row r="1" spans="2:29" s="9" customFormat="1" ht="60" customHeight="1" x14ac:dyDescent="0.2">
      <c r="B1" s="105" t="s">
        <v>157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Y1" s="15"/>
    </row>
    <row r="2" spans="2:29" s="9" customFormat="1" ht="12" x14ac:dyDescent="0.2">
      <c r="B2" s="106" t="s">
        <v>0</v>
      </c>
      <c r="C2" s="106" t="s">
        <v>1</v>
      </c>
      <c r="D2" s="107" t="s">
        <v>2</v>
      </c>
      <c r="E2" s="107" t="s">
        <v>88</v>
      </c>
      <c r="F2" s="109" t="s">
        <v>89</v>
      </c>
      <c r="G2" s="111" t="s">
        <v>146</v>
      </c>
      <c r="H2" s="111" t="s">
        <v>147</v>
      </c>
      <c r="I2" s="111" t="s">
        <v>148</v>
      </c>
      <c r="J2" s="111" t="s">
        <v>141</v>
      </c>
      <c r="K2" s="109" t="s">
        <v>120</v>
      </c>
      <c r="L2" s="103" t="s">
        <v>90</v>
      </c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Y2" s="15"/>
    </row>
    <row r="3" spans="2:29" s="9" customFormat="1" ht="12" x14ac:dyDescent="0.2">
      <c r="B3" s="104"/>
      <c r="C3" s="104"/>
      <c r="D3" s="108"/>
      <c r="E3" s="108"/>
      <c r="F3" s="110"/>
      <c r="G3" s="112"/>
      <c r="H3" s="112"/>
      <c r="I3" s="112"/>
      <c r="J3" s="112"/>
      <c r="K3" s="110"/>
      <c r="L3" s="19" t="s">
        <v>4</v>
      </c>
      <c r="M3" s="19" t="s">
        <v>5</v>
      </c>
      <c r="N3" s="19" t="s">
        <v>6</v>
      </c>
      <c r="O3" s="19" t="s">
        <v>7</v>
      </c>
      <c r="P3" s="19" t="s">
        <v>8</v>
      </c>
      <c r="Q3" s="19" t="s">
        <v>9</v>
      </c>
      <c r="R3" s="19" t="s">
        <v>10</v>
      </c>
      <c r="S3" s="19" t="s">
        <v>11</v>
      </c>
      <c r="T3" s="19" t="s">
        <v>12</v>
      </c>
      <c r="U3" s="19" t="s">
        <v>13</v>
      </c>
      <c r="V3" s="19" t="s">
        <v>14</v>
      </c>
      <c r="W3" s="19" t="s">
        <v>15</v>
      </c>
      <c r="Y3" s="15"/>
    </row>
    <row r="4" spans="2:29" s="9" customFormat="1" ht="24" x14ac:dyDescent="0.2">
      <c r="B4" s="10">
        <v>14074</v>
      </c>
      <c r="C4" s="22" t="s">
        <v>19</v>
      </c>
      <c r="D4" s="10" t="s">
        <v>18</v>
      </c>
      <c r="E4" s="20">
        <f>_xlfn.XLOOKUP(B4,Hoja1!A:A,Hoja1!B:B,0)</f>
        <v>48698246.788500011</v>
      </c>
      <c r="F4" s="20">
        <f>_xlfn.XLOOKUP(B4,Hoja1!A:A,Hoja1!C:C,0)</f>
        <v>48698246.788500011</v>
      </c>
      <c r="G4" s="67">
        <v>11</v>
      </c>
      <c r="H4" s="67" t="s">
        <v>151</v>
      </c>
      <c r="I4" s="67" t="s">
        <v>153</v>
      </c>
      <c r="J4" s="20" t="s">
        <v>101</v>
      </c>
      <c r="K4" s="20">
        <f>SUM(L4:W4)</f>
        <v>0</v>
      </c>
      <c r="L4" s="21">
        <v>0</v>
      </c>
      <c r="M4" s="21">
        <v>0</v>
      </c>
      <c r="N4" s="21">
        <v>0</v>
      </c>
      <c r="O4" s="21"/>
      <c r="P4" s="21"/>
      <c r="Q4" s="21"/>
      <c r="R4" s="21"/>
      <c r="S4" s="21"/>
      <c r="T4" s="21"/>
      <c r="U4" s="21"/>
      <c r="V4" s="21"/>
      <c r="W4" s="21"/>
      <c r="X4" s="11"/>
      <c r="Y4" s="15"/>
    </row>
    <row r="5" spans="2:29" s="9" customFormat="1" ht="12" x14ac:dyDescent="0.2">
      <c r="B5" s="10">
        <v>14075</v>
      </c>
      <c r="C5" s="22" t="s">
        <v>145</v>
      </c>
      <c r="D5" s="10"/>
      <c r="E5" s="20">
        <f>_xlfn.XLOOKUP(B5,Hoja1!A:A,Hoja1!B:B,0)</f>
        <v>68600870.510000005</v>
      </c>
      <c r="F5" s="20">
        <f>_xlfn.XLOOKUP(B5,Hoja1!A:A,Hoja1!C:C,0)</f>
        <v>75755752.120000005</v>
      </c>
      <c r="G5" s="67" t="s">
        <v>155</v>
      </c>
      <c r="H5" s="67" t="s">
        <v>154</v>
      </c>
      <c r="I5" s="67" t="s">
        <v>152</v>
      </c>
      <c r="J5" s="20" t="s">
        <v>91</v>
      </c>
      <c r="K5" s="20">
        <f>SUM(L5:W5)</f>
        <v>0</v>
      </c>
      <c r="L5" s="21">
        <v>0</v>
      </c>
      <c r="M5" s="21">
        <v>0</v>
      </c>
      <c r="N5" s="21">
        <v>0</v>
      </c>
      <c r="O5" s="21"/>
      <c r="P5" s="21"/>
      <c r="Q5" s="21"/>
      <c r="R5" s="21"/>
      <c r="S5" s="21"/>
      <c r="T5" s="21"/>
      <c r="U5" s="21"/>
      <c r="V5" s="21"/>
      <c r="W5" s="21"/>
      <c r="X5" s="11"/>
      <c r="Y5" s="15"/>
    </row>
    <row r="6" spans="2:29" s="9" customFormat="1" ht="24" x14ac:dyDescent="0.2">
      <c r="B6" s="10">
        <v>14151</v>
      </c>
      <c r="C6" s="22" t="s">
        <v>25</v>
      </c>
      <c r="D6" s="10" t="s">
        <v>16</v>
      </c>
      <c r="E6" s="20">
        <f>_xlfn.XLOOKUP(B6,Hoja1!A:A,Hoja1!B:B,0)</f>
        <v>166296441.69999999</v>
      </c>
      <c r="F6" s="20">
        <f>_xlfn.XLOOKUP(B6,Hoja1!A:A,Hoja1!C:C,0)</f>
        <v>706296442</v>
      </c>
      <c r="G6" s="67">
        <v>11</v>
      </c>
      <c r="H6" s="67" t="s">
        <v>151</v>
      </c>
      <c r="I6" s="67" t="s">
        <v>152</v>
      </c>
      <c r="J6" s="20" t="s">
        <v>96</v>
      </c>
      <c r="K6" s="20">
        <f>SUM(L6:W6)</f>
        <v>0</v>
      </c>
      <c r="L6" s="21">
        <v>0</v>
      </c>
      <c r="M6" s="21">
        <v>0</v>
      </c>
      <c r="N6" s="21">
        <v>0</v>
      </c>
      <c r="O6" s="21"/>
      <c r="P6" s="21"/>
      <c r="Q6" s="21"/>
      <c r="R6" s="21"/>
      <c r="S6" s="21"/>
      <c r="T6" s="21"/>
      <c r="U6" s="21"/>
      <c r="V6" s="21"/>
      <c r="W6" s="21"/>
      <c r="X6" s="11"/>
      <c r="Y6" s="15"/>
      <c r="AB6" s="65"/>
      <c r="AC6" s="65"/>
    </row>
    <row r="7" spans="2:29" s="9" customFormat="1" ht="24" x14ac:dyDescent="0.2">
      <c r="B7" s="10">
        <v>14177</v>
      </c>
      <c r="C7" s="22" t="s">
        <v>126</v>
      </c>
      <c r="D7" s="10" t="s">
        <v>18</v>
      </c>
      <c r="E7" s="20">
        <f>_xlfn.XLOOKUP(B7,Hoja1!A:A,Hoja1!B:B,0)</f>
        <v>24128473.696499974</v>
      </c>
      <c r="F7" s="20">
        <f>_xlfn.XLOOKUP(B7,Hoja1!A:A,Hoja1!C:C,0)</f>
        <v>88886454</v>
      </c>
      <c r="G7" s="67">
        <v>11</v>
      </c>
      <c r="H7" s="67" t="s">
        <v>151</v>
      </c>
      <c r="I7" s="67" t="s">
        <v>152</v>
      </c>
      <c r="J7" s="20" t="s">
        <v>140</v>
      </c>
      <c r="K7" s="20">
        <f t="shared" ref="K7:K62" si="0">SUM(L7:W7)</f>
        <v>0</v>
      </c>
      <c r="L7" s="21">
        <v>0</v>
      </c>
      <c r="M7" s="21">
        <v>0</v>
      </c>
      <c r="N7" s="21">
        <v>0</v>
      </c>
      <c r="O7" s="21"/>
      <c r="P7" s="21"/>
      <c r="Q7" s="21"/>
      <c r="R7" s="21"/>
      <c r="S7" s="21"/>
      <c r="T7" s="21"/>
      <c r="U7" s="21"/>
      <c r="V7" s="21"/>
      <c r="W7" s="21"/>
      <c r="X7" s="11"/>
      <c r="Y7" s="15"/>
      <c r="AB7" s="65"/>
      <c r="AC7" s="65"/>
    </row>
    <row r="8" spans="2:29" s="9" customFormat="1" ht="24" x14ac:dyDescent="0.2">
      <c r="B8" s="10">
        <v>14183</v>
      </c>
      <c r="C8" s="22" t="s">
        <v>23</v>
      </c>
      <c r="D8" s="10" t="s">
        <v>18</v>
      </c>
      <c r="E8" s="20">
        <f>_xlfn.XLOOKUP(B8,Hoja1!A:A,Hoja1!B:B,0)</f>
        <v>53894487.565500014</v>
      </c>
      <c r="F8" s="20">
        <f>_xlfn.XLOOKUP(B8,Hoja1!A:A,Hoja1!C:C,0)</f>
        <v>53894487.565500014</v>
      </c>
      <c r="G8" s="67">
        <v>12</v>
      </c>
      <c r="H8" s="67" t="s">
        <v>151</v>
      </c>
      <c r="I8" s="67" t="s">
        <v>152</v>
      </c>
      <c r="J8" s="20" t="s">
        <v>140</v>
      </c>
      <c r="K8" s="20">
        <f t="shared" si="0"/>
        <v>0</v>
      </c>
      <c r="L8" s="21">
        <v>0</v>
      </c>
      <c r="M8" s="21">
        <v>0</v>
      </c>
      <c r="N8" s="21">
        <v>0</v>
      </c>
      <c r="O8" s="21"/>
      <c r="P8" s="21"/>
      <c r="Q8" s="21"/>
      <c r="R8" s="21"/>
      <c r="S8" s="21"/>
      <c r="T8" s="21"/>
      <c r="U8" s="21"/>
      <c r="V8" s="21"/>
      <c r="W8" s="21"/>
      <c r="X8" s="11"/>
      <c r="Y8" s="15"/>
      <c r="AB8" s="65"/>
      <c r="AC8" s="65"/>
    </row>
    <row r="9" spans="2:29" s="9" customFormat="1" ht="13.5" customHeight="1" x14ac:dyDescent="0.2">
      <c r="B9" s="10">
        <v>14408</v>
      </c>
      <c r="C9" s="22" t="s">
        <v>31</v>
      </c>
      <c r="D9" s="10" t="s">
        <v>18</v>
      </c>
      <c r="E9" s="20">
        <f>_xlfn.XLOOKUP(B9,Hoja1!A:A,Hoja1!B:B,0)</f>
        <v>2815011.0100000054</v>
      </c>
      <c r="F9" s="20">
        <f>_xlfn.XLOOKUP(B9,Hoja1!A:A,Hoja1!C:C,0)</f>
        <v>20811586.5</v>
      </c>
      <c r="G9" s="67">
        <v>12</v>
      </c>
      <c r="H9" s="67" t="s">
        <v>151</v>
      </c>
      <c r="I9" s="67" t="s">
        <v>152</v>
      </c>
      <c r="J9" s="20" t="s">
        <v>95</v>
      </c>
      <c r="K9" s="20">
        <f t="shared" si="0"/>
        <v>0</v>
      </c>
      <c r="L9" s="21">
        <v>0</v>
      </c>
      <c r="M9" s="21">
        <v>0</v>
      </c>
      <c r="N9" s="21">
        <v>0</v>
      </c>
      <c r="O9" s="21"/>
      <c r="P9" s="21"/>
      <c r="Q9" s="21"/>
      <c r="R9" s="21"/>
      <c r="S9" s="21"/>
      <c r="T9" s="21"/>
      <c r="U9" s="21"/>
      <c r="V9" s="21"/>
      <c r="W9" s="21"/>
      <c r="X9" s="11"/>
      <c r="Y9" s="15"/>
      <c r="AB9" s="65"/>
      <c r="AC9" s="65"/>
    </row>
    <row r="10" spans="2:29" s="9" customFormat="1" ht="24" x14ac:dyDescent="0.2">
      <c r="B10" s="10">
        <v>14409</v>
      </c>
      <c r="C10" s="22" t="s">
        <v>27</v>
      </c>
      <c r="D10" s="10" t="s">
        <v>18</v>
      </c>
      <c r="E10" s="20">
        <f>_xlfn.XLOOKUP(B10,Hoja1!A:A,Hoja1!B:B,0)</f>
        <v>0</v>
      </c>
      <c r="F10" s="20">
        <f>_xlfn.XLOOKUP(B10,Hoja1!A:A,Hoja1!C:C,0)</f>
        <v>62000000</v>
      </c>
      <c r="G10" s="67">
        <v>12</v>
      </c>
      <c r="H10" s="67" t="s">
        <v>151</v>
      </c>
      <c r="I10" s="67" t="s">
        <v>152</v>
      </c>
      <c r="J10" s="20" t="s">
        <v>91</v>
      </c>
      <c r="K10" s="20">
        <f t="shared" si="0"/>
        <v>0</v>
      </c>
      <c r="L10" s="21">
        <v>0</v>
      </c>
      <c r="M10" s="21">
        <v>0</v>
      </c>
      <c r="N10" s="21">
        <v>0</v>
      </c>
      <c r="O10" s="21"/>
      <c r="P10" s="21"/>
      <c r="Q10" s="21"/>
      <c r="R10" s="21"/>
      <c r="S10" s="21"/>
      <c r="T10" s="21"/>
      <c r="U10" s="21"/>
      <c r="V10" s="21"/>
      <c r="W10" s="21"/>
      <c r="X10" s="11"/>
      <c r="Y10" s="15"/>
    </row>
    <row r="11" spans="2:29" s="9" customFormat="1" ht="24" x14ac:dyDescent="0.2">
      <c r="B11" s="10">
        <v>14410</v>
      </c>
      <c r="C11" s="22" t="s">
        <v>28</v>
      </c>
      <c r="D11" s="10" t="s">
        <v>18</v>
      </c>
      <c r="E11" s="20">
        <f>_xlfn.XLOOKUP(B11,Hoja1!A:A,Hoja1!B:B,0)</f>
        <v>7412964.1800000034</v>
      </c>
      <c r="F11" s="20">
        <f>_xlfn.XLOOKUP(B11,Hoja1!A:A,Hoja1!C:C,0)</f>
        <v>7412964.1800000034</v>
      </c>
      <c r="G11" s="67">
        <v>11</v>
      </c>
      <c r="H11" s="67" t="s">
        <v>151</v>
      </c>
      <c r="I11" s="67" t="s">
        <v>153</v>
      </c>
      <c r="J11" s="20" t="s">
        <v>140</v>
      </c>
      <c r="K11" s="20">
        <f t="shared" si="0"/>
        <v>0</v>
      </c>
      <c r="L11" s="21">
        <v>0</v>
      </c>
      <c r="M11" s="21">
        <v>0</v>
      </c>
      <c r="N11" s="21">
        <v>0</v>
      </c>
      <c r="O11" s="21"/>
      <c r="P11" s="21"/>
      <c r="Q11" s="21"/>
      <c r="R11" s="21"/>
      <c r="S11" s="21"/>
      <c r="T11" s="21"/>
      <c r="U11" s="21"/>
      <c r="V11" s="21"/>
      <c r="W11" s="21"/>
      <c r="X11" s="11"/>
      <c r="Y11" s="15"/>
    </row>
    <row r="12" spans="2:29" s="9" customFormat="1" ht="24" x14ac:dyDescent="0.2">
      <c r="B12" s="10">
        <v>14411</v>
      </c>
      <c r="C12" s="22" t="s">
        <v>32</v>
      </c>
      <c r="D12" s="10" t="s">
        <v>18</v>
      </c>
      <c r="E12" s="20">
        <f>_xlfn.XLOOKUP(B12,Hoja1!A:A,Hoja1!B:B,0)</f>
        <v>62974531.778500006</v>
      </c>
      <c r="F12" s="20">
        <f>_xlfn.XLOOKUP(B12,Hoja1!A:A,Hoja1!C:C,0)</f>
        <v>96136650</v>
      </c>
      <c r="G12" s="67">
        <v>11</v>
      </c>
      <c r="H12" s="67" t="s">
        <v>151</v>
      </c>
      <c r="I12" s="67" t="s">
        <v>152</v>
      </c>
      <c r="J12" s="20" t="s">
        <v>96</v>
      </c>
      <c r="K12" s="20">
        <f t="shared" si="0"/>
        <v>0</v>
      </c>
      <c r="L12" s="21">
        <v>0</v>
      </c>
      <c r="M12" s="21">
        <v>0</v>
      </c>
      <c r="N12" s="21">
        <v>0</v>
      </c>
      <c r="O12" s="21"/>
      <c r="P12" s="21"/>
      <c r="Q12" s="21"/>
      <c r="R12" s="21"/>
      <c r="S12" s="21"/>
      <c r="T12" s="21"/>
      <c r="U12" s="21"/>
      <c r="V12" s="21"/>
      <c r="W12" s="21"/>
      <c r="X12" s="11"/>
      <c r="Y12" s="15"/>
    </row>
    <row r="13" spans="2:29" s="9" customFormat="1" ht="24" x14ac:dyDescent="0.2">
      <c r="B13" s="10">
        <v>14412</v>
      </c>
      <c r="C13" s="22" t="s">
        <v>26</v>
      </c>
      <c r="D13" s="10" t="s">
        <v>18</v>
      </c>
      <c r="E13" s="20">
        <f>_xlfn.XLOOKUP(B13,Hoja1!A:A,Hoja1!B:B,0)</f>
        <v>50000000</v>
      </c>
      <c r="F13" s="20">
        <f>_xlfn.XLOOKUP(B13,Hoja1!A:A,Hoja1!C:C,0)</f>
        <v>107002550.63</v>
      </c>
      <c r="G13" s="67">
        <v>11</v>
      </c>
      <c r="H13" s="67" t="s">
        <v>151</v>
      </c>
      <c r="I13" s="67" t="s">
        <v>152</v>
      </c>
      <c r="J13" s="20" t="s">
        <v>91</v>
      </c>
      <c r="K13" s="20">
        <f t="shared" si="0"/>
        <v>0</v>
      </c>
      <c r="L13" s="21">
        <v>0</v>
      </c>
      <c r="M13" s="21">
        <v>0</v>
      </c>
      <c r="N13" s="21">
        <v>0</v>
      </c>
      <c r="O13" s="21"/>
      <c r="P13" s="21"/>
      <c r="Q13" s="21"/>
      <c r="R13" s="21"/>
      <c r="S13" s="21"/>
      <c r="T13" s="21"/>
      <c r="U13" s="21"/>
      <c r="V13" s="21"/>
      <c r="W13" s="21"/>
      <c r="X13" s="11"/>
      <c r="Y13" s="15"/>
    </row>
    <row r="14" spans="2:29" s="9" customFormat="1" ht="24" x14ac:dyDescent="0.2">
      <c r="B14" s="10">
        <v>14414</v>
      </c>
      <c r="C14" s="22" t="s">
        <v>29</v>
      </c>
      <c r="D14" s="10" t="s">
        <v>18</v>
      </c>
      <c r="E14" s="20">
        <f>_xlfn.XLOOKUP(B14,Hoja1!A:A,Hoja1!B:B,0)</f>
        <v>24149031.949999988</v>
      </c>
      <c r="F14" s="20">
        <f>_xlfn.XLOOKUP(B14,Hoja1!A:A,Hoja1!C:C,0)</f>
        <v>120000000</v>
      </c>
      <c r="G14" s="67">
        <v>11</v>
      </c>
      <c r="H14" s="67" t="s">
        <v>151</v>
      </c>
      <c r="I14" s="67" t="s">
        <v>152</v>
      </c>
      <c r="J14" s="20" t="s">
        <v>95</v>
      </c>
      <c r="K14" s="20">
        <f t="shared" si="0"/>
        <v>0</v>
      </c>
      <c r="L14" s="21">
        <v>0</v>
      </c>
      <c r="M14" s="21">
        <v>0</v>
      </c>
      <c r="N14" s="21">
        <v>0</v>
      </c>
      <c r="O14" s="21"/>
      <c r="P14" s="21"/>
      <c r="Q14" s="21"/>
      <c r="R14" s="21"/>
      <c r="S14" s="21"/>
      <c r="T14" s="21"/>
      <c r="U14" s="21"/>
      <c r="V14" s="21"/>
      <c r="W14" s="21"/>
      <c r="X14" s="11"/>
      <c r="Y14" s="15"/>
    </row>
    <row r="15" spans="2:29" s="9" customFormat="1" ht="24" hidden="1" x14ac:dyDescent="0.2">
      <c r="B15" s="10">
        <v>14447</v>
      </c>
      <c r="C15" s="22" t="s">
        <v>47</v>
      </c>
      <c r="D15" s="10" t="s">
        <v>18</v>
      </c>
      <c r="E15" s="20">
        <f>_xlfn.XLOOKUP(B15,Hoja1!A:A,Hoja1!B:B,0)</f>
        <v>24168071.5</v>
      </c>
      <c r="F15" s="20">
        <f>_xlfn.XLOOKUP(B15,Hoja1!A:A,Hoja1!C:C,0)</f>
        <v>0</v>
      </c>
      <c r="G15" s="67">
        <v>11</v>
      </c>
      <c r="H15" s="67" t="s">
        <v>151</v>
      </c>
      <c r="I15" s="67" t="s">
        <v>152</v>
      </c>
      <c r="J15" s="20" t="s">
        <v>101</v>
      </c>
      <c r="K15" s="20">
        <f t="shared" si="0"/>
        <v>0</v>
      </c>
      <c r="L15" s="21">
        <v>0</v>
      </c>
      <c r="M15" s="21">
        <v>0</v>
      </c>
      <c r="N15" s="21">
        <v>0</v>
      </c>
      <c r="O15" s="21"/>
      <c r="P15" s="21"/>
      <c r="Q15" s="21"/>
      <c r="R15" s="21"/>
      <c r="S15" s="21"/>
      <c r="T15" s="21"/>
      <c r="U15" s="21"/>
      <c r="V15" s="21"/>
      <c r="W15" s="21"/>
      <c r="X15" s="11"/>
      <c r="Y15" s="15"/>
    </row>
    <row r="16" spans="2:29" s="9" customFormat="1" ht="23.25" customHeight="1" x14ac:dyDescent="0.2">
      <c r="B16" s="10">
        <v>14448</v>
      </c>
      <c r="C16" s="22" t="s">
        <v>48</v>
      </c>
      <c r="D16" s="10" t="s">
        <v>18</v>
      </c>
      <c r="E16" s="20">
        <f>_xlfn.XLOOKUP(B16,Hoja1!A:A,Hoja1!B:B,0)</f>
        <v>17126110.936500043</v>
      </c>
      <c r="F16" s="20">
        <f>_xlfn.XLOOKUP(B16,Hoja1!A:A,Hoja1!C:C,0)</f>
        <v>17126110.936500043</v>
      </c>
      <c r="G16" s="67">
        <v>11</v>
      </c>
      <c r="H16" s="67" t="s">
        <v>151</v>
      </c>
      <c r="I16" s="67" t="s">
        <v>152</v>
      </c>
      <c r="J16" s="20" t="s">
        <v>91</v>
      </c>
      <c r="K16" s="20">
        <f t="shared" si="0"/>
        <v>0</v>
      </c>
      <c r="L16" s="21">
        <v>0</v>
      </c>
      <c r="M16" s="21">
        <v>0</v>
      </c>
      <c r="N16" s="21">
        <v>0</v>
      </c>
      <c r="O16" s="21"/>
      <c r="P16" s="21"/>
      <c r="Q16" s="21"/>
      <c r="R16" s="21"/>
      <c r="S16" s="21"/>
      <c r="T16" s="21"/>
      <c r="U16" s="21"/>
      <c r="V16" s="21"/>
      <c r="W16" s="21"/>
      <c r="X16" s="11"/>
      <c r="Y16" s="15"/>
    </row>
    <row r="17" spans="2:25" s="9" customFormat="1" ht="22.5" hidden="1" customHeight="1" x14ac:dyDescent="0.2">
      <c r="B17" s="10">
        <v>14449</v>
      </c>
      <c r="C17" s="22" t="s">
        <v>49</v>
      </c>
      <c r="D17" s="10" t="s">
        <v>18</v>
      </c>
      <c r="E17" s="20">
        <f>_xlfn.XLOOKUP(B17,Hoja1!A:A,Hoja1!B:B,0)</f>
        <v>32090924.559999999</v>
      </c>
      <c r="F17" s="20">
        <f>_xlfn.XLOOKUP(B17,Hoja1!A:A,Hoja1!C:C,0)</f>
        <v>0</v>
      </c>
      <c r="G17" s="67">
        <v>11</v>
      </c>
      <c r="H17" s="67" t="s">
        <v>151</v>
      </c>
      <c r="I17" s="67" t="s">
        <v>152</v>
      </c>
      <c r="J17" s="20" t="s">
        <v>91</v>
      </c>
      <c r="K17" s="20">
        <f t="shared" si="0"/>
        <v>0</v>
      </c>
      <c r="L17" s="21">
        <v>0</v>
      </c>
      <c r="M17" s="21">
        <v>0</v>
      </c>
      <c r="N17" s="21">
        <v>0</v>
      </c>
      <c r="O17" s="21"/>
      <c r="P17" s="21"/>
      <c r="Q17" s="21"/>
      <c r="R17" s="21"/>
      <c r="S17" s="21"/>
      <c r="T17" s="21"/>
      <c r="U17" s="21"/>
      <c r="V17" s="21"/>
      <c r="W17" s="21"/>
      <c r="X17" s="11"/>
      <c r="Y17" s="15"/>
    </row>
    <row r="18" spans="2:25" s="9" customFormat="1" ht="24" x14ac:dyDescent="0.2">
      <c r="B18" s="10">
        <v>14450</v>
      </c>
      <c r="C18" s="22" t="s">
        <v>53</v>
      </c>
      <c r="D18" s="10" t="s">
        <v>18</v>
      </c>
      <c r="E18" s="20">
        <f>_xlfn.XLOOKUP(B18,Hoja1!A:A,Hoja1!B:B,0)</f>
        <v>3744370.5205000043</v>
      </c>
      <c r="F18" s="20">
        <f>_xlfn.XLOOKUP(B18,Hoja1!A:A,Hoja1!C:C,0)</f>
        <v>8450341</v>
      </c>
      <c r="G18" s="67">
        <v>11</v>
      </c>
      <c r="H18" s="67" t="s">
        <v>151</v>
      </c>
      <c r="I18" s="67" t="s">
        <v>152</v>
      </c>
      <c r="J18" s="20" t="s">
        <v>93</v>
      </c>
      <c r="K18" s="20">
        <f t="shared" si="0"/>
        <v>0</v>
      </c>
      <c r="L18" s="21">
        <v>0</v>
      </c>
      <c r="M18" s="21">
        <v>0</v>
      </c>
      <c r="N18" s="21">
        <v>0</v>
      </c>
      <c r="O18" s="21"/>
      <c r="P18" s="21"/>
      <c r="Q18" s="21"/>
      <c r="R18" s="21"/>
      <c r="S18" s="21"/>
      <c r="T18" s="21"/>
      <c r="U18" s="21"/>
      <c r="V18" s="21"/>
      <c r="W18" s="21"/>
      <c r="X18" s="11"/>
      <c r="Y18" s="15"/>
    </row>
    <row r="19" spans="2:25" s="9" customFormat="1" ht="24" hidden="1" x14ac:dyDescent="0.2">
      <c r="B19" s="10">
        <v>14451</v>
      </c>
      <c r="C19" s="22" t="s">
        <v>50</v>
      </c>
      <c r="D19" s="10" t="s">
        <v>18</v>
      </c>
      <c r="E19" s="20">
        <f>_xlfn.XLOOKUP(B19,Hoja1!A:A,Hoja1!B:B,0)</f>
        <v>0</v>
      </c>
      <c r="F19" s="20">
        <f>_xlfn.XLOOKUP(B19,Hoja1!A:A,Hoja1!C:C,0)</f>
        <v>0</v>
      </c>
      <c r="G19" s="67">
        <v>11</v>
      </c>
      <c r="H19" s="67" t="s">
        <v>151</v>
      </c>
      <c r="I19" s="67" t="s">
        <v>152</v>
      </c>
      <c r="J19" s="20" t="s">
        <v>91</v>
      </c>
      <c r="K19" s="20">
        <f t="shared" si="0"/>
        <v>0</v>
      </c>
      <c r="L19" s="21">
        <v>0</v>
      </c>
      <c r="M19" s="21">
        <v>0</v>
      </c>
      <c r="N19" s="21">
        <v>0</v>
      </c>
      <c r="O19" s="21"/>
      <c r="P19" s="21"/>
      <c r="Q19" s="21"/>
      <c r="R19" s="21"/>
      <c r="S19" s="21"/>
      <c r="T19" s="21"/>
      <c r="U19" s="21"/>
      <c r="V19" s="21"/>
      <c r="W19" s="21"/>
      <c r="X19" s="11"/>
      <c r="Y19" s="15"/>
    </row>
    <row r="20" spans="2:25" s="9" customFormat="1" ht="36" x14ac:dyDescent="0.2">
      <c r="B20" s="10">
        <v>14452</v>
      </c>
      <c r="C20" s="22" t="s">
        <v>51</v>
      </c>
      <c r="D20" s="10" t="s">
        <v>18</v>
      </c>
      <c r="E20" s="20">
        <f>_xlfn.XLOOKUP(B20,Hoja1!A:A,Hoja1!B:B,0)</f>
        <v>24680927.333000004</v>
      </c>
      <c r="F20" s="20">
        <f>_xlfn.XLOOKUP(B20,Hoja1!A:A,Hoja1!C:C,0)</f>
        <v>24680927.333000004</v>
      </c>
      <c r="G20" s="67">
        <v>11</v>
      </c>
      <c r="H20" s="67" t="s">
        <v>151</v>
      </c>
      <c r="I20" s="67" t="s">
        <v>152</v>
      </c>
      <c r="J20" s="20" t="s">
        <v>91</v>
      </c>
      <c r="K20" s="20">
        <f t="shared" si="0"/>
        <v>0</v>
      </c>
      <c r="L20" s="21">
        <v>0</v>
      </c>
      <c r="M20" s="21">
        <v>0</v>
      </c>
      <c r="N20" s="21">
        <v>0</v>
      </c>
      <c r="O20" s="21"/>
      <c r="P20" s="21"/>
      <c r="Q20" s="21"/>
      <c r="R20" s="21"/>
      <c r="S20" s="21"/>
      <c r="T20" s="21"/>
      <c r="U20" s="21"/>
      <c r="V20" s="21"/>
      <c r="W20" s="21"/>
      <c r="X20" s="11"/>
      <c r="Y20" s="15"/>
    </row>
    <row r="21" spans="2:25" s="9" customFormat="1" ht="24" x14ac:dyDescent="0.2">
      <c r="B21" s="10">
        <v>14534</v>
      </c>
      <c r="C21" s="22" t="s">
        <v>57</v>
      </c>
      <c r="D21" s="10" t="s">
        <v>18</v>
      </c>
      <c r="E21" s="20">
        <f>_xlfn.XLOOKUP(B21,Hoja1!A:A,Hoja1!B:B,0)</f>
        <v>1217134309.53</v>
      </c>
      <c r="F21" s="20">
        <f>_xlfn.XLOOKUP(B21,Hoja1!A:A,Hoja1!C:C,0)</f>
        <v>1445025125.73</v>
      </c>
      <c r="G21" s="67">
        <v>11</v>
      </c>
      <c r="H21" s="67" t="s">
        <v>151</v>
      </c>
      <c r="I21" s="67" t="s">
        <v>152</v>
      </c>
      <c r="J21" s="20" t="s">
        <v>91</v>
      </c>
      <c r="K21" s="20">
        <f t="shared" si="0"/>
        <v>9701561.5700000003</v>
      </c>
      <c r="L21" s="21">
        <v>0</v>
      </c>
      <c r="M21" s="21">
        <v>0</v>
      </c>
      <c r="N21" s="21">
        <v>9701561.5700000003</v>
      </c>
      <c r="O21" s="21"/>
      <c r="P21" s="21"/>
      <c r="Q21" s="21"/>
      <c r="R21" s="21"/>
      <c r="S21" s="21"/>
      <c r="T21" s="21"/>
      <c r="U21" s="21"/>
      <c r="V21" s="21"/>
      <c r="W21" s="21"/>
      <c r="X21" s="11"/>
      <c r="Y21" s="15"/>
    </row>
    <row r="22" spans="2:25" s="9" customFormat="1" ht="24" x14ac:dyDescent="0.2">
      <c r="B22" s="10">
        <v>14709</v>
      </c>
      <c r="C22" s="22" t="s">
        <v>65</v>
      </c>
      <c r="D22" s="10" t="s">
        <v>18</v>
      </c>
      <c r="E22" s="20">
        <f>_xlfn.XLOOKUP(B22,Hoja1!A:A,Hoja1!B:B,0)</f>
        <v>153385449.40000001</v>
      </c>
      <c r="F22" s="20">
        <f>_xlfn.XLOOKUP(B22,Hoja1!A:A,Hoja1!C:C,0)</f>
        <v>214842855.02000001</v>
      </c>
      <c r="G22" s="67">
        <v>11</v>
      </c>
      <c r="H22" s="67" t="s">
        <v>151</v>
      </c>
      <c r="I22" s="67" t="s">
        <v>152</v>
      </c>
      <c r="J22" s="20" t="s">
        <v>140</v>
      </c>
      <c r="K22" s="20">
        <f t="shared" si="0"/>
        <v>0</v>
      </c>
      <c r="L22" s="21">
        <v>0</v>
      </c>
      <c r="M22" s="21">
        <v>0</v>
      </c>
      <c r="N22" s="21">
        <v>0</v>
      </c>
      <c r="O22" s="21"/>
      <c r="P22" s="21"/>
      <c r="Q22" s="21"/>
      <c r="R22" s="21"/>
      <c r="S22" s="21"/>
      <c r="T22" s="21"/>
      <c r="U22" s="21"/>
      <c r="V22" s="21"/>
      <c r="W22" s="21"/>
      <c r="X22" s="11"/>
      <c r="Y22" s="15"/>
    </row>
    <row r="23" spans="2:25" s="9" customFormat="1" ht="24" x14ac:dyDescent="0.2">
      <c r="B23" s="10">
        <v>14746</v>
      </c>
      <c r="C23" s="22" t="s">
        <v>77</v>
      </c>
      <c r="D23" s="10" t="s">
        <v>18</v>
      </c>
      <c r="E23" s="20">
        <f>_xlfn.XLOOKUP(B23,Hoja1!A:A,Hoja1!B:B,0)</f>
        <v>0</v>
      </c>
      <c r="F23" s="20">
        <f>_xlfn.XLOOKUP(B23,Hoja1!A:A,Hoja1!C:C,0)</f>
        <v>2500000</v>
      </c>
      <c r="G23" s="67">
        <v>11</v>
      </c>
      <c r="H23" s="67" t="s">
        <v>151</v>
      </c>
      <c r="I23" s="67" t="s">
        <v>153</v>
      </c>
      <c r="J23" s="20" t="s">
        <v>96</v>
      </c>
      <c r="K23" s="20">
        <f t="shared" si="0"/>
        <v>0</v>
      </c>
      <c r="L23" s="21">
        <v>0</v>
      </c>
      <c r="M23" s="21">
        <v>0</v>
      </c>
      <c r="N23" s="21">
        <v>0</v>
      </c>
      <c r="O23" s="21"/>
      <c r="P23" s="21"/>
      <c r="Q23" s="21"/>
      <c r="R23" s="21"/>
      <c r="S23" s="21"/>
      <c r="T23" s="21"/>
      <c r="U23" s="21"/>
      <c r="V23" s="21"/>
      <c r="W23" s="21"/>
      <c r="X23" s="11"/>
      <c r="Y23" s="15"/>
    </row>
    <row r="24" spans="2:25" s="9" customFormat="1" ht="24" x14ac:dyDescent="0.2">
      <c r="B24" s="10">
        <v>14757</v>
      </c>
      <c r="C24" s="22" t="s">
        <v>79</v>
      </c>
      <c r="D24" s="10" t="s">
        <v>18</v>
      </c>
      <c r="E24" s="20">
        <f>_xlfn.XLOOKUP(B24,Hoja1!A:A,Hoja1!B:B,0)</f>
        <v>24092220.670000017</v>
      </c>
      <c r="F24" s="20">
        <f>_xlfn.XLOOKUP(B24,Hoja1!A:A,Hoja1!C:C,0)</f>
        <v>24092220.670000017</v>
      </c>
      <c r="G24" s="67">
        <v>12</v>
      </c>
      <c r="H24" s="67" t="s">
        <v>151</v>
      </c>
      <c r="I24" s="67" t="s">
        <v>152</v>
      </c>
      <c r="J24" s="20" t="s">
        <v>93</v>
      </c>
      <c r="K24" s="20">
        <f t="shared" si="0"/>
        <v>0</v>
      </c>
      <c r="L24" s="21">
        <v>0</v>
      </c>
      <c r="M24" s="21">
        <v>0</v>
      </c>
      <c r="N24" s="21">
        <v>0</v>
      </c>
      <c r="O24" s="21"/>
      <c r="P24" s="21"/>
      <c r="Q24" s="21"/>
      <c r="R24" s="21"/>
      <c r="S24" s="21"/>
      <c r="T24" s="21"/>
      <c r="U24" s="21"/>
      <c r="V24" s="21"/>
      <c r="W24" s="21"/>
      <c r="X24" s="11"/>
      <c r="Y24" s="15"/>
    </row>
    <row r="25" spans="2:25" s="9" customFormat="1" ht="12" x14ac:dyDescent="0.2">
      <c r="B25" s="10">
        <v>14758</v>
      </c>
      <c r="C25" s="22" t="s">
        <v>129</v>
      </c>
      <c r="D25" s="10"/>
      <c r="E25" s="20">
        <f>_xlfn.XLOOKUP(B25,Hoja1!A:A,Hoja1!B:B,0)</f>
        <v>16722220.33</v>
      </c>
      <c r="F25" s="20">
        <f>_xlfn.XLOOKUP(B25,Hoja1!A:A,Hoja1!C:C,0)</f>
        <v>16722220.33</v>
      </c>
      <c r="G25" s="67">
        <v>11</v>
      </c>
      <c r="H25" s="67" t="s">
        <v>151</v>
      </c>
      <c r="I25" s="67" t="s">
        <v>152</v>
      </c>
      <c r="J25" s="20" t="s">
        <v>103</v>
      </c>
      <c r="K25" s="20">
        <f t="shared" si="0"/>
        <v>0</v>
      </c>
      <c r="L25" s="21">
        <v>0</v>
      </c>
      <c r="M25" s="21">
        <v>0</v>
      </c>
      <c r="N25" s="21">
        <v>0</v>
      </c>
      <c r="O25" s="21"/>
      <c r="P25" s="21"/>
      <c r="Q25" s="21"/>
      <c r="R25" s="21"/>
      <c r="S25" s="21"/>
      <c r="T25" s="21"/>
      <c r="U25" s="21"/>
      <c r="V25" s="21"/>
      <c r="W25" s="21"/>
      <c r="X25" s="11"/>
      <c r="Y25" s="15"/>
    </row>
    <row r="26" spans="2:25" s="9" customFormat="1" ht="24" hidden="1" x14ac:dyDescent="0.2">
      <c r="B26" s="10">
        <v>14763</v>
      </c>
      <c r="C26" s="22" t="s">
        <v>67</v>
      </c>
      <c r="D26" s="10" t="s">
        <v>18</v>
      </c>
      <c r="E26" s="20">
        <f>_xlfn.XLOOKUP(B26,Hoja1!A:A,Hoja1!B:B,0)</f>
        <v>0</v>
      </c>
      <c r="F26" s="20">
        <f>_xlfn.XLOOKUP(B26,Hoja1!A:A,Hoja1!C:C,0)</f>
        <v>0</v>
      </c>
      <c r="G26" s="67">
        <v>12</v>
      </c>
      <c r="H26" s="67" t="s">
        <v>151</v>
      </c>
      <c r="I26" s="67" t="s">
        <v>152</v>
      </c>
      <c r="J26" s="20" t="s">
        <v>95</v>
      </c>
      <c r="K26" s="20">
        <f t="shared" si="0"/>
        <v>0</v>
      </c>
      <c r="L26" s="21">
        <v>0</v>
      </c>
      <c r="M26" s="21">
        <v>0</v>
      </c>
      <c r="N26" s="21">
        <v>0</v>
      </c>
      <c r="O26" s="21"/>
      <c r="P26" s="21"/>
      <c r="Q26" s="21"/>
      <c r="R26" s="21"/>
      <c r="S26" s="21"/>
      <c r="T26" s="21"/>
      <c r="U26" s="21"/>
      <c r="V26" s="21"/>
      <c r="W26" s="21"/>
      <c r="X26" s="11"/>
      <c r="Y26" s="15"/>
    </row>
    <row r="27" spans="2:25" s="9" customFormat="1" ht="24" hidden="1" x14ac:dyDescent="0.2">
      <c r="B27" s="10">
        <v>14764</v>
      </c>
      <c r="C27" s="22" t="s">
        <v>63</v>
      </c>
      <c r="D27" s="10" t="s">
        <v>18</v>
      </c>
      <c r="E27" s="20">
        <f>_xlfn.XLOOKUP(B27,Hoja1!A:A,Hoja1!B:B,0)</f>
        <v>5971648.8524999917</v>
      </c>
      <c r="F27" s="20">
        <f>_xlfn.XLOOKUP(B27,Hoja1!A:A,Hoja1!C:C,0)</f>
        <v>0</v>
      </c>
      <c r="G27" s="67">
        <v>11</v>
      </c>
      <c r="H27" s="67" t="s">
        <v>151</v>
      </c>
      <c r="I27" s="67" t="s">
        <v>153</v>
      </c>
      <c r="J27" s="20" t="s">
        <v>140</v>
      </c>
      <c r="K27" s="20">
        <f t="shared" si="0"/>
        <v>0</v>
      </c>
      <c r="L27" s="21">
        <v>0</v>
      </c>
      <c r="M27" s="21">
        <v>0</v>
      </c>
      <c r="N27" s="21">
        <v>0</v>
      </c>
      <c r="O27" s="21"/>
      <c r="P27" s="21"/>
      <c r="Q27" s="21"/>
      <c r="R27" s="21"/>
      <c r="S27" s="21"/>
      <c r="T27" s="21"/>
      <c r="U27" s="21"/>
      <c r="V27" s="21"/>
      <c r="W27" s="21"/>
      <c r="X27" s="11"/>
      <c r="Y27" s="15"/>
    </row>
    <row r="28" spans="2:25" s="9" customFormat="1" ht="24" x14ac:dyDescent="0.2">
      <c r="B28" s="10">
        <v>14780</v>
      </c>
      <c r="C28" s="22" t="s">
        <v>83</v>
      </c>
      <c r="D28" s="10" t="s">
        <v>18</v>
      </c>
      <c r="E28" s="20">
        <f>_xlfn.XLOOKUP(B28,Hoja1!A:A,Hoja1!B:B,0)</f>
        <v>114942128.29000001</v>
      </c>
      <c r="F28" s="20">
        <f>_xlfn.XLOOKUP(B28,Hoja1!A:A,Hoja1!C:C,0)</f>
        <v>114942128.29000001</v>
      </c>
      <c r="G28" s="67">
        <v>12</v>
      </c>
      <c r="H28" s="67" t="s">
        <v>154</v>
      </c>
      <c r="I28" s="67" t="s">
        <v>152</v>
      </c>
      <c r="J28" s="20" t="s">
        <v>93</v>
      </c>
      <c r="K28" s="20">
        <f t="shared" si="0"/>
        <v>0</v>
      </c>
      <c r="L28" s="21">
        <v>0</v>
      </c>
      <c r="M28" s="21">
        <v>0</v>
      </c>
      <c r="N28" s="21">
        <v>0</v>
      </c>
      <c r="O28" s="21"/>
      <c r="P28" s="21"/>
      <c r="Q28" s="21"/>
      <c r="R28" s="21"/>
      <c r="S28" s="21"/>
      <c r="T28" s="21"/>
      <c r="U28" s="21"/>
      <c r="V28" s="21"/>
      <c r="W28" s="21"/>
      <c r="X28" s="11"/>
      <c r="Y28" s="15"/>
    </row>
    <row r="29" spans="2:25" s="9" customFormat="1" ht="24" x14ac:dyDescent="0.2">
      <c r="B29" s="10">
        <v>14783</v>
      </c>
      <c r="C29" s="22" t="s">
        <v>62</v>
      </c>
      <c r="D29" s="10" t="s">
        <v>18</v>
      </c>
      <c r="E29" s="20">
        <f>_xlfn.XLOOKUP(B29,Hoja1!A:A,Hoja1!B:B,0)</f>
        <v>29775965.318500005</v>
      </c>
      <c r="F29" s="20">
        <f>_xlfn.XLOOKUP(B29,Hoja1!A:A,Hoja1!C:C,0)</f>
        <v>43592991</v>
      </c>
      <c r="G29" s="67">
        <v>12</v>
      </c>
      <c r="H29" s="67" t="s">
        <v>154</v>
      </c>
      <c r="I29" s="67" t="s">
        <v>152</v>
      </c>
      <c r="J29" s="20" t="s">
        <v>91</v>
      </c>
      <c r="K29" s="20">
        <f t="shared" si="0"/>
        <v>0</v>
      </c>
      <c r="L29" s="21">
        <v>0</v>
      </c>
      <c r="M29" s="21">
        <v>0</v>
      </c>
      <c r="N29" s="21">
        <v>0</v>
      </c>
      <c r="O29" s="21"/>
      <c r="P29" s="21"/>
      <c r="Q29" s="21"/>
      <c r="R29" s="21"/>
      <c r="S29" s="21"/>
      <c r="T29" s="21"/>
      <c r="U29" s="21"/>
      <c r="V29" s="21"/>
      <c r="W29" s="21"/>
      <c r="X29" s="11"/>
      <c r="Y29" s="15"/>
    </row>
    <row r="30" spans="2:25" s="9" customFormat="1" ht="24" hidden="1" x14ac:dyDescent="0.2">
      <c r="B30" s="10">
        <v>14796</v>
      </c>
      <c r="C30" s="22" t="s">
        <v>64</v>
      </c>
      <c r="D30" s="10" t="s">
        <v>18</v>
      </c>
      <c r="E30" s="20">
        <f>_xlfn.XLOOKUP(B30,Hoja1!A:A,Hoja1!B:B,0)</f>
        <v>5000000</v>
      </c>
      <c r="F30" s="20">
        <f>_xlfn.XLOOKUP(B30,Hoja1!A:A,Hoja1!C:C,0)</f>
        <v>0</v>
      </c>
      <c r="G30" s="67">
        <v>11</v>
      </c>
      <c r="H30" s="67" t="s">
        <v>151</v>
      </c>
      <c r="I30" s="67" t="s">
        <v>152</v>
      </c>
      <c r="J30" s="20" t="s">
        <v>95</v>
      </c>
      <c r="K30" s="20">
        <f t="shared" si="0"/>
        <v>0</v>
      </c>
      <c r="L30" s="21">
        <v>0</v>
      </c>
      <c r="M30" s="21">
        <v>0</v>
      </c>
      <c r="N30" s="21">
        <v>0</v>
      </c>
      <c r="O30" s="21"/>
      <c r="P30" s="21"/>
      <c r="Q30" s="21"/>
      <c r="R30" s="21"/>
      <c r="S30" s="21"/>
      <c r="T30" s="21"/>
      <c r="U30" s="21"/>
      <c r="V30" s="21"/>
      <c r="W30" s="21"/>
      <c r="X30" s="11"/>
      <c r="Y30" s="15"/>
    </row>
    <row r="31" spans="2:25" s="9" customFormat="1" ht="24" x14ac:dyDescent="0.2">
      <c r="B31" s="10">
        <v>14799</v>
      </c>
      <c r="C31" s="22" t="s">
        <v>82</v>
      </c>
      <c r="D31" s="10" t="s">
        <v>18</v>
      </c>
      <c r="E31" s="20">
        <f>_xlfn.XLOOKUP(B31,Hoja1!A:A,Hoja1!B:B,0)</f>
        <v>73842660.329999998</v>
      </c>
      <c r="F31" s="20">
        <f>_xlfn.XLOOKUP(B31,Hoja1!A:A,Hoja1!C:C,0)</f>
        <v>188769433.24000001</v>
      </c>
      <c r="G31" s="67">
        <v>12</v>
      </c>
      <c r="H31" s="67" t="s">
        <v>154</v>
      </c>
      <c r="I31" s="67" t="s">
        <v>152</v>
      </c>
      <c r="J31" s="20" t="s">
        <v>95</v>
      </c>
      <c r="K31" s="20">
        <f t="shared" si="0"/>
        <v>0</v>
      </c>
      <c r="L31" s="21">
        <v>0</v>
      </c>
      <c r="M31" s="21">
        <v>0</v>
      </c>
      <c r="N31" s="21">
        <v>0</v>
      </c>
      <c r="O31" s="21"/>
      <c r="P31" s="21"/>
      <c r="Q31" s="21"/>
      <c r="R31" s="21"/>
      <c r="S31" s="21"/>
      <c r="T31" s="21"/>
      <c r="U31" s="21"/>
      <c r="V31" s="21"/>
      <c r="W31" s="21"/>
      <c r="X31" s="11"/>
      <c r="Y31" s="15"/>
    </row>
    <row r="32" spans="2:25" s="9" customFormat="1" ht="24" x14ac:dyDescent="0.2">
      <c r="B32" s="10">
        <v>14801</v>
      </c>
      <c r="C32" s="22" t="s">
        <v>84</v>
      </c>
      <c r="D32" s="10" t="s">
        <v>18</v>
      </c>
      <c r="E32" s="20">
        <f>_xlfn.XLOOKUP(B32,Hoja1!A:A,Hoja1!B:B,0)</f>
        <v>50653937.399999999</v>
      </c>
      <c r="F32" s="20">
        <f>_xlfn.XLOOKUP(B32,Hoja1!A:A,Hoja1!C:C,0)</f>
        <v>79009717.760000005</v>
      </c>
      <c r="G32" s="67">
        <v>12</v>
      </c>
      <c r="H32" s="67" t="s">
        <v>154</v>
      </c>
      <c r="I32" s="67" t="s">
        <v>152</v>
      </c>
      <c r="J32" s="20" t="s">
        <v>95</v>
      </c>
      <c r="K32" s="20">
        <f t="shared" si="0"/>
        <v>0</v>
      </c>
      <c r="L32" s="21">
        <v>0</v>
      </c>
      <c r="M32" s="21">
        <v>0</v>
      </c>
      <c r="N32" s="21">
        <v>0</v>
      </c>
      <c r="O32" s="21"/>
      <c r="P32" s="21"/>
      <c r="Q32" s="21"/>
      <c r="R32" s="21"/>
      <c r="S32" s="21"/>
      <c r="T32" s="21"/>
      <c r="U32" s="21"/>
      <c r="V32" s="21"/>
      <c r="W32" s="21"/>
      <c r="X32" s="11"/>
      <c r="Y32" s="15"/>
    </row>
    <row r="33" spans="2:25" s="9" customFormat="1" ht="24" x14ac:dyDescent="0.2">
      <c r="B33" s="10">
        <v>14915</v>
      </c>
      <c r="C33" s="22" t="s">
        <v>75</v>
      </c>
      <c r="D33" s="10" t="s">
        <v>18</v>
      </c>
      <c r="E33" s="20">
        <f>_xlfn.XLOOKUP(B33,Hoja1!A:A,Hoja1!B:B,0)</f>
        <v>40052779.439999998</v>
      </c>
      <c r="F33" s="20">
        <f>_xlfn.XLOOKUP(B33,Hoja1!A:A,Hoja1!C:C,0)</f>
        <v>40052779.439999998</v>
      </c>
      <c r="G33" s="67" t="s">
        <v>149</v>
      </c>
      <c r="H33" s="67" t="s">
        <v>150</v>
      </c>
      <c r="I33" s="67" t="s">
        <v>153</v>
      </c>
      <c r="J33" s="20" t="s">
        <v>95</v>
      </c>
      <c r="K33" s="20">
        <f t="shared" si="0"/>
        <v>0</v>
      </c>
      <c r="L33" s="21">
        <v>0</v>
      </c>
      <c r="M33" s="21">
        <v>0</v>
      </c>
      <c r="N33" s="21">
        <v>0</v>
      </c>
      <c r="O33" s="21"/>
      <c r="P33" s="21"/>
      <c r="Q33" s="21"/>
      <c r="R33" s="21"/>
      <c r="S33" s="21"/>
      <c r="T33" s="21"/>
      <c r="U33" s="21"/>
      <c r="V33" s="21"/>
      <c r="W33" s="21"/>
      <c r="X33" s="11"/>
      <c r="Y33" s="15"/>
    </row>
    <row r="34" spans="2:25" s="9" customFormat="1" ht="24" x14ac:dyDescent="0.2">
      <c r="B34" s="10">
        <v>14931</v>
      </c>
      <c r="C34" s="22" t="s">
        <v>114</v>
      </c>
      <c r="D34" s="10" t="s">
        <v>18</v>
      </c>
      <c r="E34" s="20">
        <f>_xlfn.XLOOKUP(B34,Hoja1!A:A,Hoja1!B:B,0)</f>
        <v>78196487.469999999</v>
      </c>
      <c r="F34" s="20">
        <f>_xlfn.XLOOKUP(B34,Hoja1!A:A,Hoja1!C:C,0)</f>
        <v>117318086.83</v>
      </c>
      <c r="G34" s="67">
        <v>11</v>
      </c>
      <c r="H34" s="67" t="s">
        <v>151</v>
      </c>
      <c r="I34" s="67" t="s">
        <v>152</v>
      </c>
      <c r="J34" s="20" t="s">
        <v>103</v>
      </c>
      <c r="K34" s="20">
        <f t="shared" si="0"/>
        <v>0</v>
      </c>
      <c r="L34" s="21">
        <v>0</v>
      </c>
      <c r="M34" s="21">
        <v>0</v>
      </c>
      <c r="N34" s="21">
        <v>0</v>
      </c>
      <c r="O34" s="21"/>
      <c r="P34" s="21"/>
      <c r="Q34" s="21"/>
      <c r="R34" s="21"/>
      <c r="S34" s="21"/>
      <c r="T34" s="21"/>
      <c r="U34" s="21"/>
      <c r="V34" s="21"/>
      <c r="W34" s="21"/>
      <c r="X34" s="11"/>
      <c r="Y34" s="15"/>
    </row>
    <row r="35" spans="2:25" s="9" customFormat="1" ht="24" x14ac:dyDescent="0.2">
      <c r="B35" s="10">
        <v>14939</v>
      </c>
      <c r="C35" s="22" t="s">
        <v>74</v>
      </c>
      <c r="D35" s="10" t="s">
        <v>18</v>
      </c>
      <c r="E35" s="20">
        <f>_xlfn.XLOOKUP(B35,Hoja1!A:A,Hoja1!B:B,0)</f>
        <v>26821339.093083441</v>
      </c>
      <c r="F35" s="20">
        <f>_xlfn.XLOOKUP(B35,Hoja1!A:A,Hoja1!C:C,0)</f>
        <v>26821339.093083441</v>
      </c>
      <c r="G35" s="67">
        <v>11</v>
      </c>
      <c r="H35" s="67" t="s">
        <v>151</v>
      </c>
      <c r="I35" s="67" t="s">
        <v>153</v>
      </c>
      <c r="J35" s="20" t="s">
        <v>140</v>
      </c>
      <c r="K35" s="20">
        <f t="shared" si="0"/>
        <v>0</v>
      </c>
      <c r="L35" s="21">
        <v>0</v>
      </c>
      <c r="M35" s="21">
        <v>0</v>
      </c>
      <c r="N35" s="21">
        <v>0</v>
      </c>
      <c r="O35" s="21"/>
      <c r="P35" s="21"/>
      <c r="Q35" s="21"/>
      <c r="R35" s="21"/>
      <c r="S35" s="21"/>
      <c r="T35" s="21"/>
      <c r="U35" s="21"/>
      <c r="V35" s="21"/>
      <c r="W35" s="21"/>
      <c r="X35" s="11"/>
      <c r="Y35" s="15"/>
    </row>
    <row r="36" spans="2:25" s="9" customFormat="1" ht="24" x14ac:dyDescent="0.2">
      <c r="B36" s="10">
        <v>14944</v>
      </c>
      <c r="C36" s="22" t="s">
        <v>78</v>
      </c>
      <c r="D36" s="10" t="s">
        <v>18</v>
      </c>
      <c r="E36" s="20">
        <f>_xlfn.XLOOKUP(B36,Hoja1!A:A,Hoja1!B:B,0)</f>
        <v>18311704.739999998</v>
      </c>
      <c r="F36" s="20">
        <f>_xlfn.XLOOKUP(B36,Hoja1!A:A,Hoja1!C:C,0)</f>
        <v>18311704.739999998</v>
      </c>
      <c r="G36" s="67">
        <v>11</v>
      </c>
      <c r="H36" s="67" t="s">
        <v>151</v>
      </c>
      <c r="I36" s="67" t="s">
        <v>152</v>
      </c>
      <c r="J36" s="20" t="s">
        <v>95</v>
      </c>
      <c r="K36" s="20">
        <f t="shared" si="0"/>
        <v>0</v>
      </c>
      <c r="L36" s="21">
        <v>0</v>
      </c>
      <c r="M36" s="21">
        <v>0</v>
      </c>
      <c r="N36" s="21">
        <v>0</v>
      </c>
      <c r="O36" s="21"/>
      <c r="P36" s="21"/>
      <c r="Q36" s="21"/>
      <c r="R36" s="21"/>
      <c r="S36" s="21"/>
      <c r="T36" s="21"/>
      <c r="U36" s="21"/>
      <c r="V36" s="21"/>
      <c r="W36" s="21"/>
      <c r="X36" s="11"/>
      <c r="Y36" s="15"/>
    </row>
    <row r="37" spans="2:25" s="9" customFormat="1" ht="24" x14ac:dyDescent="0.2">
      <c r="B37" s="10">
        <v>14946</v>
      </c>
      <c r="C37" s="22" t="s">
        <v>110</v>
      </c>
      <c r="D37" s="10" t="s">
        <v>18</v>
      </c>
      <c r="E37" s="20">
        <f>_xlfn.XLOOKUP(B37,Hoja1!A:A,Hoja1!B:B,0)</f>
        <v>45577286.719999999</v>
      </c>
      <c r="F37" s="20">
        <f>_xlfn.XLOOKUP(B37,Hoja1!A:A,Hoja1!C:C,0)</f>
        <v>141343875.41</v>
      </c>
      <c r="G37" s="67">
        <v>11</v>
      </c>
      <c r="H37" s="67" t="s">
        <v>151</v>
      </c>
      <c r="I37" s="67" t="s">
        <v>152</v>
      </c>
      <c r="J37" s="20" t="s">
        <v>144</v>
      </c>
      <c r="K37" s="20">
        <f t="shared" si="0"/>
        <v>0</v>
      </c>
      <c r="L37" s="21">
        <v>0</v>
      </c>
      <c r="M37" s="21">
        <v>0</v>
      </c>
      <c r="N37" s="21">
        <v>0</v>
      </c>
      <c r="O37" s="21"/>
      <c r="P37" s="21"/>
      <c r="Q37" s="21"/>
      <c r="R37" s="21"/>
      <c r="S37" s="21"/>
      <c r="T37" s="21"/>
      <c r="U37" s="21"/>
      <c r="V37" s="21"/>
      <c r="W37" s="21"/>
      <c r="X37" s="11"/>
      <c r="Y37" s="15"/>
    </row>
    <row r="38" spans="2:25" s="9" customFormat="1" ht="24" hidden="1" x14ac:dyDescent="0.2">
      <c r="B38" s="10">
        <v>14971</v>
      </c>
      <c r="C38" s="22" t="s">
        <v>86</v>
      </c>
      <c r="D38" s="10" t="s">
        <v>18</v>
      </c>
      <c r="E38" s="20">
        <f>_xlfn.XLOOKUP(B38,Hoja1!A:A,Hoja1!B:B,0)</f>
        <v>39873167.521499991</v>
      </c>
      <c r="F38" s="20">
        <f>_xlfn.XLOOKUP(B38,Hoja1!A:A,Hoja1!C:C,0)</f>
        <v>0</v>
      </c>
      <c r="G38" s="67">
        <v>12</v>
      </c>
      <c r="H38" s="67" t="s">
        <v>154</v>
      </c>
      <c r="I38" s="67" t="s">
        <v>152</v>
      </c>
      <c r="J38" s="20" t="s">
        <v>101</v>
      </c>
      <c r="K38" s="20">
        <f t="shared" si="0"/>
        <v>0</v>
      </c>
      <c r="L38" s="21">
        <v>0</v>
      </c>
      <c r="M38" s="21">
        <v>0</v>
      </c>
      <c r="N38" s="21">
        <v>0</v>
      </c>
      <c r="O38" s="21"/>
      <c r="P38" s="21"/>
      <c r="Q38" s="21"/>
      <c r="R38" s="21"/>
      <c r="S38" s="21"/>
      <c r="T38" s="21"/>
      <c r="U38" s="21"/>
      <c r="V38" s="21"/>
      <c r="W38" s="21"/>
      <c r="X38" s="11"/>
      <c r="Y38" s="15"/>
    </row>
    <row r="39" spans="2:25" s="9" customFormat="1" ht="24" x14ac:dyDescent="0.2">
      <c r="B39" s="10">
        <v>15023</v>
      </c>
      <c r="C39" s="22" t="s">
        <v>115</v>
      </c>
      <c r="D39" s="10" t="s">
        <v>18</v>
      </c>
      <c r="E39" s="20">
        <f>_xlfn.XLOOKUP(B39,Hoja1!A:A,Hoja1!B:B,0)</f>
        <v>7378280.8200000003</v>
      </c>
      <c r="F39" s="20">
        <f>_xlfn.XLOOKUP(B39,Hoja1!A:A,Hoja1!C:C,0)</f>
        <v>22134842.460000001</v>
      </c>
      <c r="G39" s="67">
        <v>11</v>
      </c>
      <c r="H39" s="67" t="s">
        <v>151</v>
      </c>
      <c r="I39" s="67" t="s">
        <v>152</v>
      </c>
      <c r="J39" s="20" t="s">
        <v>140</v>
      </c>
      <c r="K39" s="20">
        <f t="shared" si="0"/>
        <v>0</v>
      </c>
      <c r="L39" s="21">
        <v>0</v>
      </c>
      <c r="M39" s="21">
        <v>0</v>
      </c>
      <c r="N39" s="21">
        <v>0</v>
      </c>
      <c r="O39" s="21"/>
      <c r="P39" s="21"/>
      <c r="Q39" s="21"/>
      <c r="R39" s="21"/>
      <c r="S39" s="21"/>
      <c r="T39" s="21"/>
      <c r="U39" s="21"/>
      <c r="V39" s="21"/>
      <c r="W39" s="21"/>
      <c r="X39" s="11"/>
      <c r="Y39" s="15"/>
    </row>
    <row r="40" spans="2:25" s="9" customFormat="1" ht="24" hidden="1" x14ac:dyDescent="0.2">
      <c r="B40" s="10">
        <v>15026</v>
      </c>
      <c r="C40" s="22" t="s">
        <v>85</v>
      </c>
      <c r="D40" s="10" t="s">
        <v>18</v>
      </c>
      <c r="E40" s="20">
        <f>_xlfn.XLOOKUP(B40,Hoja1!A:A,Hoja1!B:B,0)</f>
        <v>12847606.430000007</v>
      </c>
      <c r="F40" s="20">
        <f>_xlfn.XLOOKUP(B40,Hoja1!A:A,Hoja1!C:C,0)</f>
        <v>0</v>
      </c>
      <c r="G40" s="67">
        <v>11</v>
      </c>
      <c r="H40" s="67" t="s">
        <v>151</v>
      </c>
      <c r="I40" s="67" t="s">
        <v>153</v>
      </c>
      <c r="J40" s="20" t="s">
        <v>140</v>
      </c>
      <c r="K40" s="20">
        <f t="shared" si="0"/>
        <v>0</v>
      </c>
      <c r="L40" s="21">
        <v>0</v>
      </c>
      <c r="M40" s="21">
        <v>0</v>
      </c>
      <c r="N40" s="21">
        <v>0</v>
      </c>
      <c r="O40" s="21"/>
      <c r="P40" s="21"/>
      <c r="Q40" s="21"/>
      <c r="R40" s="21"/>
      <c r="S40" s="21"/>
      <c r="T40" s="21"/>
      <c r="U40" s="21"/>
      <c r="V40" s="21"/>
      <c r="W40" s="21"/>
      <c r="X40" s="11"/>
      <c r="Y40" s="15"/>
    </row>
    <row r="41" spans="2:25" s="9" customFormat="1" ht="24" x14ac:dyDescent="0.2">
      <c r="B41" s="10">
        <v>15126</v>
      </c>
      <c r="C41" s="22" t="s">
        <v>87</v>
      </c>
      <c r="D41" s="10" t="s">
        <v>18</v>
      </c>
      <c r="E41" s="20">
        <f>_xlfn.XLOOKUP(B41,Hoja1!A:A,Hoja1!B:B,0)</f>
        <v>8692553.5800000001</v>
      </c>
      <c r="F41" s="20">
        <f>_xlfn.XLOOKUP(B41,Hoja1!A:A,Hoja1!C:C,0)</f>
        <v>238259599.63999999</v>
      </c>
      <c r="G41" s="67">
        <v>12</v>
      </c>
      <c r="H41" s="67" t="s">
        <v>154</v>
      </c>
      <c r="I41" s="67" t="s">
        <v>152</v>
      </c>
      <c r="J41" s="20" t="s">
        <v>95</v>
      </c>
      <c r="K41" s="20">
        <f t="shared" si="0"/>
        <v>0</v>
      </c>
      <c r="L41" s="21">
        <v>0</v>
      </c>
      <c r="M41" s="21">
        <v>0</v>
      </c>
      <c r="N41" s="21">
        <v>0</v>
      </c>
      <c r="O41" s="21"/>
      <c r="P41" s="21"/>
      <c r="Q41" s="21"/>
      <c r="R41" s="21"/>
      <c r="S41" s="21"/>
      <c r="T41" s="21"/>
      <c r="U41" s="21"/>
      <c r="V41" s="21"/>
      <c r="W41" s="21"/>
      <c r="X41" s="11"/>
      <c r="Y41" s="15"/>
    </row>
    <row r="42" spans="2:25" s="9" customFormat="1" ht="24" hidden="1" x14ac:dyDescent="0.2">
      <c r="B42" s="10">
        <v>16144</v>
      </c>
      <c r="C42" s="22" t="s">
        <v>116</v>
      </c>
      <c r="D42" s="10" t="s">
        <v>18</v>
      </c>
      <c r="E42" s="20">
        <f>_xlfn.XLOOKUP(B42,Hoja1!A:A,Hoja1!B:B,0)</f>
        <v>23625175.302000001</v>
      </c>
      <c r="F42" s="20">
        <f>_xlfn.XLOOKUP(B42,Hoja1!A:A,Hoja1!C:C,0)</f>
        <v>0</v>
      </c>
      <c r="G42" s="67">
        <v>11</v>
      </c>
      <c r="H42" s="67" t="s">
        <v>151</v>
      </c>
      <c r="I42" s="67" t="s">
        <v>152</v>
      </c>
      <c r="J42" s="20" t="s">
        <v>91</v>
      </c>
      <c r="K42" s="20">
        <f t="shared" si="0"/>
        <v>0</v>
      </c>
      <c r="L42" s="21">
        <v>0</v>
      </c>
      <c r="M42" s="21">
        <v>0</v>
      </c>
      <c r="N42" s="21">
        <v>0</v>
      </c>
      <c r="O42" s="21"/>
      <c r="P42" s="21"/>
      <c r="Q42" s="21"/>
      <c r="R42" s="21"/>
      <c r="S42" s="21"/>
      <c r="T42" s="21"/>
      <c r="U42" s="21"/>
      <c r="V42" s="21"/>
      <c r="W42" s="21"/>
      <c r="X42" s="11"/>
      <c r="Y42" s="15"/>
    </row>
    <row r="43" spans="2:25" s="9" customFormat="1" ht="24" hidden="1" x14ac:dyDescent="0.2">
      <c r="B43" s="10">
        <v>16167</v>
      </c>
      <c r="C43" s="22" t="s">
        <v>117</v>
      </c>
      <c r="D43" s="10" t="s">
        <v>18</v>
      </c>
      <c r="E43" s="20">
        <f>_xlfn.XLOOKUP(B43,Hoja1!A:A,Hoja1!B:B,0)</f>
        <v>40000000</v>
      </c>
      <c r="F43" s="20">
        <f>_xlfn.XLOOKUP(B43,Hoja1!A:A,Hoja1!C:C,0)</f>
        <v>0</v>
      </c>
      <c r="G43" s="67">
        <v>12</v>
      </c>
      <c r="H43" s="67" t="s">
        <v>154</v>
      </c>
      <c r="I43" s="67" t="s">
        <v>152</v>
      </c>
      <c r="J43" s="20" t="s">
        <v>95</v>
      </c>
      <c r="K43" s="20">
        <f t="shared" si="0"/>
        <v>0</v>
      </c>
      <c r="L43" s="21">
        <v>0</v>
      </c>
      <c r="M43" s="21">
        <v>0</v>
      </c>
      <c r="N43" s="21">
        <v>0</v>
      </c>
      <c r="O43" s="21"/>
      <c r="P43" s="21"/>
      <c r="Q43" s="21"/>
      <c r="R43" s="21"/>
      <c r="S43" s="21"/>
      <c r="T43" s="21"/>
      <c r="U43" s="21"/>
      <c r="V43" s="21"/>
      <c r="W43" s="21"/>
      <c r="X43" s="11"/>
      <c r="Y43" s="15"/>
    </row>
    <row r="44" spans="2:25" s="9" customFormat="1" ht="24" hidden="1" x14ac:dyDescent="0.2">
      <c r="B44" s="10">
        <v>16302</v>
      </c>
      <c r="C44" s="22" t="s">
        <v>118</v>
      </c>
      <c r="D44" s="10" t="s">
        <v>18</v>
      </c>
      <c r="E44" s="20">
        <f>_xlfn.XLOOKUP(B44,Hoja1!A:A,Hoja1!B:B,0)</f>
        <v>20673737.954</v>
      </c>
      <c r="F44" s="20">
        <f>_xlfn.XLOOKUP(B44,Hoja1!A:A,Hoja1!C:C,0)</f>
        <v>0</v>
      </c>
      <c r="G44" s="67">
        <v>11</v>
      </c>
      <c r="H44" s="67" t="s">
        <v>151</v>
      </c>
      <c r="I44" s="67" t="s">
        <v>152</v>
      </c>
      <c r="J44" s="20" t="s">
        <v>95</v>
      </c>
      <c r="K44" s="20">
        <f t="shared" si="0"/>
        <v>0</v>
      </c>
      <c r="L44" s="21">
        <v>0</v>
      </c>
      <c r="M44" s="21">
        <v>0</v>
      </c>
      <c r="N44" s="21">
        <v>0</v>
      </c>
      <c r="O44" s="21"/>
      <c r="P44" s="21"/>
      <c r="Q44" s="21"/>
      <c r="R44" s="21"/>
      <c r="S44" s="21"/>
      <c r="T44" s="21"/>
      <c r="U44" s="21"/>
      <c r="V44" s="21"/>
      <c r="W44" s="21"/>
      <c r="X44" s="11"/>
      <c r="Y44" s="15"/>
    </row>
    <row r="45" spans="2:25" s="9" customFormat="1" ht="24" x14ac:dyDescent="0.2">
      <c r="B45" s="10">
        <v>16314</v>
      </c>
      <c r="C45" s="22" t="s">
        <v>119</v>
      </c>
      <c r="D45" s="10" t="s">
        <v>18</v>
      </c>
      <c r="E45" s="20">
        <f>_xlfn.XLOOKUP(B45,Hoja1!A:A,Hoja1!B:B,0)</f>
        <v>31530650.640000001</v>
      </c>
      <c r="F45" s="20">
        <f>_xlfn.XLOOKUP(B45,Hoja1!A:A,Hoja1!C:C,0)</f>
        <v>63061301.640000001</v>
      </c>
      <c r="G45" s="67">
        <v>11</v>
      </c>
      <c r="H45" s="67" t="s">
        <v>151</v>
      </c>
      <c r="I45" s="67" t="s">
        <v>152</v>
      </c>
      <c r="J45" s="20" t="s">
        <v>91</v>
      </c>
      <c r="K45" s="20">
        <f t="shared" si="0"/>
        <v>0</v>
      </c>
      <c r="L45" s="21">
        <v>0</v>
      </c>
      <c r="M45" s="21">
        <v>0</v>
      </c>
      <c r="N45" s="21">
        <v>0</v>
      </c>
      <c r="O45" s="21"/>
      <c r="P45" s="21"/>
      <c r="Q45" s="21"/>
      <c r="R45" s="21"/>
      <c r="S45" s="21"/>
      <c r="T45" s="21"/>
      <c r="U45" s="21"/>
      <c r="V45" s="21"/>
      <c r="W45" s="21"/>
      <c r="X45" s="11"/>
      <c r="Y45" s="15"/>
    </row>
    <row r="46" spans="2:25" s="9" customFormat="1" ht="24" x14ac:dyDescent="0.2">
      <c r="B46" s="10">
        <v>16315</v>
      </c>
      <c r="C46" s="22" t="s">
        <v>121</v>
      </c>
      <c r="D46" s="10" t="s">
        <v>18</v>
      </c>
      <c r="E46" s="20">
        <f>_xlfn.XLOOKUP(B46,Hoja1!A:A,Hoja1!B:B,0)</f>
        <v>2000000</v>
      </c>
      <c r="F46" s="20">
        <f>_xlfn.XLOOKUP(B46,Hoja1!A:A,Hoja1!C:C,0)</f>
        <v>2000000</v>
      </c>
      <c r="G46" s="67">
        <v>12</v>
      </c>
      <c r="H46" s="67" t="s">
        <v>151</v>
      </c>
      <c r="I46" s="67" t="s">
        <v>152</v>
      </c>
      <c r="J46" s="20" t="s">
        <v>95</v>
      </c>
      <c r="K46" s="20">
        <f t="shared" si="0"/>
        <v>0</v>
      </c>
      <c r="L46" s="21">
        <v>0</v>
      </c>
      <c r="M46" s="21">
        <v>0</v>
      </c>
      <c r="N46" s="21">
        <v>0</v>
      </c>
      <c r="O46" s="21"/>
      <c r="P46" s="21"/>
      <c r="Q46" s="21"/>
      <c r="R46" s="21"/>
      <c r="S46" s="21"/>
      <c r="T46" s="21"/>
      <c r="U46" s="21"/>
      <c r="V46" s="21"/>
      <c r="W46" s="21"/>
      <c r="X46" s="11"/>
      <c r="Y46" s="15"/>
    </row>
    <row r="47" spans="2:25" s="9" customFormat="1" ht="24" x14ac:dyDescent="0.2">
      <c r="B47" s="10">
        <v>16334</v>
      </c>
      <c r="C47" s="22" t="s">
        <v>122</v>
      </c>
      <c r="D47" s="10" t="s">
        <v>18</v>
      </c>
      <c r="E47" s="20">
        <f>_xlfn.XLOOKUP(B47,Hoja1!A:A,Hoja1!B:B,0)</f>
        <v>30000000</v>
      </c>
      <c r="F47" s="20">
        <f>_xlfn.XLOOKUP(B47,Hoja1!A:A,Hoja1!C:C,0)</f>
        <v>37981787.689999998</v>
      </c>
      <c r="G47" s="67">
        <v>12</v>
      </c>
      <c r="H47" s="67" t="s">
        <v>154</v>
      </c>
      <c r="I47" s="67" t="s">
        <v>152</v>
      </c>
      <c r="J47" s="20" t="s">
        <v>101</v>
      </c>
      <c r="K47" s="20">
        <f t="shared" si="0"/>
        <v>0</v>
      </c>
      <c r="L47" s="21">
        <v>0</v>
      </c>
      <c r="M47" s="21">
        <v>0</v>
      </c>
      <c r="N47" s="21">
        <v>0</v>
      </c>
      <c r="O47" s="21"/>
      <c r="P47" s="21"/>
      <c r="Q47" s="21"/>
      <c r="R47" s="21"/>
      <c r="S47" s="21"/>
      <c r="T47" s="21"/>
      <c r="U47" s="21"/>
      <c r="V47" s="21"/>
      <c r="W47" s="21"/>
      <c r="X47" s="11"/>
      <c r="Y47" s="15"/>
    </row>
    <row r="48" spans="2:25" s="9" customFormat="1" ht="24" x14ac:dyDescent="0.2">
      <c r="B48" s="10">
        <v>16336</v>
      </c>
      <c r="C48" s="22" t="s">
        <v>123</v>
      </c>
      <c r="D48" s="10" t="s">
        <v>18</v>
      </c>
      <c r="E48" s="20">
        <f>_xlfn.XLOOKUP(B48,Hoja1!A:A,Hoja1!B:B,0)</f>
        <v>30843269.809999999</v>
      </c>
      <c r="F48" s="20">
        <f>_xlfn.XLOOKUP(B48,Hoja1!A:A,Hoja1!C:C,0)</f>
        <v>20449198.460000001</v>
      </c>
      <c r="G48" s="67">
        <v>12</v>
      </c>
      <c r="H48" s="67" t="s">
        <v>154</v>
      </c>
      <c r="I48" s="67" t="s">
        <v>152</v>
      </c>
      <c r="J48" s="20" t="s">
        <v>93</v>
      </c>
      <c r="K48" s="20">
        <f t="shared" si="0"/>
        <v>0</v>
      </c>
      <c r="L48" s="21">
        <v>0</v>
      </c>
      <c r="M48" s="21">
        <v>0</v>
      </c>
      <c r="N48" s="21">
        <v>0</v>
      </c>
      <c r="O48" s="21"/>
      <c r="P48" s="21"/>
      <c r="Q48" s="21"/>
      <c r="R48" s="21"/>
      <c r="S48" s="21"/>
      <c r="T48" s="21"/>
      <c r="U48" s="21"/>
      <c r="V48" s="21"/>
      <c r="W48" s="21"/>
      <c r="X48" s="11"/>
      <c r="Y48" s="15"/>
    </row>
    <row r="49" spans="2:25" s="9" customFormat="1" ht="24" x14ac:dyDescent="0.2">
      <c r="B49" s="10">
        <v>16339</v>
      </c>
      <c r="C49" s="22" t="s">
        <v>124</v>
      </c>
      <c r="D49" s="10" t="s">
        <v>18</v>
      </c>
      <c r="E49" s="20">
        <f>_xlfn.XLOOKUP(B49,Hoja1!A:A,Hoja1!B:B,0)</f>
        <v>10958981.131417751</v>
      </c>
      <c r="F49" s="20">
        <f>_xlfn.XLOOKUP(B49,Hoja1!A:A,Hoja1!C:C,0)</f>
        <v>5531705.71</v>
      </c>
      <c r="G49" s="67">
        <v>12</v>
      </c>
      <c r="H49" s="67" t="s">
        <v>154</v>
      </c>
      <c r="I49" s="67" t="s">
        <v>152</v>
      </c>
      <c r="J49" s="20" t="s">
        <v>93</v>
      </c>
      <c r="K49" s="20">
        <f t="shared" si="0"/>
        <v>0</v>
      </c>
      <c r="L49" s="21">
        <v>0</v>
      </c>
      <c r="M49" s="21">
        <v>0</v>
      </c>
      <c r="N49" s="21">
        <v>0</v>
      </c>
      <c r="O49" s="21"/>
      <c r="P49" s="21"/>
      <c r="Q49" s="21"/>
      <c r="R49" s="21"/>
      <c r="S49" s="21"/>
      <c r="T49" s="21"/>
      <c r="U49" s="21"/>
      <c r="V49" s="21"/>
      <c r="W49" s="21"/>
      <c r="X49" s="11"/>
      <c r="Y49" s="15"/>
    </row>
    <row r="50" spans="2:25" s="9" customFormat="1" ht="24" x14ac:dyDescent="0.2">
      <c r="B50" s="10">
        <v>16368</v>
      </c>
      <c r="C50" s="22" t="s">
        <v>125</v>
      </c>
      <c r="D50" s="10" t="s">
        <v>18</v>
      </c>
      <c r="E50" s="20">
        <f>_xlfn.XLOOKUP(B50,Hoja1!A:A,Hoja1!B:B,0)</f>
        <v>160580789.94</v>
      </c>
      <c r="F50" s="20">
        <f>_xlfn.XLOOKUP(B50,Hoja1!A:A,Hoja1!C:C,0)</f>
        <v>160580789.94</v>
      </c>
      <c r="G50" s="67">
        <v>11</v>
      </c>
      <c r="H50" s="67" t="s">
        <v>151</v>
      </c>
      <c r="I50" s="67" t="s">
        <v>152</v>
      </c>
      <c r="J50" s="20" t="s">
        <v>101</v>
      </c>
      <c r="K50" s="20">
        <f t="shared" si="0"/>
        <v>0</v>
      </c>
      <c r="L50" s="21">
        <v>0</v>
      </c>
      <c r="M50" s="21">
        <v>0</v>
      </c>
      <c r="N50" s="21">
        <v>0</v>
      </c>
      <c r="O50" s="21"/>
      <c r="P50" s="21"/>
      <c r="Q50" s="21"/>
      <c r="R50" s="21"/>
      <c r="S50" s="21"/>
      <c r="T50" s="21"/>
      <c r="U50" s="21"/>
      <c r="V50" s="21"/>
      <c r="W50" s="21"/>
      <c r="X50" s="11"/>
      <c r="Y50" s="15"/>
    </row>
    <row r="51" spans="2:25" s="9" customFormat="1" ht="24" hidden="1" x14ac:dyDescent="0.2">
      <c r="B51" s="10">
        <v>16646</v>
      </c>
      <c r="C51" s="22" t="s">
        <v>139</v>
      </c>
      <c r="D51" s="10"/>
      <c r="E51" s="20">
        <f>_xlfn.XLOOKUP(B51,Hoja1!A:A,Hoja1!B:B,0)</f>
        <v>69539724.422000006</v>
      </c>
      <c r="F51" s="20">
        <f>_xlfn.XLOOKUP(B51,Hoja1!A:A,Hoja1!C:C,0)</f>
        <v>0</v>
      </c>
      <c r="G51" s="67">
        <v>12</v>
      </c>
      <c r="H51" s="67" t="s">
        <v>151</v>
      </c>
      <c r="I51" s="67" t="s">
        <v>152</v>
      </c>
      <c r="J51" s="20" t="s">
        <v>95</v>
      </c>
      <c r="K51" s="20">
        <f t="shared" si="0"/>
        <v>0</v>
      </c>
      <c r="L51" s="21">
        <v>0</v>
      </c>
      <c r="M51" s="21">
        <v>0</v>
      </c>
      <c r="N51" s="21">
        <v>0</v>
      </c>
      <c r="O51" s="21"/>
      <c r="P51" s="21"/>
      <c r="Q51" s="21"/>
      <c r="R51" s="21"/>
      <c r="S51" s="21"/>
      <c r="T51" s="21"/>
      <c r="U51" s="21"/>
      <c r="V51" s="21"/>
      <c r="W51" s="21"/>
      <c r="X51" s="11"/>
      <c r="Y51" s="15"/>
    </row>
    <row r="52" spans="2:25" s="9" customFormat="1" ht="24" x14ac:dyDescent="0.2">
      <c r="B52" s="10">
        <v>16647</v>
      </c>
      <c r="C52" s="22" t="s">
        <v>138</v>
      </c>
      <c r="D52" s="10"/>
      <c r="E52" s="20">
        <f>_xlfn.XLOOKUP(B52,Hoja1!A:A,Hoja1!B:B,0)</f>
        <v>15161783.73</v>
      </c>
      <c r="F52" s="20">
        <f>_xlfn.XLOOKUP(B52,Hoja1!A:A,Hoja1!C:C,0)</f>
        <v>15161783.73</v>
      </c>
      <c r="G52" s="67">
        <v>12</v>
      </c>
      <c r="H52" s="67" t="s">
        <v>154</v>
      </c>
      <c r="I52" s="67" t="s">
        <v>152</v>
      </c>
      <c r="J52" s="20" t="s">
        <v>93</v>
      </c>
      <c r="K52" s="20">
        <f t="shared" si="0"/>
        <v>0</v>
      </c>
      <c r="L52" s="21">
        <v>0</v>
      </c>
      <c r="M52" s="21">
        <v>0</v>
      </c>
      <c r="N52" s="21">
        <v>0</v>
      </c>
      <c r="O52" s="21"/>
      <c r="P52" s="21"/>
      <c r="Q52" s="21"/>
      <c r="R52" s="21"/>
      <c r="S52" s="21"/>
      <c r="T52" s="21"/>
      <c r="U52" s="21"/>
      <c r="V52" s="21"/>
      <c r="W52" s="21"/>
      <c r="X52" s="11"/>
      <c r="Y52" s="15"/>
    </row>
    <row r="53" spans="2:25" s="9" customFormat="1" ht="24" x14ac:dyDescent="0.2">
      <c r="B53" s="10">
        <v>16648</v>
      </c>
      <c r="C53" s="22" t="s">
        <v>137</v>
      </c>
      <c r="D53" s="10"/>
      <c r="E53" s="20">
        <f>_xlfn.XLOOKUP(B53,Hoja1!A:A,Hoja1!B:B,0)</f>
        <v>38022809.049999997</v>
      </c>
      <c r="F53" s="20">
        <f>_xlfn.XLOOKUP(B53,Hoja1!A:A,Hoja1!C:C,0)</f>
        <v>94642851.239999995</v>
      </c>
      <c r="G53" s="67">
        <v>12</v>
      </c>
      <c r="H53" s="67" t="s">
        <v>151</v>
      </c>
      <c r="I53" s="67" t="s">
        <v>152</v>
      </c>
      <c r="J53" s="20" t="s">
        <v>140</v>
      </c>
      <c r="K53" s="20">
        <f t="shared" si="0"/>
        <v>0</v>
      </c>
      <c r="L53" s="21">
        <v>0</v>
      </c>
      <c r="M53" s="21">
        <v>0</v>
      </c>
      <c r="N53" s="21">
        <v>0</v>
      </c>
      <c r="O53" s="21"/>
      <c r="P53" s="21"/>
      <c r="Q53" s="21"/>
      <c r="R53" s="21"/>
      <c r="S53" s="21"/>
      <c r="T53" s="21"/>
      <c r="U53" s="21"/>
      <c r="V53" s="21"/>
      <c r="W53" s="21"/>
      <c r="X53" s="11"/>
      <c r="Y53" s="15"/>
    </row>
    <row r="54" spans="2:25" s="9" customFormat="1" ht="24" hidden="1" x14ac:dyDescent="0.2">
      <c r="B54" s="10">
        <v>16652</v>
      </c>
      <c r="C54" s="22" t="s">
        <v>133</v>
      </c>
      <c r="D54" s="10"/>
      <c r="E54" s="20">
        <f>_xlfn.XLOOKUP(B54,Hoja1!A:A,Hoja1!B:B,0)</f>
        <v>0</v>
      </c>
      <c r="F54" s="20">
        <f>_xlfn.XLOOKUP(B54,Hoja1!A:A,Hoja1!C:C,0)</f>
        <v>0</v>
      </c>
      <c r="G54" s="67">
        <v>11</v>
      </c>
      <c r="H54" s="67" t="s">
        <v>151</v>
      </c>
      <c r="I54" s="67" t="s">
        <v>152</v>
      </c>
      <c r="J54" s="20" t="s">
        <v>96</v>
      </c>
      <c r="K54" s="20">
        <f t="shared" si="0"/>
        <v>0</v>
      </c>
      <c r="L54" s="21">
        <v>0</v>
      </c>
      <c r="M54" s="21">
        <v>0</v>
      </c>
      <c r="N54" s="21">
        <v>0</v>
      </c>
      <c r="O54" s="21"/>
      <c r="P54" s="21"/>
      <c r="Q54" s="21"/>
      <c r="R54" s="21"/>
      <c r="S54" s="21"/>
      <c r="T54" s="21"/>
      <c r="U54" s="21"/>
      <c r="V54" s="21"/>
      <c r="W54" s="21"/>
      <c r="X54" s="11"/>
      <c r="Y54" s="15"/>
    </row>
    <row r="55" spans="2:25" s="9" customFormat="1" ht="24" x14ac:dyDescent="0.2">
      <c r="B55" s="10">
        <v>16654</v>
      </c>
      <c r="C55" s="22" t="s">
        <v>136</v>
      </c>
      <c r="D55" s="10"/>
      <c r="E55" s="20">
        <f>_xlfn.XLOOKUP(B55,Hoja1!A:A,Hoja1!B:B,0)</f>
        <v>50875016.75</v>
      </c>
      <c r="F55" s="20">
        <f>_xlfn.XLOOKUP(B55,Hoja1!A:A,Hoja1!C:C,0)</f>
        <v>50875016.75</v>
      </c>
      <c r="G55" s="67">
        <v>11</v>
      </c>
      <c r="H55" s="67" t="s">
        <v>151</v>
      </c>
      <c r="I55" s="67" t="s">
        <v>152</v>
      </c>
      <c r="J55" s="20" t="s">
        <v>95</v>
      </c>
      <c r="K55" s="20">
        <f t="shared" si="0"/>
        <v>0</v>
      </c>
      <c r="L55" s="21">
        <v>0</v>
      </c>
      <c r="M55" s="21">
        <v>0</v>
      </c>
      <c r="N55" s="21">
        <v>0</v>
      </c>
      <c r="O55" s="21"/>
      <c r="P55" s="21"/>
      <c r="Q55" s="21"/>
      <c r="R55" s="21"/>
      <c r="S55" s="21"/>
      <c r="T55" s="21"/>
      <c r="U55" s="21"/>
      <c r="V55" s="21"/>
      <c r="W55" s="21"/>
      <c r="X55" s="11"/>
      <c r="Y55" s="15"/>
    </row>
    <row r="56" spans="2:25" s="9" customFormat="1" ht="24" hidden="1" x14ac:dyDescent="0.2">
      <c r="B56" s="10">
        <v>16658</v>
      </c>
      <c r="C56" s="22" t="s">
        <v>134</v>
      </c>
      <c r="D56" s="10"/>
      <c r="E56" s="20">
        <f>_xlfn.XLOOKUP(B56,Hoja1!A:A,Hoja1!B:B,0)</f>
        <v>8970455.6799999997</v>
      </c>
      <c r="F56" s="20">
        <f>_xlfn.XLOOKUP(B56,Hoja1!A:A,Hoja1!C:C,0)</f>
        <v>0</v>
      </c>
      <c r="G56" s="67">
        <v>11</v>
      </c>
      <c r="H56" s="67" t="s">
        <v>151</v>
      </c>
      <c r="I56" s="67" t="s">
        <v>152</v>
      </c>
      <c r="J56" s="20" t="s">
        <v>93</v>
      </c>
      <c r="K56" s="20">
        <f t="shared" si="0"/>
        <v>0</v>
      </c>
      <c r="L56" s="21">
        <v>0</v>
      </c>
      <c r="M56" s="21">
        <v>0</v>
      </c>
      <c r="N56" s="21">
        <v>0</v>
      </c>
      <c r="O56" s="21"/>
      <c r="P56" s="21"/>
      <c r="Q56" s="21"/>
      <c r="R56" s="21"/>
      <c r="S56" s="21"/>
      <c r="T56" s="21"/>
      <c r="U56" s="21"/>
      <c r="V56" s="21"/>
      <c r="W56" s="21"/>
      <c r="X56" s="11"/>
      <c r="Y56" s="15"/>
    </row>
    <row r="57" spans="2:25" s="9" customFormat="1" ht="24" x14ac:dyDescent="0.2">
      <c r="B57" s="10">
        <v>16665</v>
      </c>
      <c r="C57" s="22" t="s">
        <v>135</v>
      </c>
      <c r="D57" s="10"/>
      <c r="E57" s="20">
        <f>_xlfn.XLOOKUP(B57,Hoja1!A:A,Hoja1!B:B,0)</f>
        <v>32689452.579999998</v>
      </c>
      <c r="F57" s="20">
        <f>_xlfn.XLOOKUP(B57,Hoja1!A:A,Hoja1!C:C,0)</f>
        <v>55155832.960000001</v>
      </c>
      <c r="G57" s="67">
        <v>11</v>
      </c>
      <c r="H57" s="67" t="s">
        <v>151</v>
      </c>
      <c r="I57" s="67" t="s">
        <v>152</v>
      </c>
      <c r="J57" s="20" t="s">
        <v>103</v>
      </c>
      <c r="K57" s="20">
        <f t="shared" si="0"/>
        <v>0</v>
      </c>
      <c r="L57" s="21">
        <v>0</v>
      </c>
      <c r="M57" s="21">
        <v>0</v>
      </c>
      <c r="N57" s="21">
        <v>0</v>
      </c>
      <c r="O57" s="21"/>
      <c r="P57" s="21"/>
      <c r="Q57" s="21"/>
      <c r="R57" s="21"/>
      <c r="S57" s="21"/>
      <c r="T57" s="21"/>
      <c r="U57" s="21"/>
      <c r="V57" s="21"/>
      <c r="W57" s="21"/>
      <c r="X57" s="11"/>
      <c r="Y57" s="15"/>
    </row>
    <row r="58" spans="2:25" s="9" customFormat="1" ht="24" x14ac:dyDescent="0.2">
      <c r="B58" s="10">
        <v>16667</v>
      </c>
      <c r="C58" s="22" t="s">
        <v>132</v>
      </c>
      <c r="D58" s="10"/>
      <c r="E58" s="20">
        <f>_xlfn.XLOOKUP(B58,Hoja1!A:A,Hoja1!B:B,0)</f>
        <v>43232622.25</v>
      </c>
      <c r="F58" s="20">
        <f>_xlfn.XLOOKUP(B58,Hoja1!A:A,Hoja1!C:C,0)</f>
        <v>58133010.670000002</v>
      </c>
      <c r="G58" s="67">
        <v>11</v>
      </c>
      <c r="H58" s="67" t="s">
        <v>151</v>
      </c>
      <c r="I58" s="67" t="s">
        <v>152</v>
      </c>
      <c r="J58" s="20" t="s">
        <v>91</v>
      </c>
      <c r="K58" s="20">
        <f t="shared" si="0"/>
        <v>0</v>
      </c>
      <c r="L58" s="21">
        <v>0</v>
      </c>
      <c r="M58" s="21">
        <v>0</v>
      </c>
      <c r="N58" s="21">
        <v>0</v>
      </c>
      <c r="O58" s="21"/>
      <c r="P58" s="21"/>
      <c r="Q58" s="21"/>
      <c r="R58" s="21"/>
      <c r="S58" s="21"/>
      <c r="T58" s="21"/>
      <c r="U58" s="21"/>
      <c r="V58" s="21"/>
      <c r="W58" s="21"/>
      <c r="X58" s="11"/>
      <c r="Y58" s="15"/>
    </row>
    <row r="59" spans="2:25" s="9" customFormat="1" ht="24" x14ac:dyDescent="0.2">
      <c r="B59" s="10">
        <v>16670</v>
      </c>
      <c r="C59" s="22" t="s">
        <v>131</v>
      </c>
      <c r="D59" s="10"/>
      <c r="E59" s="20">
        <f>_xlfn.XLOOKUP(B59,Hoja1!A:A,Hoja1!B:B,0)</f>
        <v>36807583.969999999</v>
      </c>
      <c r="F59" s="20">
        <f>_xlfn.XLOOKUP(B59,Hoja1!A:A,Hoja1!C:C,0)</f>
        <v>51286484.82</v>
      </c>
      <c r="G59" s="67">
        <v>11</v>
      </c>
      <c r="H59" s="67" t="s">
        <v>151</v>
      </c>
      <c r="I59" s="67" t="s">
        <v>152</v>
      </c>
      <c r="J59" s="20" t="s">
        <v>93</v>
      </c>
      <c r="K59" s="20">
        <f t="shared" si="0"/>
        <v>0</v>
      </c>
      <c r="L59" s="21">
        <v>0</v>
      </c>
      <c r="M59" s="21">
        <v>0</v>
      </c>
      <c r="N59" s="21">
        <v>0</v>
      </c>
      <c r="O59" s="21"/>
      <c r="P59" s="21"/>
      <c r="Q59" s="21"/>
      <c r="R59" s="21"/>
      <c r="S59" s="21"/>
      <c r="T59" s="21"/>
      <c r="U59" s="21"/>
      <c r="V59" s="21"/>
      <c r="W59" s="21"/>
      <c r="X59" s="11"/>
      <c r="Y59" s="15"/>
    </row>
    <row r="60" spans="2:25" s="9" customFormat="1" ht="24" x14ac:dyDescent="0.2">
      <c r="B60" s="10">
        <v>16698</v>
      </c>
      <c r="C60" s="22" t="s">
        <v>130</v>
      </c>
      <c r="D60" s="10"/>
      <c r="E60" s="20">
        <f>_xlfn.XLOOKUP(B60,Hoja1!A:A,Hoja1!B:B,0)</f>
        <v>79687121.489999995</v>
      </c>
      <c r="F60" s="20">
        <f>_xlfn.XLOOKUP(B60,Hoja1!A:A,Hoja1!C:C,0)</f>
        <v>79687121.489999995</v>
      </c>
      <c r="G60" s="67" t="s">
        <v>149</v>
      </c>
      <c r="H60" s="67" t="s">
        <v>150</v>
      </c>
      <c r="I60" s="67" t="s">
        <v>153</v>
      </c>
      <c r="J60" s="20" t="s">
        <v>140</v>
      </c>
      <c r="K60" s="20">
        <f t="shared" si="0"/>
        <v>0</v>
      </c>
      <c r="L60" s="21">
        <v>0</v>
      </c>
      <c r="M60" s="21">
        <v>0</v>
      </c>
      <c r="N60" s="21">
        <v>0</v>
      </c>
      <c r="O60" s="21"/>
      <c r="P60" s="21"/>
      <c r="Q60" s="21"/>
      <c r="R60" s="21"/>
      <c r="S60" s="21"/>
      <c r="T60" s="21"/>
      <c r="U60" s="21"/>
      <c r="V60" s="21"/>
      <c r="W60" s="21"/>
      <c r="X60" s="11"/>
      <c r="Y60" s="15"/>
    </row>
    <row r="61" spans="2:25" s="9" customFormat="1" ht="12" x14ac:dyDescent="0.2">
      <c r="B61" s="10">
        <v>16862</v>
      </c>
      <c r="C61" s="22" t="s">
        <v>158</v>
      </c>
      <c r="D61" s="10"/>
      <c r="E61" s="20">
        <f>_xlfn.XLOOKUP(B61,Hoja1!A:A,Hoja1!B:B,0)</f>
        <v>204982879.15000001</v>
      </c>
      <c r="F61" s="20">
        <f>_xlfn.XLOOKUP(B61,Hoja1!A:A,Hoja1!C:C,0)</f>
        <v>268622394.39999998</v>
      </c>
      <c r="G61" s="67"/>
      <c r="H61" s="67"/>
      <c r="I61" s="67"/>
      <c r="J61" s="20" t="s">
        <v>95</v>
      </c>
      <c r="K61" s="20"/>
      <c r="L61" s="21">
        <v>0</v>
      </c>
      <c r="M61" s="21">
        <v>0</v>
      </c>
      <c r="N61" s="21">
        <v>0</v>
      </c>
      <c r="O61" s="21"/>
      <c r="P61" s="21"/>
      <c r="Q61" s="21"/>
      <c r="R61" s="21"/>
      <c r="S61" s="21"/>
      <c r="T61" s="21"/>
      <c r="U61" s="21"/>
      <c r="V61" s="21"/>
      <c r="W61" s="21"/>
      <c r="X61" s="11"/>
      <c r="Y61" s="15"/>
    </row>
    <row r="62" spans="2:25" s="9" customFormat="1" ht="24" x14ac:dyDescent="0.2">
      <c r="B62" s="10">
        <v>6810</v>
      </c>
      <c r="C62" s="22" t="s">
        <v>111</v>
      </c>
      <c r="D62" s="10"/>
      <c r="E62" s="20">
        <f>_xlfn.XLOOKUP(B62,Hoja1!A:A,Hoja1!B:B,0)</f>
        <v>12916736.18599996</v>
      </c>
      <c r="F62" s="20">
        <f>_xlfn.XLOOKUP(B62,Hoja1!A:A,Hoja1!C:C,0)</f>
        <v>12916736.18599996</v>
      </c>
      <c r="G62" s="67">
        <v>11</v>
      </c>
      <c r="H62" s="67" t="s">
        <v>151</v>
      </c>
      <c r="I62" s="67" t="s">
        <v>152</v>
      </c>
      <c r="J62" s="20" t="s">
        <v>91</v>
      </c>
      <c r="K62" s="20">
        <f t="shared" si="0"/>
        <v>0</v>
      </c>
      <c r="L62" s="21">
        <v>0</v>
      </c>
      <c r="M62" s="21">
        <v>0</v>
      </c>
      <c r="N62" s="21">
        <v>0</v>
      </c>
      <c r="O62" s="21"/>
      <c r="P62" s="21"/>
      <c r="Q62" s="21"/>
      <c r="R62" s="21"/>
      <c r="S62" s="21"/>
      <c r="T62" s="21"/>
      <c r="U62" s="21"/>
      <c r="V62" s="21"/>
      <c r="W62" s="21"/>
      <c r="X62" s="11"/>
      <c r="Y62" s="15"/>
    </row>
    <row r="63" spans="2:25" s="9" customFormat="1" ht="12" x14ac:dyDescent="0.2">
      <c r="B63" s="100" t="s">
        <v>34</v>
      </c>
      <c r="C63" s="101"/>
      <c r="D63" s="102"/>
      <c r="E63" s="23">
        <f>SUM(E4:E62)</f>
        <v>3523150999.9999995</v>
      </c>
      <c r="F63" s="23">
        <f>SUM(F4:F62)</f>
        <v>5146977448.392581</v>
      </c>
      <c r="G63" s="23"/>
      <c r="H63" s="23"/>
      <c r="I63" s="23"/>
      <c r="J63" s="23"/>
      <c r="K63" s="23">
        <f>SUM(K4:K62)</f>
        <v>9701561.5700000003</v>
      </c>
      <c r="L63" s="24">
        <f t="shared" ref="L63:W63" si="1">SUM(L4:L62)</f>
        <v>0</v>
      </c>
      <c r="M63" s="24">
        <f t="shared" si="1"/>
        <v>0</v>
      </c>
      <c r="N63" s="24">
        <f t="shared" si="1"/>
        <v>9701561.5700000003</v>
      </c>
      <c r="O63" s="24">
        <f t="shared" si="1"/>
        <v>0</v>
      </c>
      <c r="P63" s="24">
        <f t="shared" si="1"/>
        <v>0</v>
      </c>
      <c r="Q63" s="24">
        <f t="shared" si="1"/>
        <v>0</v>
      </c>
      <c r="R63" s="24">
        <f t="shared" si="1"/>
        <v>0</v>
      </c>
      <c r="S63" s="24">
        <f t="shared" si="1"/>
        <v>0</v>
      </c>
      <c r="T63" s="24">
        <f t="shared" si="1"/>
        <v>0</v>
      </c>
      <c r="U63" s="24">
        <f t="shared" si="1"/>
        <v>0</v>
      </c>
      <c r="V63" s="24">
        <f t="shared" si="1"/>
        <v>0</v>
      </c>
      <c r="W63" s="24">
        <f t="shared" si="1"/>
        <v>0</v>
      </c>
      <c r="X63" s="11"/>
      <c r="Y63" s="15"/>
    </row>
    <row r="64" spans="2:25" s="9" customFormat="1" x14ac:dyDescent="0.2">
      <c r="B64" s="88" t="s">
        <v>41</v>
      </c>
      <c r="C64" s="89"/>
      <c r="D64" s="89"/>
      <c r="E64" s="89"/>
      <c r="F64" s="90"/>
      <c r="G64" s="45"/>
      <c r="H64" s="45"/>
      <c r="I64" s="45"/>
      <c r="J64" s="45"/>
      <c r="K64" s="45"/>
      <c r="L64" s="91">
        <f>+L63+M63+N63</f>
        <v>9701561.5700000003</v>
      </c>
      <c r="M64" s="92"/>
      <c r="N64" s="93"/>
      <c r="O64" s="91">
        <f>+O63+P63+Q63</f>
        <v>0</v>
      </c>
      <c r="P64" s="92"/>
      <c r="Q64" s="93"/>
      <c r="R64" s="97">
        <f>+R63+S63+T63</f>
        <v>0</v>
      </c>
      <c r="S64" s="98"/>
      <c r="T64" s="99"/>
      <c r="U64" s="97">
        <f>+U63+V63+W63</f>
        <v>0</v>
      </c>
      <c r="V64" s="98"/>
      <c r="W64" s="99"/>
      <c r="X64" s="11"/>
      <c r="Y64" s="15"/>
    </row>
    <row r="65" spans="1:25" ht="15.75" customHeight="1" x14ac:dyDescent="0.25">
      <c r="B65" s="44" t="s">
        <v>159</v>
      </c>
      <c r="C65" s="2"/>
      <c r="F65" s="2"/>
      <c r="G65" s="2"/>
      <c r="H65" s="2"/>
      <c r="I65" s="2"/>
      <c r="J65" s="2"/>
      <c r="K65" s="46"/>
      <c r="L65" s="2"/>
      <c r="M65" s="2"/>
      <c r="N65" s="47"/>
      <c r="O65" s="47"/>
      <c r="P65" s="47"/>
      <c r="Q65" s="47"/>
      <c r="R65" s="47"/>
      <c r="S65" s="7"/>
      <c r="T65" s="7"/>
      <c r="X65" s="11"/>
    </row>
    <row r="66" spans="1:25" ht="18.75" x14ac:dyDescent="0.25">
      <c r="C66" s="17" t="s">
        <v>35</v>
      </c>
      <c r="F66" s="96" t="s">
        <v>36</v>
      </c>
      <c r="G66" s="96"/>
      <c r="H66" s="96"/>
      <c r="I66" s="96"/>
      <c r="J66" s="96"/>
      <c r="K66" s="96"/>
      <c r="L66" s="96"/>
      <c r="M66" s="69"/>
      <c r="N66" s="69"/>
      <c r="O66" s="69"/>
      <c r="P66" s="69"/>
      <c r="X66" s="1"/>
    </row>
    <row r="67" spans="1:25" ht="18.75" x14ac:dyDescent="0.25">
      <c r="C67" s="17"/>
      <c r="M67" s="73"/>
      <c r="N67" s="17"/>
      <c r="O67" s="17"/>
      <c r="P67" s="17"/>
      <c r="X67" s="1"/>
    </row>
    <row r="68" spans="1:25" ht="18" customHeight="1" x14ac:dyDescent="0.25">
      <c r="C68" s="12"/>
      <c r="F68" s="68"/>
      <c r="G68" s="68"/>
      <c r="H68" s="68"/>
      <c r="I68" s="68"/>
      <c r="J68" s="72"/>
      <c r="K68" s="68"/>
      <c r="L68" s="72"/>
      <c r="M68" s="74"/>
      <c r="N68" s="74"/>
      <c r="O68" s="17"/>
      <c r="X68" s="1"/>
    </row>
    <row r="69" spans="1:25" ht="20.25" customHeight="1" x14ac:dyDescent="0.25">
      <c r="C69" s="6" t="s">
        <v>37</v>
      </c>
      <c r="F69" s="94" t="s">
        <v>38</v>
      </c>
      <c r="G69" s="94"/>
      <c r="H69" s="94"/>
      <c r="I69" s="94"/>
      <c r="J69" s="94"/>
      <c r="K69" s="94"/>
      <c r="L69" s="94"/>
      <c r="M69" s="70"/>
      <c r="N69" s="70"/>
      <c r="O69" s="70"/>
      <c r="P69" s="70"/>
    </row>
    <row r="70" spans="1:25" ht="20.25" customHeight="1" x14ac:dyDescent="0.25">
      <c r="C70" s="18" t="s">
        <v>39</v>
      </c>
      <c r="F70" s="95" t="s">
        <v>40</v>
      </c>
      <c r="G70" s="95"/>
      <c r="H70" s="95"/>
      <c r="I70" s="95"/>
      <c r="J70" s="95"/>
      <c r="K70" s="95"/>
      <c r="L70" s="95"/>
      <c r="M70" s="71"/>
      <c r="N70" s="71"/>
      <c r="O70" s="71"/>
      <c r="P70" s="71"/>
      <c r="X70" s="13"/>
    </row>
    <row r="71" spans="1:25" s="5" customFormat="1" x14ac:dyDescent="0.25">
      <c r="A71"/>
      <c r="B71" s="2"/>
      <c r="C71" s="3"/>
      <c r="D71" s="2"/>
      <c r="E71" s="2"/>
      <c r="F71" s="4"/>
      <c r="G71" s="4"/>
      <c r="H71" s="4"/>
      <c r="I71" s="4"/>
      <c r="J71" s="4"/>
      <c r="K71" s="4"/>
      <c r="M71"/>
      <c r="N71"/>
      <c r="P71"/>
      <c r="Q71"/>
      <c r="X71"/>
      <c r="Y71" s="16"/>
    </row>
    <row r="72" spans="1:25" s="5" customFormat="1" x14ac:dyDescent="0.25">
      <c r="A72"/>
      <c r="B72" s="2"/>
      <c r="C72" s="3"/>
      <c r="D72" s="2"/>
      <c r="E72" s="2"/>
      <c r="F72" s="4"/>
      <c r="G72" s="4"/>
      <c r="H72" s="4"/>
      <c r="I72" s="4"/>
      <c r="J72" s="4"/>
      <c r="K72" s="4"/>
      <c r="M72" s="81"/>
      <c r="N72" s="81"/>
      <c r="O72" s="81"/>
      <c r="X72"/>
      <c r="Y72" s="16"/>
    </row>
    <row r="73" spans="1:25" s="5" customFormat="1" x14ac:dyDescent="0.25">
      <c r="A73"/>
      <c r="B73" s="2"/>
      <c r="C73" s="3"/>
      <c r="D73" s="2"/>
      <c r="E73" s="2"/>
      <c r="F73" s="4"/>
      <c r="G73" s="4"/>
      <c r="H73" s="4"/>
      <c r="I73" s="4"/>
      <c r="J73" s="4"/>
      <c r="K73" s="4"/>
      <c r="M73" s="81"/>
      <c r="N73" s="81"/>
      <c r="O73" s="81"/>
      <c r="R73" s="14"/>
      <c r="X73"/>
      <c r="Y73" s="16"/>
    </row>
    <row r="74" spans="1:25" x14ac:dyDescent="0.25">
      <c r="L74" s="8"/>
      <c r="M74"/>
      <c r="N74"/>
      <c r="O74" s="8"/>
      <c r="P74"/>
      <c r="Q74"/>
    </row>
    <row r="75" spans="1:25" x14ac:dyDescent="0.25">
      <c r="M75" s="1"/>
      <c r="N75"/>
      <c r="P75"/>
      <c r="Q75"/>
    </row>
    <row r="76" spans="1:25" x14ac:dyDescent="0.25">
      <c r="M76" s="1"/>
      <c r="N76"/>
      <c r="P76"/>
      <c r="Q76"/>
    </row>
    <row r="77" spans="1:25" x14ac:dyDescent="0.25">
      <c r="M77" s="8"/>
    </row>
  </sheetData>
  <autoFilter ref="B2:W66" xr:uid="{24C2C2C5-A9A0-425D-B154-E83741A99207}">
    <filterColumn colId="4">
      <filters blank="1">
        <filter val="1,445,025,125.73"/>
        <filter val="107,002,550.63"/>
        <filter val="114,942,128.29"/>
        <filter val="117,318,086.83"/>
        <filter val="12,916,736.19"/>
        <filter val="120,000,000.00"/>
        <filter val="141,343,875.41"/>
        <filter val="15,161,783.73"/>
        <filter val="16,722,220.33"/>
        <filter val="160,580,789.94"/>
        <filter val="17,126,110.94"/>
        <filter val="18,311,704.74"/>
        <filter val="188,769,433.24"/>
        <filter val="2,000,000.00"/>
        <filter val="2,500,000.00"/>
        <filter val="20,449,198.46"/>
        <filter val="20,811,586.50"/>
        <filter val="214,842,855.02"/>
        <filter val="22,134,842.46"/>
        <filter val="238,259,599.64"/>
        <filter val="24,092,220.67"/>
        <filter val="24,680,927.33"/>
        <filter val="26,821,339.09"/>
        <filter val="268,622,394.40"/>
        <filter val="37,981,787.69"/>
        <filter val="40,052,779.44"/>
        <filter val="43,592,991.00"/>
        <filter val="48,698,246.79"/>
        <filter val="5,146,977,448.39"/>
        <filter val="5,531,705.71"/>
        <filter val="50,875,016.75"/>
        <filter val="51,286,484.82"/>
        <filter val="53,894,487.57"/>
        <filter val="55,155,832.96"/>
        <filter val="58,133,010.67"/>
        <filter val="62,000,000.00"/>
        <filter val="63,061,301.64"/>
        <filter val="7,412,964.18"/>
        <filter val="706,296,442.00"/>
        <filter val="75,755,752.12"/>
        <filter val="79,009,717.76"/>
        <filter val="79,687,121.49"/>
        <filter val="8,450,341.00"/>
        <filter val="88,886,454.00"/>
        <filter val="94,642,851.24"/>
        <filter val="96,136,650.00"/>
        <filter val="Revisado por:"/>
      </filters>
    </filterColumn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23">
    <mergeCell ref="R64:T64"/>
    <mergeCell ref="U64:W64"/>
    <mergeCell ref="B63:D63"/>
    <mergeCell ref="L2:W2"/>
    <mergeCell ref="B1:W1"/>
    <mergeCell ref="B2:B3"/>
    <mergeCell ref="C2:C3"/>
    <mergeCell ref="D2:D3"/>
    <mergeCell ref="E2:E3"/>
    <mergeCell ref="F2:F3"/>
    <mergeCell ref="K2:K3"/>
    <mergeCell ref="J2:J3"/>
    <mergeCell ref="G2:G3"/>
    <mergeCell ref="H2:H3"/>
    <mergeCell ref="I2:I3"/>
    <mergeCell ref="M73:O73"/>
    <mergeCell ref="B64:F64"/>
    <mergeCell ref="L64:N64"/>
    <mergeCell ref="O64:Q64"/>
    <mergeCell ref="M72:O72"/>
    <mergeCell ref="F69:L69"/>
    <mergeCell ref="F70:L70"/>
    <mergeCell ref="F66:L66"/>
  </mergeCells>
  <pageMargins left="0.23622047244094491" right="0.23622047244094491" top="0.35433070866141736" bottom="0.35433070866141736" header="0.31496062992125984" footer="0.31496062992125984"/>
  <pageSetup scale="5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02534-9DE9-4498-B894-02ED20C8D2C1}">
  <dimension ref="A3:C9"/>
  <sheetViews>
    <sheetView workbookViewId="0">
      <selection activeCell="B6" sqref="B6"/>
    </sheetView>
  </sheetViews>
  <sheetFormatPr baseColWidth="10" defaultRowHeight="15" x14ac:dyDescent="0.25"/>
  <cols>
    <col min="1" max="1" width="17.5703125" bestFit="1" customWidth="1"/>
    <col min="2" max="2" width="33.85546875" bestFit="1" customWidth="1"/>
    <col min="3" max="3" width="29.5703125" bestFit="1" customWidth="1"/>
  </cols>
  <sheetData>
    <row r="3" spans="1:3" x14ac:dyDescent="0.25">
      <c r="A3" s="66" t="s">
        <v>104</v>
      </c>
      <c r="B3" t="s">
        <v>156</v>
      </c>
      <c r="C3" t="s">
        <v>143</v>
      </c>
    </row>
    <row r="4" spans="1:3" x14ac:dyDescent="0.25">
      <c r="A4" s="58">
        <v>11</v>
      </c>
      <c r="B4" s="1">
        <v>3681719909.447083</v>
      </c>
      <c r="C4" s="1">
        <v>9701561.5700000003</v>
      </c>
    </row>
    <row r="5" spans="1:3" x14ac:dyDescent="0.25">
      <c r="A5" s="58">
        <v>12</v>
      </c>
      <c r="B5" s="1">
        <v>1001139491.4955001</v>
      </c>
      <c r="C5" s="1">
        <v>0</v>
      </c>
    </row>
    <row r="6" spans="1:3" x14ac:dyDescent="0.25">
      <c r="A6" s="58" t="s">
        <v>149</v>
      </c>
      <c r="B6" s="1">
        <v>119739900.92999999</v>
      </c>
      <c r="C6" s="1">
        <v>0</v>
      </c>
    </row>
    <row r="7" spans="1:3" x14ac:dyDescent="0.25">
      <c r="A7" s="58" t="s">
        <v>155</v>
      </c>
      <c r="B7" s="1">
        <v>75755752.120000005</v>
      </c>
      <c r="C7" s="1">
        <v>0</v>
      </c>
    </row>
    <row r="8" spans="1:3" x14ac:dyDescent="0.25">
      <c r="A8" s="58" t="s">
        <v>142</v>
      </c>
      <c r="B8" s="1">
        <v>268622394.39999998</v>
      </c>
      <c r="C8" s="1"/>
    </row>
    <row r="9" spans="1:3" x14ac:dyDescent="0.25">
      <c r="A9" s="58" t="s">
        <v>107</v>
      </c>
      <c r="B9" s="1">
        <v>5146977448.3925829</v>
      </c>
      <c r="C9" s="1">
        <v>9701561.5700000003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3678-13E9-4605-9E0E-7065605BC3E7}">
  <dimension ref="A3:B13"/>
  <sheetViews>
    <sheetView workbookViewId="0">
      <selection activeCell="B11" sqref="B11"/>
    </sheetView>
  </sheetViews>
  <sheetFormatPr baseColWidth="10" defaultRowHeight="15" x14ac:dyDescent="0.25"/>
  <cols>
    <col min="1" max="1" width="17.5703125" bestFit="1" customWidth="1"/>
    <col min="2" max="3" width="29.5703125" bestFit="1" customWidth="1"/>
  </cols>
  <sheetData>
    <row r="3" spans="1:2" x14ac:dyDescent="0.25">
      <c r="A3" s="66" t="s">
        <v>104</v>
      </c>
      <c r="B3" t="s">
        <v>143</v>
      </c>
    </row>
    <row r="4" spans="1:2" x14ac:dyDescent="0.25">
      <c r="A4" s="58" t="s">
        <v>101</v>
      </c>
      <c r="B4" s="1">
        <v>0</v>
      </c>
    </row>
    <row r="5" spans="1:2" x14ac:dyDescent="0.25">
      <c r="A5" s="58" t="s">
        <v>95</v>
      </c>
      <c r="B5" s="1">
        <v>0</v>
      </c>
    </row>
    <row r="6" spans="1:2" x14ac:dyDescent="0.25">
      <c r="A6" s="58" t="s">
        <v>140</v>
      </c>
      <c r="B6" s="1">
        <v>0</v>
      </c>
    </row>
    <row r="7" spans="1:2" x14ac:dyDescent="0.25">
      <c r="A7" s="58" t="s">
        <v>144</v>
      </c>
      <c r="B7" s="1">
        <v>0</v>
      </c>
    </row>
    <row r="8" spans="1:2" x14ac:dyDescent="0.25">
      <c r="A8" s="58" t="s">
        <v>103</v>
      </c>
      <c r="B8" s="1">
        <v>0</v>
      </c>
    </row>
    <row r="9" spans="1:2" x14ac:dyDescent="0.25">
      <c r="A9" s="58" t="s">
        <v>91</v>
      </c>
      <c r="B9" s="1">
        <v>9701561.5700000003</v>
      </c>
    </row>
    <row r="10" spans="1:2" x14ac:dyDescent="0.25">
      <c r="A10" s="58" t="s">
        <v>93</v>
      </c>
      <c r="B10" s="1">
        <v>0</v>
      </c>
    </row>
    <row r="11" spans="1:2" x14ac:dyDescent="0.25">
      <c r="A11" s="58" t="s">
        <v>96</v>
      </c>
      <c r="B11" s="1">
        <v>0</v>
      </c>
    </row>
    <row r="12" spans="1:2" x14ac:dyDescent="0.25">
      <c r="A12" s="58" t="s">
        <v>142</v>
      </c>
      <c r="B12" s="1"/>
    </row>
    <row r="13" spans="1:2" x14ac:dyDescent="0.25">
      <c r="A13" s="58" t="s">
        <v>107</v>
      </c>
      <c r="B13" s="1">
        <v>9701561.5700000003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3C33-3FE8-4D43-8BCF-822946C68010}">
  <dimension ref="A1:C66"/>
  <sheetViews>
    <sheetView topLeftCell="A34" workbookViewId="0">
      <selection activeCell="F56" sqref="F56"/>
    </sheetView>
  </sheetViews>
  <sheetFormatPr baseColWidth="10" defaultRowHeight="15" x14ac:dyDescent="0.25"/>
  <cols>
    <col min="2" max="3" width="17.85546875" style="49" customWidth="1"/>
  </cols>
  <sheetData>
    <row r="1" spans="1:3" x14ac:dyDescent="0.25">
      <c r="A1" t="s">
        <v>0</v>
      </c>
      <c r="B1" s="49" t="s">
        <v>128</v>
      </c>
      <c r="C1" s="49" t="s">
        <v>127</v>
      </c>
    </row>
    <row r="2" spans="1:3" x14ac:dyDescent="0.25">
      <c r="A2">
        <v>14074</v>
      </c>
      <c r="B2" s="49">
        <v>48698246.788500011</v>
      </c>
      <c r="C2" s="49">
        <v>48698246.788500011</v>
      </c>
    </row>
    <row r="3" spans="1:3" x14ac:dyDescent="0.25">
      <c r="A3">
        <v>14075</v>
      </c>
      <c r="B3" s="49">
        <v>68600870.510000005</v>
      </c>
      <c r="C3" s="49">
        <v>75755752.120000005</v>
      </c>
    </row>
    <row r="4" spans="1:3" x14ac:dyDescent="0.25">
      <c r="A4">
        <v>14151</v>
      </c>
      <c r="B4" s="49">
        <v>166296441.69999999</v>
      </c>
      <c r="C4" s="49">
        <v>706296442</v>
      </c>
    </row>
    <row r="5" spans="1:3" x14ac:dyDescent="0.25">
      <c r="A5">
        <v>14177</v>
      </c>
      <c r="B5" s="49">
        <v>24128473.696499974</v>
      </c>
      <c r="C5" s="49">
        <v>88886454</v>
      </c>
    </row>
    <row r="6" spans="1:3" x14ac:dyDescent="0.25">
      <c r="A6">
        <v>14183</v>
      </c>
      <c r="B6" s="49">
        <v>53894487.565500014</v>
      </c>
      <c r="C6" s="49">
        <v>53894487.565500014</v>
      </c>
    </row>
    <row r="7" spans="1:3" x14ac:dyDescent="0.25">
      <c r="A7">
        <v>14408</v>
      </c>
      <c r="B7" s="49">
        <v>2815011.0100000054</v>
      </c>
      <c r="C7" s="49">
        <v>20811586.5</v>
      </c>
    </row>
    <row r="8" spans="1:3" x14ac:dyDescent="0.25">
      <c r="A8">
        <v>14409</v>
      </c>
      <c r="B8" s="49">
        <v>0</v>
      </c>
      <c r="C8" s="49">
        <v>62000000</v>
      </c>
    </row>
    <row r="9" spans="1:3" x14ac:dyDescent="0.25">
      <c r="A9">
        <v>14410</v>
      </c>
      <c r="B9" s="49">
        <v>7412964.1800000034</v>
      </c>
      <c r="C9" s="49">
        <v>7412964.1800000034</v>
      </c>
    </row>
    <row r="10" spans="1:3" x14ac:dyDescent="0.25">
      <c r="A10">
        <v>14411</v>
      </c>
      <c r="B10" s="49">
        <v>62974531.778500006</v>
      </c>
      <c r="C10" s="49">
        <v>96136650</v>
      </c>
    </row>
    <row r="11" spans="1:3" x14ac:dyDescent="0.25">
      <c r="A11">
        <v>14412</v>
      </c>
      <c r="B11" s="49">
        <v>50000000</v>
      </c>
      <c r="C11" s="49">
        <v>107002550.63</v>
      </c>
    </row>
    <row r="12" spans="1:3" x14ac:dyDescent="0.25">
      <c r="A12">
        <v>14414</v>
      </c>
      <c r="B12" s="49">
        <v>24149031.949999988</v>
      </c>
      <c r="C12" s="49">
        <v>120000000</v>
      </c>
    </row>
    <row r="13" spans="1:3" x14ac:dyDescent="0.25">
      <c r="A13">
        <v>14447</v>
      </c>
      <c r="B13" s="49">
        <v>24168071.5</v>
      </c>
      <c r="C13" s="49">
        <v>0</v>
      </c>
    </row>
    <row r="14" spans="1:3" x14ac:dyDescent="0.25">
      <c r="A14">
        <v>14448</v>
      </c>
      <c r="B14" s="49">
        <v>17126110.936500043</v>
      </c>
      <c r="C14" s="49">
        <v>17126110.936500043</v>
      </c>
    </row>
    <row r="15" spans="1:3" x14ac:dyDescent="0.25">
      <c r="A15">
        <v>14449</v>
      </c>
      <c r="B15" s="49">
        <v>32090924.559999999</v>
      </c>
      <c r="C15" s="49">
        <v>0</v>
      </c>
    </row>
    <row r="16" spans="1:3" x14ac:dyDescent="0.25">
      <c r="A16">
        <v>14450</v>
      </c>
      <c r="B16" s="49">
        <v>3744370.5205000043</v>
      </c>
      <c r="C16" s="49">
        <v>8450341</v>
      </c>
    </row>
    <row r="17" spans="1:3" x14ac:dyDescent="0.25">
      <c r="A17">
        <v>14451</v>
      </c>
      <c r="B17" s="49">
        <v>0</v>
      </c>
      <c r="C17" s="49">
        <v>0</v>
      </c>
    </row>
    <row r="18" spans="1:3" x14ac:dyDescent="0.25">
      <c r="A18">
        <v>14452</v>
      </c>
      <c r="B18" s="49">
        <v>24680927.333000004</v>
      </c>
      <c r="C18" s="49">
        <v>24680927.333000004</v>
      </c>
    </row>
    <row r="19" spans="1:3" x14ac:dyDescent="0.25">
      <c r="A19">
        <v>14534</v>
      </c>
      <c r="B19" s="49">
        <v>1217134309.53</v>
      </c>
      <c r="C19" s="49">
        <v>1445025125.73</v>
      </c>
    </row>
    <row r="20" spans="1:3" x14ac:dyDescent="0.25">
      <c r="A20">
        <v>14709</v>
      </c>
      <c r="B20" s="49">
        <v>153385449.40000001</v>
      </c>
      <c r="C20" s="49">
        <v>214842855.02000001</v>
      </c>
    </row>
    <row r="21" spans="1:3" x14ac:dyDescent="0.25">
      <c r="A21">
        <v>14746</v>
      </c>
      <c r="B21" s="49">
        <v>0</v>
      </c>
      <c r="C21" s="49">
        <v>2500000</v>
      </c>
    </row>
    <row r="22" spans="1:3" x14ac:dyDescent="0.25">
      <c r="A22">
        <v>14757</v>
      </c>
      <c r="B22" s="49">
        <v>24092220.670000017</v>
      </c>
      <c r="C22" s="49">
        <v>24092220.670000017</v>
      </c>
    </row>
    <row r="23" spans="1:3" x14ac:dyDescent="0.25">
      <c r="A23">
        <v>14758</v>
      </c>
      <c r="B23" s="49">
        <v>16722220.33</v>
      </c>
      <c r="C23" s="49">
        <v>16722220.33</v>
      </c>
    </row>
    <row r="24" spans="1:3" x14ac:dyDescent="0.25">
      <c r="A24">
        <v>14763</v>
      </c>
      <c r="B24" s="49">
        <v>0</v>
      </c>
      <c r="C24" s="49">
        <v>0</v>
      </c>
    </row>
    <row r="25" spans="1:3" x14ac:dyDescent="0.25">
      <c r="A25">
        <v>14764</v>
      </c>
      <c r="B25" s="49">
        <v>5971648.8524999917</v>
      </c>
      <c r="C25" s="49">
        <v>0</v>
      </c>
    </row>
    <row r="26" spans="1:3" x14ac:dyDescent="0.25">
      <c r="A26">
        <v>14780</v>
      </c>
      <c r="B26" s="49">
        <v>114942128.29000001</v>
      </c>
      <c r="C26" s="49">
        <v>114942128.29000001</v>
      </c>
    </row>
    <row r="27" spans="1:3" x14ac:dyDescent="0.25">
      <c r="A27">
        <v>14783</v>
      </c>
      <c r="B27" s="49">
        <v>29775965.318500005</v>
      </c>
      <c r="C27" s="49">
        <v>43592991</v>
      </c>
    </row>
    <row r="28" spans="1:3" x14ac:dyDescent="0.25">
      <c r="A28">
        <v>14796</v>
      </c>
      <c r="B28" s="49">
        <v>5000000</v>
      </c>
      <c r="C28" s="49">
        <v>0</v>
      </c>
    </row>
    <row r="29" spans="1:3" x14ac:dyDescent="0.25">
      <c r="A29">
        <v>14799</v>
      </c>
      <c r="B29" s="49">
        <v>73842660.329999998</v>
      </c>
      <c r="C29" s="49">
        <v>188769433.24000001</v>
      </c>
    </row>
    <row r="30" spans="1:3" x14ac:dyDescent="0.25">
      <c r="A30">
        <v>14801</v>
      </c>
      <c r="B30" s="49">
        <v>50653937.399999999</v>
      </c>
      <c r="C30" s="49">
        <v>79009717.760000005</v>
      </c>
    </row>
    <row r="31" spans="1:3" x14ac:dyDescent="0.25">
      <c r="A31">
        <v>14915</v>
      </c>
      <c r="B31" s="49">
        <v>40052779.439999998</v>
      </c>
      <c r="C31" s="49">
        <v>40052779.439999998</v>
      </c>
    </row>
    <row r="32" spans="1:3" x14ac:dyDescent="0.25">
      <c r="A32">
        <v>14931</v>
      </c>
      <c r="B32" s="49">
        <v>78196487.469999999</v>
      </c>
      <c r="C32" s="49">
        <v>117318086.83</v>
      </c>
    </row>
    <row r="33" spans="1:3" x14ac:dyDescent="0.25">
      <c r="A33">
        <v>14939</v>
      </c>
      <c r="B33" s="49">
        <v>26821339.093083441</v>
      </c>
      <c r="C33" s="49">
        <v>26821339.093083441</v>
      </c>
    </row>
    <row r="34" spans="1:3" x14ac:dyDescent="0.25">
      <c r="A34">
        <v>14944</v>
      </c>
      <c r="B34" s="49">
        <v>18311704.739999998</v>
      </c>
      <c r="C34" s="49">
        <v>18311704.739999998</v>
      </c>
    </row>
    <row r="35" spans="1:3" x14ac:dyDescent="0.25">
      <c r="A35">
        <v>14946</v>
      </c>
      <c r="B35" s="49">
        <v>45577286.719999999</v>
      </c>
      <c r="C35" s="49">
        <v>141343875.41</v>
      </c>
    </row>
    <row r="36" spans="1:3" x14ac:dyDescent="0.25">
      <c r="A36">
        <v>14971</v>
      </c>
      <c r="B36" s="49">
        <v>39873167.521499991</v>
      </c>
      <c r="C36" s="49">
        <v>0</v>
      </c>
    </row>
    <row r="37" spans="1:3" x14ac:dyDescent="0.25">
      <c r="A37">
        <v>15023</v>
      </c>
      <c r="B37" s="49">
        <v>7378280.8200000003</v>
      </c>
      <c r="C37" s="49">
        <v>22134842.460000001</v>
      </c>
    </row>
    <row r="38" spans="1:3" x14ac:dyDescent="0.25">
      <c r="A38">
        <v>15026</v>
      </c>
      <c r="B38" s="49">
        <v>12847606.430000007</v>
      </c>
      <c r="C38" s="49">
        <v>0</v>
      </c>
    </row>
    <row r="39" spans="1:3" x14ac:dyDescent="0.25">
      <c r="A39">
        <v>15126</v>
      </c>
      <c r="B39" s="49">
        <v>8692553.5800000001</v>
      </c>
      <c r="C39" s="49">
        <v>238259599.63999999</v>
      </c>
    </row>
    <row r="40" spans="1:3" x14ac:dyDescent="0.25">
      <c r="A40">
        <v>16144</v>
      </c>
      <c r="B40" s="49">
        <v>23625175.302000001</v>
      </c>
      <c r="C40" s="49">
        <v>0</v>
      </c>
    </row>
    <row r="41" spans="1:3" x14ac:dyDescent="0.25">
      <c r="A41">
        <v>16167</v>
      </c>
      <c r="B41" s="49">
        <v>40000000</v>
      </c>
      <c r="C41" s="49">
        <v>0</v>
      </c>
    </row>
    <row r="42" spans="1:3" x14ac:dyDescent="0.25">
      <c r="A42">
        <v>16302</v>
      </c>
      <c r="B42" s="49">
        <v>20673737.954</v>
      </c>
      <c r="C42" s="49">
        <v>0</v>
      </c>
    </row>
    <row r="43" spans="1:3" x14ac:dyDescent="0.25">
      <c r="A43">
        <v>16314</v>
      </c>
      <c r="B43" s="49">
        <v>31530650.640000001</v>
      </c>
      <c r="C43" s="49">
        <v>63061301.640000001</v>
      </c>
    </row>
    <row r="44" spans="1:3" x14ac:dyDescent="0.25">
      <c r="A44">
        <v>16315</v>
      </c>
      <c r="B44" s="49">
        <v>2000000</v>
      </c>
      <c r="C44" s="49">
        <v>2000000</v>
      </c>
    </row>
    <row r="45" spans="1:3" x14ac:dyDescent="0.25">
      <c r="A45">
        <v>16334</v>
      </c>
      <c r="B45" s="49">
        <v>30000000</v>
      </c>
      <c r="C45" s="49">
        <v>37981787.689999998</v>
      </c>
    </row>
    <row r="46" spans="1:3" x14ac:dyDescent="0.25">
      <c r="A46">
        <v>16336</v>
      </c>
      <c r="B46" s="49">
        <v>30843269.809999999</v>
      </c>
      <c r="C46" s="49">
        <v>20449198.460000001</v>
      </c>
    </row>
    <row r="47" spans="1:3" x14ac:dyDescent="0.25">
      <c r="A47">
        <v>16339</v>
      </c>
      <c r="B47" s="49">
        <v>10958981.131417751</v>
      </c>
      <c r="C47" s="49">
        <v>5531705.71</v>
      </c>
    </row>
    <row r="48" spans="1:3" x14ac:dyDescent="0.25">
      <c r="A48">
        <v>16368</v>
      </c>
      <c r="B48" s="49">
        <v>160580789.94</v>
      </c>
      <c r="C48" s="49">
        <v>160580789.94</v>
      </c>
    </row>
    <row r="49" spans="1:3" x14ac:dyDescent="0.25">
      <c r="A49">
        <v>16646</v>
      </c>
      <c r="B49" s="49">
        <v>69539724.422000006</v>
      </c>
      <c r="C49" s="49">
        <v>0</v>
      </c>
    </row>
    <row r="50" spans="1:3" x14ac:dyDescent="0.25">
      <c r="A50">
        <v>16647</v>
      </c>
      <c r="B50" s="49">
        <v>15161783.73</v>
      </c>
      <c r="C50" s="49">
        <v>15161783.73</v>
      </c>
    </row>
    <row r="51" spans="1:3" x14ac:dyDescent="0.25">
      <c r="A51">
        <v>16648</v>
      </c>
      <c r="B51" s="49">
        <v>38022809.049999997</v>
      </c>
      <c r="C51" s="49">
        <v>94642851.239999995</v>
      </c>
    </row>
    <row r="52" spans="1:3" x14ac:dyDescent="0.25">
      <c r="A52">
        <v>16652</v>
      </c>
      <c r="B52" s="49">
        <v>0</v>
      </c>
      <c r="C52" s="49">
        <v>0</v>
      </c>
    </row>
    <row r="53" spans="1:3" x14ac:dyDescent="0.25">
      <c r="A53">
        <v>16654</v>
      </c>
      <c r="B53" s="49">
        <v>50875016.75</v>
      </c>
      <c r="C53" s="49">
        <v>50875016.75</v>
      </c>
    </row>
    <row r="54" spans="1:3" x14ac:dyDescent="0.25">
      <c r="A54">
        <v>16658</v>
      </c>
      <c r="B54" s="49">
        <v>8970455.6799999997</v>
      </c>
      <c r="C54" s="49">
        <v>0</v>
      </c>
    </row>
    <row r="55" spans="1:3" x14ac:dyDescent="0.25">
      <c r="A55">
        <v>16665</v>
      </c>
      <c r="B55" s="49">
        <v>32689452.579999998</v>
      </c>
      <c r="C55" s="49">
        <v>55155832.960000001</v>
      </c>
    </row>
    <row r="56" spans="1:3" x14ac:dyDescent="0.25">
      <c r="A56">
        <v>16667</v>
      </c>
      <c r="B56" s="49">
        <v>43232622.25</v>
      </c>
      <c r="C56" s="49">
        <v>58133010.670000002</v>
      </c>
    </row>
    <row r="57" spans="1:3" x14ac:dyDescent="0.25">
      <c r="A57">
        <v>16670</v>
      </c>
      <c r="B57" s="49">
        <v>36807583.969999999</v>
      </c>
      <c r="C57" s="49">
        <v>51286484.82</v>
      </c>
    </row>
    <row r="58" spans="1:3" x14ac:dyDescent="0.25">
      <c r="A58">
        <v>16698</v>
      </c>
      <c r="B58" s="49">
        <v>79687121.489999995</v>
      </c>
      <c r="C58" s="49">
        <v>79687121.489999995</v>
      </c>
    </row>
    <row r="59" spans="1:3" x14ac:dyDescent="0.25">
      <c r="A59">
        <v>16861</v>
      </c>
      <c r="B59" s="49">
        <v>0</v>
      </c>
      <c r="C59" s="49">
        <v>0</v>
      </c>
    </row>
    <row r="60" spans="1:3" x14ac:dyDescent="0.25">
      <c r="A60">
        <v>16862</v>
      </c>
      <c r="B60" s="49">
        <v>204982879.15000001</v>
      </c>
      <c r="C60" s="49">
        <v>268622394.39999998</v>
      </c>
    </row>
    <row r="61" spans="1:3" x14ac:dyDescent="0.25">
      <c r="A61">
        <v>16864</v>
      </c>
      <c r="B61" s="49">
        <v>0</v>
      </c>
      <c r="C61" s="49">
        <v>0</v>
      </c>
    </row>
    <row r="62" spans="1:3" x14ac:dyDescent="0.25">
      <c r="A62">
        <v>16929</v>
      </c>
      <c r="B62" s="49">
        <v>0</v>
      </c>
      <c r="C62" s="49">
        <v>0</v>
      </c>
    </row>
    <row r="63" spans="1:3" x14ac:dyDescent="0.25">
      <c r="A63">
        <v>16932</v>
      </c>
      <c r="B63" s="49">
        <v>0</v>
      </c>
      <c r="C63" s="49">
        <v>0</v>
      </c>
    </row>
    <row r="64" spans="1:3" x14ac:dyDescent="0.25">
      <c r="A64">
        <v>16940</v>
      </c>
      <c r="B64" s="49">
        <v>0</v>
      </c>
      <c r="C64" s="49">
        <v>0</v>
      </c>
    </row>
    <row r="65" spans="1:3" x14ac:dyDescent="0.25">
      <c r="A65">
        <v>6810</v>
      </c>
      <c r="B65" s="49">
        <v>12916736.18599996</v>
      </c>
      <c r="C65" s="49">
        <v>12916736.18599996</v>
      </c>
    </row>
    <row r="66" spans="1:3" x14ac:dyDescent="0.25">
      <c r="A66" t="s">
        <v>113</v>
      </c>
      <c r="B66" s="1">
        <f>SUBTOTAL(109,Tabla2[PRES INICIAL])</f>
        <v>3523150999.9999995</v>
      </c>
      <c r="C66" s="1">
        <f>SUBTOTAL(109,Tabla2[PRES VIGENTE])</f>
        <v>5146977448.392581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8" bestFit="1" customWidth="1"/>
    <col min="15" max="15" width="19.140625" customWidth="1"/>
    <col min="17" max="17" width="17.5703125" style="49" bestFit="1" customWidth="1"/>
    <col min="18" max="18" width="16.42578125" style="49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0"/>
      <c r="K5" t="s">
        <v>96</v>
      </c>
    </row>
    <row r="6" spans="4:18" ht="21.75" thickBot="1" x14ac:dyDescent="0.3">
      <c r="E6" s="51" t="s">
        <v>0</v>
      </c>
      <c r="F6" s="52" t="s">
        <v>97</v>
      </c>
      <c r="G6" s="53" t="s">
        <v>98</v>
      </c>
      <c r="H6" s="53" t="s">
        <v>99</v>
      </c>
      <c r="I6" s="53" t="s">
        <v>100</v>
      </c>
      <c r="K6" t="s">
        <v>101</v>
      </c>
    </row>
    <row r="7" spans="4:18" ht="31.5" x14ac:dyDescent="0.25">
      <c r="E7" s="54">
        <v>14183</v>
      </c>
      <c r="F7" s="55" t="s">
        <v>102</v>
      </c>
      <c r="G7" s="56">
        <v>3848818.31</v>
      </c>
      <c r="H7" s="56" t="s">
        <v>95</v>
      </c>
      <c r="I7" s="56" t="s">
        <v>94</v>
      </c>
      <c r="K7" t="s">
        <v>103</v>
      </c>
      <c r="M7" t="s">
        <v>104</v>
      </c>
      <c r="N7" s="57" t="s">
        <v>105</v>
      </c>
      <c r="Q7" t="s">
        <v>104</v>
      </c>
      <c r="R7" t="s">
        <v>105</v>
      </c>
    </row>
    <row r="8" spans="4:18" ht="42" x14ac:dyDescent="0.25">
      <c r="E8" s="54">
        <v>14412</v>
      </c>
      <c r="F8" s="55" t="s">
        <v>26</v>
      </c>
      <c r="G8" s="56">
        <v>16418005.25</v>
      </c>
      <c r="H8" s="56" t="s">
        <v>91</v>
      </c>
      <c r="I8" s="56" t="s">
        <v>92</v>
      </c>
      <c r="M8" s="58" t="s">
        <v>101</v>
      </c>
      <c r="N8" s="57">
        <v>53217429.910000004</v>
      </c>
      <c r="Q8" s="58" t="s">
        <v>92</v>
      </c>
      <c r="R8" s="59">
        <v>1324881652.4199998</v>
      </c>
    </row>
    <row r="9" spans="4:18" ht="31.5" x14ac:dyDescent="0.25">
      <c r="E9" s="54">
        <v>14414</v>
      </c>
      <c r="F9" s="55" t="s">
        <v>29</v>
      </c>
      <c r="G9" s="56">
        <v>20373758.560000002</v>
      </c>
      <c r="H9" s="56" t="s">
        <v>95</v>
      </c>
      <c r="I9" s="56" t="s">
        <v>92</v>
      </c>
      <c r="M9" s="58" t="s">
        <v>95</v>
      </c>
      <c r="N9" s="57">
        <v>193987442.75999999</v>
      </c>
      <c r="Q9" s="58" t="s">
        <v>94</v>
      </c>
      <c r="R9" s="59">
        <v>122764069.47</v>
      </c>
    </row>
    <row r="10" spans="4:18" ht="42" x14ac:dyDescent="0.25">
      <c r="E10" s="54">
        <v>14447</v>
      </c>
      <c r="F10" s="55" t="s">
        <v>106</v>
      </c>
      <c r="G10" s="56">
        <v>40696924.040000007</v>
      </c>
      <c r="H10" s="56" t="s">
        <v>101</v>
      </c>
      <c r="I10" s="56" t="s">
        <v>92</v>
      </c>
      <c r="M10" s="58" t="s">
        <v>103</v>
      </c>
      <c r="N10" s="57">
        <v>16950648.050000001</v>
      </c>
      <c r="Q10" s="58" t="s">
        <v>107</v>
      </c>
      <c r="R10">
        <v>1447645721.8899999</v>
      </c>
    </row>
    <row r="11" spans="4:18" ht="52.5" x14ac:dyDescent="0.25">
      <c r="E11" s="54">
        <v>14449</v>
      </c>
      <c r="F11" s="55" t="s">
        <v>108</v>
      </c>
      <c r="G11" s="56">
        <v>4716409.07</v>
      </c>
      <c r="H11" s="56" t="s">
        <v>91</v>
      </c>
      <c r="I11" s="56" t="s">
        <v>92</v>
      </c>
      <c r="M11" s="58" t="s">
        <v>91</v>
      </c>
      <c r="N11" s="57">
        <v>87631803.00999999</v>
      </c>
      <c r="Q11"/>
      <c r="R11"/>
    </row>
    <row r="12" spans="4:18" ht="52.5" x14ac:dyDescent="0.25">
      <c r="E12" s="54">
        <v>14452</v>
      </c>
      <c r="F12" s="55" t="s">
        <v>109</v>
      </c>
      <c r="G12" s="56">
        <v>13200987.939999999</v>
      </c>
      <c r="H12" s="56" t="s">
        <v>91</v>
      </c>
      <c r="I12" s="56" t="s">
        <v>92</v>
      </c>
      <c r="M12" s="58" t="s">
        <v>93</v>
      </c>
      <c r="N12" s="57">
        <v>1095858398.1599998</v>
      </c>
    </row>
    <row r="13" spans="4:18" ht="31.5" x14ac:dyDescent="0.25">
      <c r="E13" s="54">
        <v>14534</v>
      </c>
      <c r="F13" s="55" t="s">
        <v>57</v>
      </c>
      <c r="G13" s="56">
        <v>1042998532.5799999</v>
      </c>
      <c r="H13" s="56" t="s">
        <v>93</v>
      </c>
      <c r="I13" s="56" t="s">
        <v>92</v>
      </c>
      <c r="M13" s="58" t="s">
        <v>107</v>
      </c>
      <c r="N13" s="57">
        <v>1447645721.8899999</v>
      </c>
    </row>
    <row r="14" spans="4:18" ht="31.5" x14ac:dyDescent="0.25">
      <c r="E14" s="54">
        <v>14758</v>
      </c>
      <c r="F14" s="55" t="s">
        <v>80</v>
      </c>
      <c r="G14" s="56">
        <v>16950648.050000001</v>
      </c>
      <c r="H14" s="56" t="s">
        <v>103</v>
      </c>
      <c r="I14" s="56" t="s">
        <v>92</v>
      </c>
      <c r="N14" s="57"/>
    </row>
    <row r="15" spans="4:18" ht="31.5" x14ac:dyDescent="0.25">
      <c r="E15" s="54">
        <v>14780</v>
      </c>
      <c r="F15" s="55" t="s">
        <v>83</v>
      </c>
      <c r="G15" s="56">
        <v>36770011.049999997</v>
      </c>
      <c r="H15" s="56" t="s">
        <v>93</v>
      </c>
      <c r="I15" s="56" t="s">
        <v>94</v>
      </c>
      <c r="N15"/>
    </row>
    <row r="16" spans="4:18" ht="42" x14ac:dyDescent="0.25">
      <c r="E16" s="54">
        <v>14796</v>
      </c>
      <c r="F16" s="55" t="s">
        <v>81</v>
      </c>
      <c r="G16" s="56">
        <v>39033438.740000002</v>
      </c>
      <c r="H16" s="56" t="s">
        <v>95</v>
      </c>
      <c r="I16" s="56" t="s">
        <v>92</v>
      </c>
      <c r="N16"/>
    </row>
    <row r="17" spans="5:14" ht="31.5" x14ac:dyDescent="0.25">
      <c r="E17" s="54">
        <v>14799</v>
      </c>
      <c r="F17" s="55" t="s">
        <v>82</v>
      </c>
      <c r="G17" s="56">
        <v>30251018.360000003</v>
      </c>
      <c r="H17" s="56" t="s">
        <v>95</v>
      </c>
      <c r="I17" s="56" t="s">
        <v>94</v>
      </c>
      <c r="N17"/>
    </row>
    <row r="18" spans="5:14" ht="52.5" x14ac:dyDescent="0.25">
      <c r="E18" s="54">
        <v>14801</v>
      </c>
      <c r="F18" s="55" t="s">
        <v>84</v>
      </c>
      <c r="G18" s="56">
        <v>12520505.869999999</v>
      </c>
      <c r="H18" s="56" t="s">
        <v>101</v>
      </c>
      <c r="I18" s="56" t="s">
        <v>94</v>
      </c>
      <c r="N18"/>
    </row>
    <row r="19" spans="5:14" ht="31.5" x14ac:dyDescent="0.25">
      <c r="E19" s="54">
        <v>14946</v>
      </c>
      <c r="F19" s="55" t="s">
        <v>110</v>
      </c>
      <c r="G19" s="56">
        <v>53296400.75</v>
      </c>
      <c r="H19" s="56" t="s">
        <v>91</v>
      </c>
      <c r="I19" s="56" t="s">
        <v>92</v>
      </c>
      <c r="N19"/>
    </row>
    <row r="20" spans="5:14" ht="31.5" x14ac:dyDescent="0.25">
      <c r="E20" s="54">
        <v>15026</v>
      </c>
      <c r="F20" s="55" t="s">
        <v>85</v>
      </c>
      <c r="G20" s="56">
        <v>39766708.039999999</v>
      </c>
      <c r="H20" s="56" t="s">
        <v>95</v>
      </c>
      <c r="I20" s="56" t="s">
        <v>92</v>
      </c>
      <c r="M20" s="58"/>
      <c r="N20" s="57"/>
    </row>
    <row r="21" spans="5:14" ht="42" x14ac:dyDescent="0.25">
      <c r="E21" s="54">
        <v>15126</v>
      </c>
      <c r="F21" s="55" t="s">
        <v>87</v>
      </c>
      <c r="G21" s="56">
        <v>39373715.880000003</v>
      </c>
      <c r="H21" s="56" t="s">
        <v>95</v>
      </c>
      <c r="I21" s="56" t="s">
        <v>94</v>
      </c>
      <c r="N21"/>
    </row>
    <row r="22" spans="5:14" ht="42" x14ac:dyDescent="0.25">
      <c r="E22" s="54">
        <v>6810</v>
      </c>
      <c r="F22" s="55" t="s">
        <v>111</v>
      </c>
      <c r="G22" s="56">
        <v>16089854.530000001</v>
      </c>
      <c r="H22" s="56" t="s">
        <v>93</v>
      </c>
      <c r="I22" s="56" t="s">
        <v>92</v>
      </c>
      <c r="N22"/>
    </row>
    <row r="23" spans="5:14" ht="31.5" x14ac:dyDescent="0.25">
      <c r="E23" s="54">
        <v>14709</v>
      </c>
      <c r="F23" s="55" t="s">
        <v>112</v>
      </c>
      <c r="G23" s="56">
        <v>21339984.870000001</v>
      </c>
      <c r="H23" s="56" t="s">
        <v>95</v>
      </c>
      <c r="I23" s="56" t="s">
        <v>92</v>
      </c>
      <c r="N23"/>
    </row>
    <row r="24" spans="5:14" x14ac:dyDescent="0.25">
      <c r="E24" s="60" t="s">
        <v>113</v>
      </c>
      <c r="F24" s="61"/>
      <c r="G24" s="62">
        <f>SUBTOTAL(109,Tabla1[MONTO])</f>
        <v>1447645721.8899996</v>
      </c>
      <c r="H24" s="63"/>
      <c r="I24" s="63">
        <f>SUBTOTAL(103,Tabla1[[CATERGORIA ]])</f>
        <v>17</v>
      </c>
    </row>
    <row r="25" spans="5:14" x14ac:dyDescent="0.25">
      <c r="I25" s="1"/>
    </row>
    <row r="28" spans="5:14" x14ac:dyDescent="0.25">
      <c r="I28" s="49"/>
    </row>
    <row r="29" spans="5:14" x14ac:dyDescent="0.25">
      <c r="G29">
        <v>90</v>
      </c>
      <c r="I29" s="13"/>
    </row>
    <row r="47" spans="11:15" x14ac:dyDescent="0.25">
      <c r="K47" s="16"/>
      <c r="L47" s="16"/>
      <c r="M47" s="16"/>
      <c r="O47" s="16"/>
    </row>
    <row r="56" spans="9:12" x14ac:dyDescent="0.25">
      <c r="I56" s="49"/>
    </row>
    <row r="60" spans="9:12" x14ac:dyDescent="0.25">
      <c r="K60" s="13"/>
    </row>
    <row r="61" spans="9:12" x14ac:dyDescent="0.25">
      <c r="K61" s="13"/>
      <c r="L61" s="64"/>
    </row>
    <row r="64" spans="9:12" x14ac:dyDescent="0.25">
      <c r="J64" s="64"/>
    </row>
    <row r="66" spans="11:12" x14ac:dyDescent="0.25">
      <c r="K66" s="16"/>
      <c r="L66" s="16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Libramiento vs cheque</vt:lpstr>
      <vt:lpstr>Imprimir</vt:lpstr>
      <vt:lpstr>PROGRAMA Y ACTIVIDAD</vt:lpstr>
      <vt:lpstr>MUNICIPIO</vt:lpstr>
      <vt:lpstr>Hoja1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2025-04-16T13:09:23Z</cp:lastPrinted>
  <dcterms:created xsi:type="dcterms:W3CDTF">2020-10-09T12:21:48Z</dcterms:created>
  <dcterms:modified xsi:type="dcterms:W3CDTF">2025-04-16T13:12:04Z</dcterms:modified>
</cp:coreProperties>
</file>