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2901FFA8-EE3D-4AE9-A0EA-CB13683F2C5F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5" l="1"/>
  <c r="O57" i="5"/>
  <c r="O11" i="5"/>
  <c r="N29" i="5"/>
  <c r="C91" i="5"/>
  <c r="N91" i="5"/>
  <c r="O91" i="5"/>
  <c r="P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E73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N96" i="5" s="1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C79" i="5"/>
  <c r="C77" i="5" l="1"/>
  <c r="F82" i="5"/>
  <c r="F96" i="5" s="1"/>
  <c r="C96" i="5" s="1"/>
  <c r="C82" i="5" l="1"/>
</calcChain>
</file>

<file path=xl/sharedStrings.xml><?xml version="1.0" encoding="utf-8"?>
<sst xmlns="http://schemas.openxmlformats.org/spreadsheetml/2006/main" count="231" uniqueCount="122">
  <si>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</si>
  <si>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</si>
  <si>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</si>
  <si>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</si>
  <si>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</si>
  <si>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</si>
  <si>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</si>
  <si>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</si>
  <si>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</si>
  <si>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</si>
  <si>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</si>
  <si>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</si>
  <si>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</si>
  <si>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</si>
  <si>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</si>
  <si>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</si>
  <si>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</si>
  <si>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</si>
  <si>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</si>
  <si>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</si>
  <si>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</si>
  <si>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</si>
  <si>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</si>
  <si>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</si>
  <si>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</si>
  <si>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</si>
  <si>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</si>
  <si>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</si>
  <si>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</si>
  <si>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</si>
  <si>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</si>
  <si>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</si>
  <si>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</si>
  <si>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</si>
  <si>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</si>
  <si>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</si>
  <si>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</si>
  <si>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</si>
  <si>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</si>
  <si>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</si>
  <si>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</si>
  <si>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</si>
  <si>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</si>
  <si>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</si>
  <si>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</si>
  <si>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</si>
  <si>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</si>
  <si>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</si>
  <si>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</si>
  <si>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</si>
  <si>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</si>
  <si>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</si>
  <si>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</si>
  <si>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</si>
  <si>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</si>
  <si>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</si>
  <si>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</si>
  <si>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</si>
  <si>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</si>
  <si>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</si>
  <si>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</si>
  <si>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</si>
  <si>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</si>
  <si>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</si>
  <si>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</si>
  <si>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</si>
  <si>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</si>
  <si>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</si>
  <si>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</si>
  <si>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</si>
  <si>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</si>
  <si>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</si>
  <si>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</si>
  <si>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</si>
  <si>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</si>
  <si>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</si>
  <si>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</si>
  <si>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</si>
  <si>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</si>
  <si>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</si>
  <si>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</si>
  <si>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</si>
  <si>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</si>
  <si>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</si>
  <si>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</si>
  <si>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</si>
  <si>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</si>
  <si>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</si>
  <si>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</si>
  <si>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</si>
  <si>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</si>
  <si>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</si>
  <si>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</si>
  <si>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</si>
  <si>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</si>
  <si>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</si>
  <si>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</si>
  <si>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</si>
  <si>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</si>
  <si>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</si>
  <si>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</si>
  <si>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</si>
  <si>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</si>
  <si>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</si>
  <si>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</si>
  <si>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</si>
  <si>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</si>
  <si>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</si>
  <si>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</si>
  <si>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</si>
  <si>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</si>
  <si>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</si>
  <si>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</si>
  <si>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</si>
  <si>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</si>
  <si>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</si>
  <si>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</si>
  <si>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</si>
  <si>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>CORPORACION DEL ACUEDUCTO Y ALCANTARILLADO DE SANTO DOMINGO</t>
  </si>
  <si>
    <t>AÑO 2025</t>
  </si>
  <si>
    <t>Fecha de registro: hasta el 01/04/2025</t>
  </si>
  <si>
    <t>Fecha de imputación: hasta el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</si>
</sst>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7" fillId="0" borderId="0" xfId="0" applyNumberFormat="1" applyFont="1" applyAlignment="1">
      <alignment horizontal="left" vertical="top" indent="2" shrinkToFi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164" fontId="18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0" t="s">
        <v>0</v>
      </c>
      <c r="B1" s="100"/>
      <c r="C1" s="100"/>
    </row>
    <row r="2" spans="1:14" ht="54" customHeight="1" x14ac:dyDescent="0.25">
      <c r="A2" s="100"/>
      <c r="B2" s="100"/>
      <c r="C2" s="100"/>
    </row>
    <row r="3" spans="1:14" ht="18.75" x14ac:dyDescent="0.25">
      <c r="A3" s="100" t="s">
        <v>118</v>
      </c>
      <c r="B3" s="100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0" t="s">
        <v>1</v>
      </c>
      <c r="B4" s="100"/>
      <c r="C4" s="10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0" t="s">
        <v>92</v>
      </c>
      <c r="B5" s="100"/>
      <c r="C5" s="100"/>
    </row>
    <row r="6" spans="1:14" ht="15.75" x14ac:dyDescent="0.25">
      <c r="A6" s="101" t="s">
        <v>2</v>
      </c>
      <c r="B6" s="101"/>
      <c r="C6" s="101"/>
    </row>
    <row r="7" spans="1:14" x14ac:dyDescent="0.25">
      <c r="A7" s="99" t="s">
        <v>3</v>
      </c>
      <c r="B7" s="99"/>
      <c r="C7" s="99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A94" zoomScaleNormal="100" zoomScaleSheetLayoutView="100" workbookViewId="0">
      <selection activeCell="A99" sqref="A99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25" customHeight="1" x14ac:dyDescent="0.25">
      <c r="A3" s="100" t="s">
        <v>118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4.2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8.75" x14ac:dyDescent="0.25">
      <c r="A5" s="100" t="s">
        <v>119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8.75" customHeight="1" x14ac:dyDescent="0.25">
      <c r="A6" s="101" t="s">
        <v>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2.75" customHeight="1" x14ac:dyDescent="0.25">
      <c r="A7" s="102" t="s">
        <v>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640325690.51999998</v>
      </c>
      <c r="D11" s="47">
        <f>SUM(D12:D16)</f>
        <v>1937318935</v>
      </c>
      <c r="E11" s="69">
        <f>SUM(E12:E16)</f>
        <v>156481948.47</v>
      </c>
      <c r="F11" s="69">
        <f t="shared" ref="F11:P11" si="0">SUM(F12:F16)</f>
        <v>158357942.43000001</v>
      </c>
      <c r="G11" s="69">
        <f t="shared" si="0"/>
        <v>164730762.25</v>
      </c>
      <c r="H11" s="69">
        <f>SUM(H12:H16)</f>
        <v>160755037.37</v>
      </c>
      <c r="I11" s="69">
        <f t="shared" si="0"/>
        <v>0</v>
      </c>
      <c r="J11" s="69">
        <f t="shared" si="0"/>
        <v>0</v>
      </c>
      <c r="K11" s="69">
        <f t="shared" si="0"/>
        <v>0</v>
      </c>
      <c r="L11" s="69">
        <f t="shared" si="0"/>
        <v>0</v>
      </c>
      <c r="M11" s="69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533423718.56</v>
      </c>
      <c r="D12" s="50">
        <v>1640878688</v>
      </c>
      <c r="E12" s="70">
        <v>131756544.45999999</v>
      </c>
      <c r="F12" s="63">
        <v>131776431.95</v>
      </c>
      <c r="G12" s="63">
        <v>134959581.16</v>
      </c>
      <c r="H12" s="63">
        <v>134931160.99000001</v>
      </c>
      <c r="I12" s="63"/>
      <c r="J12" s="94"/>
      <c r="K12" s="96"/>
      <c r="L12" s="71"/>
      <c r="N12" s="25"/>
      <c r="O12" s="25"/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26120859.440000001</v>
      </c>
      <c r="D13" s="50">
        <v>77970740</v>
      </c>
      <c r="E13" s="70">
        <v>4478518.4400000004</v>
      </c>
      <c r="F13" s="63">
        <v>6331564.3700000001</v>
      </c>
      <c r="G13" s="63">
        <v>9619152.0600000005</v>
      </c>
      <c r="H13" s="63">
        <v>5691624.5700000003</v>
      </c>
      <c r="I13" s="63"/>
      <c r="J13" s="94"/>
      <c r="K13" s="97"/>
      <c r="L13" s="71"/>
      <c r="N13" s="25"/>
      <c r="O13" s="25"/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/>
      <c r="F14" s="63" t="s">
        <v>117</v>
      </c>
      <c r="G14" s="32"/>
      <c r="I14" s="63"/>
      <c r="L14" s="71"/>
      <c r="O14" s="25"/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/>
      <c r="G15" s="32" t="s">
        <v>117</v>
      </c>
      <c r="I15" s="63"/>
      <c r="L15" s="71"/>
    </row>
    <row r="16" spans="1:16" ht="18" customHeight="1" x14ac:dyDescent="0.25">
      <c r="A16" s="49" t="s">
        <v>13</v>
      </c>
      <c r="B16" s="50">
        <v>211073560</v>
      </c>
      <c r="C16" s="51">
        <f t="shared" si="1"/>
        <v>80781112.519999996</v>
      </c>
      <c r="D16" s="50">
        <v>218269507</v>
      </c>
      <c r="E16" s="70">
        <v>20246885.57</v>
      </c>
      <c r="F16" s="63">
        <v>20249946.109999999</v>
      </c>
      <c r="G16" s="63">
        <v>20152029.030000001</v>
      </c>
      <c r="H16" s="63">
        <v>20132251.809999999</v>
      </c>
      <c r="I16" s="63"/>
      <c r="J16" s="94"/>
      <c r="K16" s="98"/>
      <c r="L16" s="71"/>
      <c r="N16" s="25"/>
      <c r="O16" s="25"/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F17" s="63" t="s">
        <v>117</v>
      </c>
      <c r="G17" s="63" t="s">
        <v>117</v>
      </c>
      <c r="H17" s="32" t="s">
        <v>117</v>
      </c>
      <c r="J17" s="63" t="s">
        <v>117</v>
      </c>
      <c r="L17" s="71"/>
      <c r="N17" t="s">
        <v>117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531733179.91999996</v>
      </c>
      <c r="D18" s="47">
        <f>SUM(D19:D27)</f>
        <v>2318485448</v>
      </c>
      <c r="E18" s="69">
        <f>SUM(E19:E27)</f>
        <v>31133426.140000001</v>
      </c>
      <c r="F18" s="69">
        <f t="shared" ref="F18:O18" si="2">SUM(F19:F27)</f>
        <v>225994832.67000002</v>
      </c>
      <c r="G18" s="69">
        <f t="shared" si="2"/>
        <v>147732061.08000001</v>
      </c>
      <c r="H18" s="69">
        <f t="shared" si="2"/>
        <v>126872860.03</v>
      </c>
      <c r="I18" s="69">
        <f t="shared" si="2"/>
        <v>0</v>
      </c>
      <c r="J18" s="69">
        <f t="shared" si="2"/>
        <v>0</v>
      </c>
      <c r="K18" s="69">
        <f t="shared" si="2"/>
        <v>0</v>
      </c>
      <c r="L18" s="69">
        <f t="shared" si="2"/>
        <v>0</v>
      </c>
      <c r="M18" s="69">
        <f>SUM(M19:M27)</f>
        <v>0</v>
      </c>
      <c r="N18" s="69">
        <f>SUM(N19:N27)</f>
        <v>0</v>
      </c>
      <c r="O18" s="69">
        <f t="shared" si="2"/>
        <v>0</v>
      </c>
      <c r="P18" s="9"/>
    </row>
    <row r="19" spans="1:16" x14ac:dyDescent="0.25">
      <c r="A19" s="49" t="s">
        <v>15</v>
      </c>
      <c r="B19" s="50">
        <v>1256915238</v>
      </c>
      <c r="C19" s="51">
        <f>SUM(E19:P19)</f>
        <v>424647631.63</v>
      </c>
      <c r="D19" s="50">
        <v>1379829941</v>
      </c>
      <c r="E19" s="70">
        <v>31133426.140000001</v>
      </c>
      <c r="F19" s="63">
        <v>182652795.81</v>
      </c>
      <c r="G19" s="63">
        <v>103314342.39</v>
      </c>
      <c r="H19" s="63">
        <v>107547067.29000001</v>
      </c>
      <c r="I19" s="63"/>
      <c r="J19" s="94"/>
      <c r="K19" s="98"/>
      <c r="L19" s="71"/>
      <c r="N19" s="25"/>
      <c r="O19" s="30"/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3379657.23</v>
      </c>
      <c r="D20" s="50">
        <v>58686068</v>
      </c>
      <c r="E20" s="70"/>
      <c r="F20" s="63" t="s">
        <v>117</v>
      </c>
      <c r="G20" s="63">
        <v>2454405.17</v>
      </c>
      <c r="H20" s="63">
        <v>925252.06</v>
      </c>
      <c r="I20" s="63" t="s">
        <v>117</v>
      </c>
      <c r="J20" s="94"/>
      <c r="L20" s="71"/>
      <c r="N20" s="25"/>
      <c r="O20" s="25"/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/>
      <c r="H21" s="32" t="s">
        <v>117</v>
      </c>
      <c r="I21" s="63"/>
      <c r="L21" s="71"/>
      <c r="N21" s="13"/>
      <c r="O21" s="25"/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37021500</v>
      </c>
      <c r="D22" s="50">
        <v>3046197</v>
      </c>
      <c r="E22" s="70"/>
      <c r="F22" s="63">
        <v>11970000</v>
      </c>
      <c r="G22" s="63">
        <v>23940000</v>
      </c>
      <c r="H22" s="63">
        <v>1111500</v>
      </c>
      <c r="I22" s="63"/>
      <c r="J22" s="94"/>
      <c r="L22" s="71"/>
      <c r="N22" s="13"/>
      <c r="O22" s="25"/>
      <c r="P22" s="25"/>
    </row>
    <row r="23" spans="1:16" x14ac:dyDescent="0.25">
      <c r="A23" s="49" t="s">
        <v>19</v>
      </c>
      <c r="B23" s="50">
        <v>79107120</v>
      </c>
      <c r="C23" s="51">
        <f t="shared" si="1"/>
        <v>32918552.789999999</v>
      </c>
      <c r="D23" s="50">
        <v>202855745</v>
      </c>
      <c r="E23" s="70"/>
      <c r="F23" s="63">
        <v>14631333.4</v>
      </c>
      <c r="G23" s="63">
        <v>12324666.720000001</v>
      </c>
      <c r="H23" s="63">
        <v>5962552.6699999999</v>
      </c>
      <c r="I23" s="63"/>
      <c r="J23" s="94"/>
      <c r="L23" s="71"/>
      <c r="N23" s="25"/>
      <c r="O23" s="25"/>
      <c r="P23" s="25"/>
    </row>
    <row r="24" spans="1:16" x14ac:dyDescent="0.25">
      <c r="A24" s="49" t="s">
        <v>20</v>
      </c>
      <c r="B24" s="50">
        <v>45090348</v>
      </c>
      <c r="C24" s="51">
        <f t="shared" si="1"/>
        <v>18650347.810000002</v>
      </c>
      <c r="D24" s="50">
        <v>65654006</v>
      </c>
      <c r="E24" s="70"/>
      <c r="F24" s="63">
        <v>12485275.300000001</v>
      </c>
      <c r="G24" s="63">
        <v>3016675.8</v>
      </c>
      <c r="H24" s="63">
        <v>3148396.71</v>
      </c>
      <c r="I24" s="63"/>
      <c r="J24" s="94"/>
      <c r="L24" s="71"/>
      <c r="N24" s="25"/>
      <c r="O24" s="25"/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6022070.2699999996</v>
      </c>
      <c r="D25" s="50">
        <v>51368710</v>
      </c>
      <c r="E25" s="70"/>
      <c r="F25" s="73">
        <v>2598583.35</v>
      </c>
      <c r="G25" s="63">
        <v>1591125</v>
      </c>
      <c r="H25" s="73">
        <v>1832361.92</v>
      </c>
      <c r="I25" s="73"/>
      <c r="J25" s="94"/>
      <c r="K25" s="73"/>
      <c r="L25" s="71"/>
      <c r="N25" s="25"/>
      <c r="O25" s="25"/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6526773.71</v>
      </c>
      <c r="D26" s="50">
        <v>469180961</v>
      </c>
      <c r="E26" s="70"/>
      <c r="F26" s="63">
        <v>1548433.33</v>
      </c>
      <c r="G26" s="63">
        <v>1090846</v>
      </c>
      <c r="H26" s="63">
        <v>3887494.38</v>
      </c>
      <c r="I26" s="63"/>
      <c r="J26" s="94"/>
      <c r="L26" s="71"/>
      <c r="N26" s="25"/>
      <c r="O26" s="25"/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2566646.48</v>
      </c>
      <c r="D27" s="50">
        <v>87863820</v>
      </c>
      <c r="E27" s="70"/>
      <c r="F27" s="63">
        <v>108411.48</v>
      </c>
      <c r="G27" s="63" t="s">
        <v>117</v>
      </c>
      <c r="H27" s="63">
        <v>2458235</v>
      </c>
      <c r="I27" s="63"/>
      <c r="J27" s="94"/>
      <c r="L27" s="71"/>
      <c r="N27" s="25"/>
      <c r="O27" s="25"/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163895563.59999996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12023012</v>
      </c>
      <c r="G29" s="69">
        <f t="shared" si="3"/>
        <v>61645774.759999998</v>
      </c>
      <c r="H29" s="69">
        <f t="shared" si="3"/>
        <v>90226776.839999989</v>
      </c>
      <c r="I29" s="69">
        <f t="shared" si="3"/>
        <v>0</v>
      </c>
      <c r="J29" s="69">
        <f>SUM(J30:J38)</f>
        <v>0</v>
      </c>
      <c r="K29" s="69">
        <f t="shared" ref="K29:L29" si="4">SUM(K30:K38)</f>
        <v>0</v>
      </c>
      <c r="L29" s="69">
        <f t="shared" si="4"/>
        <v>0</v>
      </c>
      <c r="M29" s="69">
        <f t="shared" si="3"/>
        <v>0</v>
      </c>
      <c r="N29" s="69">
        <f t="shared" si="3"/>
        <v>0</v>
      </c>
      <c r="O29" s="69">
        <f t="shared" si="3"/>
        <v>0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295333.45</v>
      </c>
      <c r="D30" s="50">
        <v>4429030</v>
      </c>
      <c r="E30" s="70">
        <v>0</v>
      </c>
      <c r="G30" s="63">
        <v>59000</v>
      </c>
      <c r="H30" s="63">
        <v>236333.45</v>
      </c>
      <c r="I30" s="63"/>
      <c r="J30" s="94"/>
      <c r="L30" s="71"/>
      <c r="N30" s="25"/>
      <c r="O30" s="25"/>
      <c r="P30" s="25"/>
    </row>
    <row r="31" spans="1:16" x14ac:dyDescent="0.25">
      <c r="A31" s="49" t="s">
        <v>26</v>
      </c>
      <c r="B31" s="50">
        <v>30072119</v>
      </c>
      <c r="C31" s="51">
        <f t="shared" si="1"/>
        <v>25157.599999999999</v>
      </c>
      <c r="D31" s="50">
        <v>20203508</v>
      </c>
      <c r="E31" s="70">
        <v>0</v>
      </c>
      <c r="F31" s="63" t="s">
        <v>117</v>
      </c>
      <c r="G31" s="63" t="s">
        <v>117</v>
      </c>
      <c r="H31" s="63">
        <v>25157.599999999999</v>
      </c>
      <c r="I31" s="63"/>
      <c r="L31" s="71"/>
      <c r="N31" s="25"/>
      <c r="O31" s="25"/>
      <c r="P31" s="25"/>
    </row>
    <row r="32" spans="1:16" x14ac:dyDescent="0.25">
      <c r="A32" s="49" t="s">
        <v>27</v>
      </c>
      <c r="B32" s="50">
        <v>5408288</v>
      </c>
      <c r="C32" s="51">
        <f t="shared" si="1"/>
        <v>1538773.81</v>
      </c>
      <c r="D32" s="50">
        <v>17258976</v>
      </c>
      <c r="E32" s="70">
        <v>0</v>
      </c>
      <c r="G32" s="63">
        <v>93574</v>
      </c>
      <c r="H32" s="63">
        <v>1445199.81</v>
      </c>
      <c r="I32" s="63" t="s">
        <v>117</v>
      </c>
      <c r="J32" s="94"/>
      <c r="L32" s="71"/>
      <c r="N32" s="25"/>
      <c r="O32" s="63"/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142771.51</v>
      </c>
      <c r="D33" s="50">
        <v>903738</v>
      </c>
      <c r="E33" s="70">
        <v>0</v>
      </c>
      <c r="H33" s="63">
        <v>142771.51</v>
      </c>
      <c r="I33" s="63"/>
      <c r="L33" s="71"/>
      <c r="N33" s="25"/>
      <c r="O33" s="25"/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1675387.6</v>
      </c>
      <c r="D34" s="50">
        <v>14409933</v>
      </c>
      <c r="E34" s="70">
        <v>0</v>
      </c>
      <c r="G34" s="63" t="s">
        <v>117</v>
      </c>
      <c r="H34" s="63">
        <v>1675387.6</v>
      </c>
      <c r="I34" s="63"/>
      <c r="L34" s="71"/>
      <c r="N34" s="25"/>
      <c r="O34" s="25"/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1949800</v>
      </c>
      <c r="D35" s="50">
        <v>63991700</v>
      </c>
      <c r="E35" s="70">
        <v>0</v>
      </c>
      <c r="G35" s="63">
        <v>62400</v>
      </c>
      <c r="H35" s="63">
        <v>1887400</v>
      </c>
      <c r="I35" s="63"/>
      <c r="L35" s="71"/>
      <c r="N35" s="25"/>
      <c r="O35" s="25"/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149988681.81999999</v>
      </c>
      <c r="D36" s="50">
        <v>460511079</v>
      </c>
      <c r="E36" s="70">
        <v>0</v>
      </c>
      <c r="F36" s="63">
        <v>12023012</v>
      </c>
      <c r="G36" s="63">
        <v>60983014.969999999</v>
      </c>
      <c r="H36" s="63">
        <v>76982654.849999994</v>
      </c>
      <c r="I36" s="63"/>
      <c r="J36" s="94"/>
      <c r="L36" s="71"/>
      <c r="N36" s="30"/>
      <c r="O36" s="25"/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F37" s="63" t="s">
        <v>117</v>
      </c>
      <c r="G37" s="32"/>
      <c r="H37" s="32" t="s">
        <v>117</v>
      </c>
      <c r="L37" s="71"/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8279657.8099999996</v>
      </c>
      <c r="D38" s="50">
        <v>276915084</v>
      </c>
      <c r="E38" s="70">
        <v>0</v>
      </c>
      <c r="G38" s="63">
        <v>447785.79</v>
      </c>
      <c r="H38" s="63">
        <v>7831872.0199999996</v>
      </c>
      <c r="I38" s="63"/>
      <c r="J38" s="94"/>
      <c r="L38" s="71"/>
      <c r="N38" s="25"/>
      <c r="O38" s="25"/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117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640000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640000</v>
      </c>
      <c r="H40" s="68">
        <f t="shared" si="5"/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640000</v>
      </c>
      <c r="D41" s="50">
        <v>48616692</v>
      </c>
      <c r="E41" s="70">
        <v>0</v>
      </c>
      <c r="G41" s="63">
        <v>640000</v>
      </c>
      <c r="I41" s="63"/>
      <c r="L41" s="71"/>
      <c r="N41" s="25"/>
      <c r="O41" s="25"/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G42" s="63" t="s">
        <v>117</v>
      </c>
      <c r="H42" s="32"/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H44" s="32"/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H45" s="32"/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H46" s="32"/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H47" s="32"/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H49" s="32"/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H50" s="32"/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H51" s="32"/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H52" s="32"/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H53" s="32"/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H54" s="32"/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H55" s="32"/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11032269.27</v>
      </c>
      <c r="D57" s="53">
        <f>SUM(D58:D66)</f>
        <v>937063367</v>
      </c>
      <c r="E57" s="68">
        <f t="shared" ref="E57:P57" si="6">SUM(E58:E67)</f>
        <v>0</v>
      </c>
      <c r="F57" s="69">
        <f t="shared" si="6"/>
        <v>0</v>
      </c>
      <c r="G57" s="68">
        <f t="shared" si="6"/>
        <v>585675.68999999994</v>
      </c>
      <c r="H57" s="68">
        <f t="shared" si="6"/>
        <v>10446593.58</v>
      </c>
      <c r="I57" s="68">
        <f t="shared" si="6"/>
        <v>0</v>
      </c>
      <c r="J57" s="68">
        <f t="shared" si="6"/>
        <v>0</v>
      </c>
      <c r="K57" s="68">
        <f t="shared" si="6"/>
        <v>0</v>
      </c>
      <c r="L57" s="68">
        <f t="shared" si="6"/>
        <v>0</v>
      </c>
      <c r="M57" s="68">
        <f t="shared" si="6"/>
        <v>0</v>
      </c>
      <c r="N57" s="68">
        <f>SUM(N58:N67)</f>
        <v>0</v>
      </c>
      <c r="O57" s="68">
        <f>SUM(O58:O67)</f>
        <v>0</v>
      </c>
      <c r="P57" s="68">
        <f t="shared" si="6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0</v>
      </c>
      <c r="D58" s="50">
        <v>40648884</v>
      </c>
      <c r="E58" s="70">
        <v>0</v>
      </c>
      <c r="I58" s="63"/>
      <c r="L58" s="71"/>
      <c r="N58" s="25"/>
      <c r="O58" s="25"/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191567.49</v>
      </c>
      <c r="D59" s="50">
        <v>5526133</v>
      </c>
      <c r="E59" s="74">
        <v>0</v>
      </c>
      <c r="F59" s="75"/>
      <c r="G59" s="63">
        <v>191567.49</v>
      </c>
      <c r="H59" s="75"/>
      <c r="I59" s="75"/>
      <c r="J59" s="75"/>
      <c r="K59" s="75"/>
      <c r="L59" s="77"/>
      <c r="M59" s="75"/>
      <c r="N59" s="31"/>
      <c r="O59" s="25"/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1935415.87</v>
      </c>
      <c r="D60" s="50">
        <v>27982263</v>
      </c>
      <c r="E60" s="70">
        <v>0</v>
      </c>
      <c r="G60" s="63" t="s">
        <v>117</v>
      </c>
      <c r="H60" s="63">
        <v>1935415.87</v>
      </c>
      <c r="I60" s="63"/>
      <c r="L60" s="71"/>
      <c r="N60" s="25"/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0</v>
      </c>
      <c r="D61" s="50">
        <v>51187716</v>
      </c>
      <c r="E61" s="78">
        <v>0</v>
      </c>
      <c r="H61" s="63" t="s">
        <v>117</v>
      </c>
      <c r="I61" s="63"/>
      <c r="L61" s="71"/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8390292.7100000009</v>
      </c>
      <c r="D62" s="50">
        <v>737179738</v>
      </c>
      <c r="E62" s="70">
        <v>0</v>
      </c>
      <c r="G62" s="63">
        <v>185850</v>
      </c>
      <c r="H62" s="63">
        <v>8204442.71</v>
      </c>
      <c r="I62" s="63" t="s">
        <v>117</v>
      </c>
      <c r="J62" s="94"/>
      <c r="L62" s="71"/>
      <c r="N62" s="25"/>
      <c r="O62" s="25"/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208258.2</v>
      </c>
      <c r="D63" s="50">
        <v>9938634</v>
      </c>
      <c r="E63" s="70">
        <v>0</v>
      </c>
      <c r="G63" s="63">
        <v>208258.2</v>
      </c>
      <c r="I63" s="63"/>
      <c r="L63" s="71"/>
      <c r="N63" s="25"/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G64" s="32"/>
      <c r="H64" s="63" t="s">
        <v>117</v>
      </c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G65" s="63" t="s">
        <v>117</v>
      </c>
      <c r="I65" s="63"/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306735</v>
      </c>
      <c r="D66" s="50">
        <v>50000000</v>
      </c>
      <c r="E66" s="70">
        <v>0</v>
      </c>
      <c r="G66" s="63" t="s">
        <v>117</v>
      </c>
      <c r="H66" s="63">
        <v>306735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158988254.38</v>
      </c>
      <c r="D68" s="47">
        <f>SUM(D69:D72)</f>
        <v>6408426255</v>
      </c>
      <c r="E68" s="68">
        <f>SUM(E69:E71)</f>
        <v>0</v>
      </c>
      <c r="F68" s="68">
        <f>SUM(F69:F72)</f>
        <v>0</v>
      </c>
      <c r="G68" s="68">
        <f t="shared" ref="G68:P68" si="7">SUM(G69:G71)</f>
        <v>113407095.87</v>
      </c>
      <c r="H68" s="68">
        <f t="shared" si="7"/>
        <v>45581158.509999998</v>
      </c>
      <c r="I68" s="68">
        <f t="shared" si="7"/>
        <v>0</v>
      </c>
      <c r="J68" s="68">
        <f t="shared" si="7"/>
        <v>0</v>
      </c>
      <c r="K68" s="68">
        <f t="shared" si="7"/>
        <v>0</v>
      </c>
      <c r="L68" s="68">
        <f t="shared" si="7"/>
        <v>0</v>
      </c>
      <c r="M68" s="68">
        <f t="shared" si="7"/>
        <v>0</v>
      </c>
      <c r="N68" s="68">
        <f t="shared" si="7"/>
        <v>0</v>
      </c>
      <c r="O68" s="68">
        <f t="shared" si="7"/>
        <v>0</v>
      </c>
      <c r="P68" s="68">
        <f t="shared" si="7"/>
        <v>0</v>
      </c>
    </row>
    <row r="69" spans="1:16" ht="16.5" customHeight="1" x14ac:dyDescent="0.25">
      <c r="A69" s="49" t="s">
        <v>61</v>
      </c>
      <c r="B69" s="50"/>
      <c r="C69" s="51">
        <f t="shared" si="1"/>
        <v>0</v>
      </c>
      <c r="D69" s="50">
        <v>71250000</v>
      </c>
      <c r="E69" s="70">
        <v>0</v>
      </c>
      <c r="F69" s="63">
        <v>0</v>
      </c>
      <c r="I69" s="63"/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158988254.38</v>
      </c>
      <c r="D70" s="50">
        <v>6337176255</v>
      </c>
      <c r="E70" s="70">
        <v>0</v>
      </c>
      <c r="G70" s="63">
        <v>113407095.87</v>
      </c>
      <c r="H70" s="63">
        <v>45581158.509999998</v>
      </c>
      <c r="I70" s="63"/>
      <c r="J70" s="95"/>
      <c r="L70" s="71"/>
      <c r="N70" s="25"/>
      <c r="O70" s="25"/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H71" s="32"/>
      <c r="I71" s="63"/>
      <c r="N71" s="25"/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G72" s="63" t="s">
        <v>117</v>
      </c>
      <c r="H72" s="32" t="s">
        <v>117</v>
      </c>
      <c r="N72" s="25"/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H74" s="32"/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H75" s="32"/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8">SUM(E77:P77)</f>
        <v>0</v>
      </c>
      <c r="D77" s="46"/>
      <c r="E77" s="68">
        <f t="shared" ref="E77" si="9">SUM(E78:E81)</f>
        <v>0</v>
      </c>
      <c r="F77" s="68"/>
      <c r="G77" s="68"/>
      <c r="H77" s="68"/>
      <c r="I77" s="68"/>
      <c r="J77" s="68"/>
      <c r="K77" s="68"/>
      <c r="L77" s="76"/>
      <c r="M77" s="68"/>
      <c r="N77" s="8"/>
      <c r="O77" s="8"/>
      <c r="P77" s="8"/>
    </row>
    <row r="78" spans="1:16" x14ac:dyDescent="0.25">
      <c r="A78" s="49" t="s">
        <v>70</v>
      </c>
      <c r="B78" s="49"/>
      <c r="C78" s="48">
        <f t="shared" si="8"/>
        <v>0</v>
      </c>
      <c r="D78" s="49"/>
      <c r="E78" s="70">
        <v>0</v>
      </c>
      <c r="H78" s="32"/>
    </row>
    <row r="79" spans="1:16" ht="21" customHeight="1" x14ac:dyDescent="0.25">
      <c r="A79" s="49" t="s">
        <v>71</v>
      </c>
      <c r="B79" s="49"/>
      <c r="C79" s="48">
        <f t="shared" si="8"/>
        <v>0</v>
      </c>
      <c r="D79" s="49"/>
      <c r="E79" s="70">
        <v>0</v>
      </c>
      <c r="H79" s="32"/>
    </row>
    <row r="80" spans="1:16" ht="25.5" customHeight="1" x14ac:dyDescent="0.25">
      <c r="A80" s="49" t="s">
        <v>72</v>
      </c>
      <c r="B80" s="49"/>
      <c r="C80" s="48">
        <f t="shared" si="8"/>
        <v>0</v>
      </c>
      <c r="D80" s="49"/>
      <c r="E80" s="70">
        <v>0</v>
      </c>
      <c r="H80" s="32"/>
    </row>
    <row r="81" spans="1:16" ht="15" customHeight="1" x14ac:dyDescent="0.25">
      <c r="A81" s="49" t="s">
        <v>107</v>
      </c>
      <c r="B81" s="49"/>
      <c r="C81" s="48">
        <f t="shared" si="8"/>
        <v>0</v>
      </c>
      <c r="D81" s="49"/>
      <c r="E81" s="70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8"/>
        <v>1506614957.6900001</v>
      </c>
      <c r="D82" s="59">
        <f t="shared" ref="D82:P82" si="10">+D77+D73+D68+D57+D48+D40+D29+D18+D11</f>
        <v>12508533745</v>
      </c>
      <c r="E82" s="79">
        <f t="shared" si="10"/>
        <v>187615374.61000001</v>
      </c>
      <c r="F82" s="79">
        <f>+F77+F73+F68+F57+F48+F40+F29+F18+F11</f>
        <v>396375787.10000002</v>
      </c>
      <c r="G82" s="79">
        <f t="shared" si="10"/>
        <v>488741369.64999998</v>
      </c>
      <c r="H82" s="79">
        <f t="shared" si="10"/>
        <v>433882426.32999998</v>
      </c>
      <c r="I82" s="79">
        <f t="shared" si="10"/>
        <v>0</v>
      </c>
      <c r="J82" s="79">
        <f t="shared" si="10"/>
        <v>0</v>
      </c>
      <c r="K82" s="79">
        <f t="shared" si="10"/>
        <v>0</v>
      </c>
      <c r="L82" s="79">
        <f t="shared" si="10"/>
        <v>0</v>
      </c>
      <c r="M82" s="79">
        <f t="shared" si="10"/>
        <v>0</v>
      </c>
      <c r="N82" s="79">
        <f t="shared" si="10"/>
        <v>0</v>
      </c>
      <c r="O82" s="79">
        <f>+O77+O73+O68+O57+O48+O40+O29+O18+O11</f>
        <v>0</v>
      </c>
      <c r="P82" s="79">
        <f t="shared" si="10"/>
        <v>0</v>
      </c>
    </row>
    <row r="83" spans="1:16" ht="3.75" customHeight="1" x14ac:dyDescent="0.25">
      <c r="A83" s="56"/>
      <c r="B83" s="56"/>
      <c r="C83" s="48">
        <f t="shared" si="8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8"/>
        <v>0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1">+I88</f>
        <v>0</v>
      </c>
      <c r="J84" s="68">
        <f t="shared" si="11"/>
        <v>0</v>
      </c>
      <c r="K84" s="68">
        <v>0</v>
      </c>
      <c r="L84" s="68">
        <v>0</v>
      </c>
      <c r="M84" s="68">
        <f t="shared" si="11"/>
        <v>0</v>
      </c>
      <c r="N84" s="8">
        <f t="shared" si="11"/>
        <v>0</v>
      </c>
      <c r="O84" s="8">
        <f t="shared" si="11"/>
        <v>0</v>
      </c>
      <c r="P84" s="8">
        <f t="shared" si="11"/>
        <v>0</v>
      </c>
    </row>
    <row r="85" spans="1:16" x14ac:dyDescent="0.25">
      <c r="A85" s="60" t="s">
        <v>75</v>
      </c>
      <c r="B85" s="47"/>
      <c r="C85" s="48">
        <f t="shared" si="8"/>
        <v>0</v>
      </c>
      <c r="D85" s="47"/>
      <c r="E85" s="68">
        <f>+SUM(E86:E87)</f>
        <v>0</v>
      </c>
      <c r="F85" s="68">
        <f t="shared" ref="F85:P85" si="12">+SUM(F86:F87)</f>
        <v>0</v>
      </c>
      <c r="G85" s="68">
        <f t="shared" si="12"/>
        <v>0</v>
      </c>
      <c r="H85" s="68">
        <f t="shared" si="12"/>
        <v>0</v>
      </c>
      <c r="I85" s="68">
        <f t="shared" si="12"/>
        <v>0</v>
      </c>
      <c r="J85" s="68">
        <f t="shared" si="12"/>
        <v>0</v>
      </c>
      <c r="K85" s="68">
        <f t="shared" si="12"/>
        <v>0</v>
      </c>
      <c r="L85" s="68">
        <f t="shared" si="12"/>
        <v>0</v>
      </c>
      <c r="M85" s="68">
        <f t="shared" si="12"/>
        <v>0</v>
      </c>
      <c r="N85" s="68">
        <f t="shared" si="12"/>
        <v>0</v>
      </c>
      <c r="O85" s="68">
        <f t="shared" si="12"/>
        <v>0</v>
      </c>
      <c r="P85" s="68">
        <f t="shared" si="12"/>
        <v>0</v>
      </c>
    </row>
    <row r="86" spans="1:16" ht="34.5" customHeight="1" x14ac:dyDescent="0.25">
      <c r="A86" s="49" t="s">
        <v>76</v>
      </c>
      <c r="B86" s="50"/>
      <c r="C86" s="51">
        <f t="shared" si="8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8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8"/>
        <v>0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3">SUM(J89:J90)</f>
        <v>0</v>
      </c>
      <c r="K88" s="69">
        <v>0</v>
      </c>
      <c r="L88" s="69">
        <v>0</v>
      </c>
      <c r="M88" s="6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8"/>
        <v>0</v>
      </c>
      <c r="D89" s="50">
        <v>511797305</v>
      </c>
      <c r="E89" s="70"/>
      <c r="I89" s="63"/>
      <c r="L89" s="71"/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8"/>
        <v>0</v>
      </c>
      <c r="D90" s="50"/>
      <c r="E90" s="70"/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/>
      <c r="F91" s="68"/>
      <c r="G91" s="68"/>
      <c r="H91" s="68"/>
      <c r="I91" s="68"/>
      <c r="J91" s="68"/>
      <c r="K91" s="68"/>
      <c r="L91" s="68"/>
      <c r="M91" s="68"/>
      <c r="N91" s="68">
        <f t="shared" ref="N91:P91" si="14">+N92</f>
        <v>0</v>
      </c>
      <c r="O91" s="68">
        <f t="shared" si="14"/>
        <v>0</v>
      </c>
      <c r="P91" s="68">
        <f t="shared" si="14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/>
      <c r="F92" s="68"/>
      <c r="G92" s="68"/>
      <c r="H92" s="68"/>
      <c r="I92" s="68"/>
      <c r="J92" s="68"/>
      <c r="K92" s="68"/>
      <c r="L92" s="68"/>
      <c r="M92" s="68"/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0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5">+J88+J85</f>
        <v>0</v>
      </c>
      <c r="K94" s="79">
        <v>0</v>
      </c>
      <c r="L94" s="80"/>
      <c r="M94" s="79">
        <f t="shared" si="15"/>
        <v>0</v>
      </c>
      <c r="N94" s="18">
        <f t="shared" si="15"/>
        <v>0</v>
      </c>
      <c r="O94" s="18">
        <f>+O88+O85</f>
        <v>0</v>
      </c>
      <c r="P94" s="18">
        <f t="shared" si="15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1506614957.6900001</v>
      </c>
      <c r="D96" s="62">
        <f>+D94+D82</f>
        <v>13020331050</v>
      </c>
      <c r="E96" s="3">
        <f>+E94+E82</f>
        <v>187615374.61000001</v>
      </c>
      <c r="F96" s="3">
        <f>+F94+F82</f>
        <v>396375787.10000002</v>
      </c>
      <c r="G96" s="3">
        <f t="shared" ref="G96:P96" si="16">+G94+G82</f>
        <v>488741369.64999998</v>
      </c>
      <c r="H96" s="3">
        <f t="shared" si="16"/>
        <v>433882426.32999998</v>
      </c>
      <c r="I96" s="3">
        <f t="shared" si="16"/>
        <v>0</v>
      </c>
      <c r="J96" s="3">
        <f t="shared" si="16"/>
        <v>0</v>
      </c>
      <c r="K96" s="3">
        <f t="shared" si="16"/>
        <v>0</v>
      </c>
      <c r="L96" s="3">
        <f t="shared" si="16"/>
        <v>0</v>
      </c>
      <c r="M96" s="3">
        <f t="shared" si="16"/>
        <v>0</v>
      </c>
      <c r="N96" s="3">
        <f>+N94+N82</f>
        <v>0</v>
      </c>
      <c r="O96" s="3">
        <f>+O94+O82</f>
        <v>0</v>
      </c>
      <c r="P96" s="3">
        <f t="shared" si="16"/>
        <v>0</v>
      </c>
    </row>
    <row r="97" spans="1:16" ht="16.5" customHeight="1" x14ac:dyDescent="0.25">
      <c r="A97" s="32" t="s">
        <v>120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121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117</v>
      </c>
    </row>
    <row r="102" spans="1:16" ht="13.5" customHeight="1" x14ac:dyDescent="0.25"/>
    <row r="103" spans="1:16" ht="12.75" customHeight="1" x14ac:dyDescent="0.25">
      <c r="E103" s="104"/>
      <c r="F103" s="104"/>
      <c r="G103" s="104"/>
      <c r="H103" s="104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115</v>
      </c>
      <c r="B111" s="38"/>
      <c r="C111" s="34"/>
      <c r="D111" s="34"/>
      <c r="E111" s="105" t="s">
        <v>113</v>
      </c>
      <c r="F111" s="105"/>
      <c r="G111" s="105"/>
      <c r="H111" s="105"/>
      <c r="I111" s="105"/>
      <c r="J111" s="105"/>
      <c r="K111" s="105"/>
      <c r="L111" s="92"/>
      <c r="M111" s="83"/>
      <c r="N111" s="34"/>
      <c r="O111" s="34"/>
      <c r="P111" s="34"/>
    </row>
    <row r="112" spans="1:16" ht="27.75" customHeight="1" x14ac:dyDescent="0.25">
      <c r="A112" s="92" t="s">
        <v>116</v>
      </c>
      <c r="B112" s="38"/>
      <c r="E112" s="106" t="s">
        <v>114</v>
      </c>
      <c r="F112" s="106"/>
      <c r="G112" s="106"/>
      <c r="H112" s="106"/>
      <c r="I112" s="106"/>
      <c r="J112" s="106"/>
      <c r="K112" s="106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7"/>
      <c r="L115" s="107"/>
      <c r="M115" s="107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3"/>
      <c r="B121" s="103"/>
      <c r="C121" s="103"/>
      <c r="D121" s="103"/>
      <c r="E121" s="103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3"/>
      <c r="B122" s="103"/>
      <c r="C122" s="103"/>
      <c r="D122" s="103"/>
      <c r="E122" s="103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122:E122"/>
    <mergeCell ref="E103:H103"/>
    <mergeCell ref="E111:K111"/>
    <mergeCell ref="E112:K112"/>
    <mergeCell ref="K115:M115"/>
    <mergeCell ref="A121:E121"/>
    <mergeCell ref="A7:P7"/>
    <mergeCell ref="A2:P2"/>
    <mergeCell ref="A3:P3"/>
    <mergeCell ref="A4:P4"/>
    <mergeCell ref="A5:P5"/>
    <mergeCell ref="A6:P6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2025-05-02T12:49:43Z</dcterms:modified>
</cp:coreProperties>
</file>