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garcia\Desktop\BACKUP elaine garcia\Desktop\Estados Financieros\2026\Estados Financieros febrero\"/>
    </mc:Choice>
  </mc:AlternateContent>
  <xr:revisionPtr revIDLastSave="0" documentId="13_ncr:1_{7826FF86-B819-422D-9128-BEB288A08DB1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actual'!$A$1:$P$115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5" l="1"/>
  <c r="O57" i="5"/>
  <c r="O11" i="5"/>
  <c r="N29" i="5"/>
  <c r="C91" i="5"/>
  <c r="N91" i="5"/>
  <c r="O91" i="5"/>
  <c r="P91" i="5"/>
  <c r="F85" i="5"/>
  <c r="G85" i="5"/>
  <c r="H85" i="5"/>
  <c r="I85" i="5"/>
  <c r="J85" i="5"/>
  <c r="K85" i="5"/>
  <c r="L85" i="5"/>
  <c r="M85" i="5"/>
  <c r="N85" i="5"/>
  <c r="O85" i="5"/>
  <c r="P85" i="5"/>
  <c r="E85" i="5"/>
  <c r="F68" i="5"/>
  <c r="E73" i="5"/>
  <c r="E48" i="5"/>
  <c r="F40" i="5"/>
  <c r="G40" i="5"/>
  <c r="H40" i="5"/>
  <c r="I40" i="5"/>
  <c r="J40" i="5"/>
  <c r="K40" i="5"/>
  <c r="L40" i="5"/>
  <c r="M40" i="5"/>
  <c r="N40" i="5"/>
  <c r="O40" i="5"/>
  <c r="P40" i="5"/>
  <c r="E40" i="5"/>
  <c r="E18" i="5"/>
  <c r="K11" i="5"/>
  <c r="L11" i="5"/>
  <c r="K18" i="5"/>
  <c r="L18" i="5"/>
  <c r="K29" i="5"/>
  <c r="L29" i="5"/>
  <c r="K57" i="5"/>
  <c r="L57" i="5"/>
  <c r="M57" i="5"/>
  <c r="K68" i="5"/>
  <c r="L68" i="5"/>
  <c r="M68" i="5"/>
  <c r="P29" i="5"/>
  <c r="O68" i="5"/>
  <c r="N18" i="5"/>
  <c r="M18" i="5"/>
  <c r="N57" i="5"/>
  <c r="N11" i="5"/>
  <c r="P11" i="5"/>
  <c r="E88" i="5"/>
  <c r="E84" i="5" s="1"/>
  <c r="H11" i="5"/>
  <c r="C93" i="5"/>
  <c r="C90" i="5"/>
  <c r="C89" i="5"/>
  <c r="P88" i="5"/>
  <c r="P84" i="5" s="1"/>
  <c r="O88" i="5"/>
  <c r="O84" i="5" s="1"/>
  <c r="N88" i="5"/>
  <c r="M88" i="5"/>
  <c r="M84" i="5" s="1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P68" i="5"/>
  <c r="N68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P57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O29" i="5"/>
  <c r="M29" i="5"/>
  <c r="J29" i="5"/>
  <c r="I29" i="5"/>
  <c r="H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O18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M11" i="5"/>
  <c r="J11" i="5"/>
  <c r="I11" i="5"/>
  <c r="G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O82" i="5" l="1"/>
  <c r="O96" i="5" s="1"/>
  <c r="L82" i="5"/>
  <c r="L96" i="5" s="1"/>
  <c r="H94" i="5"/>
  <c r="N94" i="5"/>
  <c r="M82" i="5"/>
  <c r="C73" i="5"/>
  <c r="C85" i="5"/>
  <c r="C48" i="5"/>
  <c r="K82" i="5"/>
  <c r="K96" i="5" s="1"/>
  <c r="G84" i="5"/>
  <c r="H84" i="5"/>
  <c r="N84" i="5"/>
  <c r="E94" i="5"/>
  <c r="N82" i="5"/>
  <c r="N96" i="5" s="1"/>
  <c r="E82" i="5"/>
  <c r="B84" i="5"/>
  <c r="D93" i="5"/>
  <c r="D94" i="5"/>
  <c r="M94" i="5"/>
  <c r="J82" i="5"/>
  <c r="J96" i="5" s="1"/>
  <c r="D82" i="5"/>
  <c r="I82" i="5"/>
  <c r="I96" i="5" s="1"/>
  <c r="H82" i="5"/>
  <c r="H96" i="5" s="1"/>
  <c r="C29" i="5"/>
  <c r="P82" i="5"/>
  <c r="C57" i="5"/>
  <c r="C40" i="5"/>
  <c r="G82" i="5"/>
  <c r="G96" i="5" s="1"/>
  <c r="C18" i="5"/>
  <c r="C11" i="5"/>
  <c r="P94" i="5"/>
  <c r="C68" i="5"/>
  <c r="I84" i="5"/>
  <c r="J84" i="5"/>
  <c r="C88" i="5"/>
  <c r="C94" i="5" s="1"/>
  <c r="B63" i="1"/>
  <c r="B77" i="1" s="1"/>
  <c r="B90" i="1" s="1"/>
  <c r="M96" i="5" l="1"/>
  <c r="C84" i="5"/>
  <c r="E96" i="5"/>
  <c r="D96" i="5"/>
  <c r="P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<sst xmlns="http://schemas.openxmlformats.org/spreadsheetml/2006/main" count="207" uniqueCount="122">
  <si>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</si>
  <si>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</si>
  <si>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</si>
  <si>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</si>
  <si>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</si>
  <si>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</si>
  <si>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</si>
  <si>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</si>
  <si>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</si>
  <si>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</si>
  <si>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</si>
  <si>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</si>
  <si>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</si>
  <si>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</si>
  <si>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</si>
  <si>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</si>
  <si>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</si>
  <si>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</si>
  <si>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</si>
  <si>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</si>
  <si>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</si>
  <si>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</si>
  <si>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</si>
  <si>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</si>
  <si>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</si>
  <si>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</si>
  <si>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</si>
  <si>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</si>
  <si>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</si>
  <si>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</si>
  <si>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</si>
  <si>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</si>
  <si>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</si>
  <si>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</si>
  <si>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</si>
  <si>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</si>
  <si>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</si>
  <si>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</si>
  <si>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</si>
  <si>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</si>
  <si>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</si>
  <si>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</si>
  <si>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</si>
  <si>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</si>
  <si>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</si>
  <si>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</si>
  <si>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</si>
  <si>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</si>
  <si>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</si>
  <si>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</si>
  <si>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</si>
  <si>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</si>
  <si>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</si>
  <si>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</si>
  <si>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</si>
  <si>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</si>
  <si>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</si>
  <si>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</si>
  <si>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</si>
  <si>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</si>
  <si>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</si>
  <si>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</si>
  <si>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</si>
  <si>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</si>
  <si>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</si>
  <si>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</si>
  <si>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</si>
  <si>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</si>
  <si>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</si>
  <si>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</si>
  <si>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</si>
  <si>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</si>
  <si>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</si>
  <si>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</si>
  <si>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</si>
  <si>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</si>
  <si>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</si>
  <si>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</si>
  <si>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</si>
  <si>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</si>
  <si>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</si>
  <si>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</si>
  <si>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</si>
  <si>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</si>
  <si>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</si>
  <si>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</si>
  <si>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</si>
  <si>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</si>
  <si>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</si>
  <si>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</si>
  <si>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</si>
  <si>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</si>
  <si>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</si>
  <si>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</si>
  <si>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</si>
  <si>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</si>
  <si>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</si>
  <si>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</si>
  <si>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</si>
  <si>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</si>
  <si>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</si>
  <si>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</si>
  <si>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</si>
  <si>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</si>
  <si>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</si>
  <si>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</si>
  <si>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</si>
  <si>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</si>
  <si>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</si>
  <si>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</si>
  <si>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</si>
  <si>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</si>
  <si>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Diciembre</t>
  </si>
  <si>
    <t>Lic. Alberto Rodriguez</t>
  </si>
  <si>
    <t>Lic. José Rosario Pozo</t>
  </si>
  <si>
    <t>Enc. Departamento Financiero</t>
  </si>
  <si>
    <t xml:space="preserve"> </t>
  </si>
  <si>
    <t>CORPORACION DEL ACUEDUCTO Y ALCANTARILLADO DE SANTO DOMINGO</t>
  </si>
  <si>
    <t>AÑO 2026</t>
  </si>
  <si>
    <t>Fecha de registro: hasta el 01/02/2026</t>
  </si>
  <si>
    <t>Fecha de imputación: hasta el 28/02/2026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</si>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</sst>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43" fontId="2" fillId="0" borderId="0" xfId="1" applyFont="1" applyAlignment="1">
      <alignment wrapText="1"/>
    </xf>
    <xf numFmtId="43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 applyBorder="1"/>
    <xf numFmtId="0" fontId="5" fillId="0" borderId="0" xfId="0" applyFont="1"/>
    <xf numFmtId="165" fontId="0" fillId="0" borderId="0" xfId="0" applyNumberFormat="1"/>
    <xf numFmtId="43" fontId="6" fillId="0" borderId="0" xfId="1" applyFont="1" applyAlignment="1">
      <alignment horizontal="center"/>
    </xf>
    <xf numFmtId="43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43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0" fontId="11" fillId="0" borderId="0" xfId="0" applyFont="1" applyAlignment="1">
      <alignment horizontal="left" vertical="center" wrapText="1" indent="2"/>
    </xf>
    <xf numFmtId="43" fontId="11" fillId="0" borderId="0" xfId="1" applyFont="1" applyAlignment="1">
      <alignment vertical="center" wrapText="1"/>
    </xf>
    <xf numFmtId="43" fontId="11" fillId="0" borderId="0" xfId="1" applyFont="1"/>
    <xf numFmtId="0" fontId="11" fillId="0" borderId="0" xfId="0" applyFont="1"/>
    <xf numFmtId="43" fontId="8" fillId="0" borderId="0" xfId="1" applyFont="1" applyAlignment="1">
      <alignment wrapText="1"/>
    </xf>
    <xf numFmtId="43" fontId="8" fillId="0" borderId="0" xfId="1" applyFont="1" applyBorder="1"/>
    <xf numFmtId="43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8" fillId="4" borderId="0" xfId="1" applyFont="1" applyFill="1"/>
    <xf numFmtId="43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43" fontId="8" fillId="2" borderId="0" xfId="1" applyFont="1" applyFill="1" applyAlignment="1">
      <alignment horizontal="center" vertical="center" wrapText="1"/>
    </xf>
    <xf numFmtId="43" fontId="5" fillId="0" borderId="0" xfId="1" applyFont="1"/>
    <xf numFmtId="0" fontId="12" fillId="0" borderId="0" xfId="0" applyFont="1"/>
    <xf numFmtId="0" fontId="13" fillId="2" borderId="0" xfId="0" applyFont="1" applyFill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13" fillId="0" borderId="1" xfId="1" applyFont="1" applyBorder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/>
    <xf numFmtId="43" fontId="5" fillId="0" borderId="0" xfId="1" applyFont="1" applyAlignment="1">
      <alignment vertical="center" wrapText="1"/>
    </xf>
    <xf numFmtId="43" fontId="12" fillId="0" borderId="0" xfId="1" applyFont="1"/>
    <xf numFmtId="43" fontId="5" fillId="0" borderId="0" xfId="0" applyNumberFormat="1" applyFont="1"/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 wrapText="1"/>
    </xf>
    <xf numFmtId="43" fontId="5" fillId="0" borderId="0" xfId="1" applyFont="1" applyBorder="1"/>
    <xf numFmtId="43" fontId="13" fillId="0" borderId="0" xfId="1" applyFont="1" applyAlignment="1">
      <alignment vertical="center" wrapText="1"/>
    </xf>
    <xf numFmtId="43" fontId="12" fillId="0" borderId="0" xfId="1" applyFont="1" applyBorder="1"/>
    <xf numFmtId="43" fontId="5" fillId="0" borderId="0" xfId="1" applyFont="1" applyAlignment="1">
      <alignment wrapText="1"/>
    </xf>
    <xf numFmtId="43" fontId="4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12" fillId="0" borderId="0" xfId="0" applyNumberFormat="1" applyFont="1"/>
    <xf numFmtId="43" fontId="14" fillId="0" borderId="0" xfId="1" applyFont="1" applyAlignment="1">
      <alignment horizontal="center"/>
    </xf>
    <xf numFmtId="43" fontId="14" fillId="0" borderId="0" xfId="1" applyFont="1" applyAlignment="1"/>
    <xf numFmtId="0" fontId="14" fillId="0" borderId="0" xfId="0" applyFont="1"/>
    <xf numFmtId="43" fontId="14" fillId="0" borderId="0" xfId="1" applyFont="1" applyAlignment="1">
      <alignment horizontal="left"/>
    </xf>
    <xf numFmtId="43" fontId="15" fillId="0" borderId="0" xfId="1" applyFont="1" applyAlignment="1"/>
    <xf numFmtId="43" fontId="14" fillId="0" borderId="0" xfId="1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right" vertical="top" indent="2" shrinkToFit="1"/>
    </xf>
    <xf numFmtId="4" fontId="17" fillId="0" borderId="0" xfId="0" applyNumberFormat="1" applyFont="1" applyAlignment="1">
      <alignment horizontal="left" vertical="top" indent="2" shrinkToFit="1"/>
    </xf>
    <xf numFmtId="4" fontId="18" fillId="0" borderId="0" xfId="0" applyNumberFormat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43" fontId="18" fillId="0" borderId="0" xfId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43" fontId="16" fillId="0" borderId="0" xfId="1" applyFont="1" applyAlignment="1">
      <alignment horizontal="left" vertical="center"/>
    </xf>
    <xf numFmtId="43" fontId="9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100" t="s">
        <v>0</v>
      </c>
      <c r="B1" s="100"/>
      <c r="C1" s="100"/>
    </row>
    <row r="2" spans="1:14" ht="54" customHeight="1" x14ac:dyDescent="0.25">
      <c r="A2" s="100"/>
      <c r="B2" s="100"/>
      <c r="C2" s="100"/>
    </row>
    <row r="3" spans="1:14" ht="18.75" x14ac:dyDescent="0.25">
      <c r="A3" s="100" t="s">
        <v>117</v>
      </c>
      <c r="B3" s="100"/>
      <c r="C3" s="100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100" t="s">
        <v>1</v>
      </c>
      <c r="B4" s="100"/>
      <c r="C4" s="100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100" t="s">
        <v>92</v>
      </c>
      <c r="B5" s="100"/>
      <c r="C5" s="100"/>
    </row>
    <row r="6" spans="1:14" ht="15.75" x14ac:dyDescent="0.25">
      <c r="A6" s="101" t="s">
        <v>2</v>
      </c>
      <c r="B6" s="101"/>
      <c r="C6" s="101"/>
    </row>
    <row r="7" spans="1:14" x14ac:dyDescent="0.25">
      <c r="A7" s="107" t="s">
        <v>3</v>
      </c>
      <c r="B7" s="107"/>
      <c r="C7" s="107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P138"/>
  <sheetViews>
    <sheetView showGridLines="0" tabSelected="1" view="pageBreakPreview" topLeftCell="A102" zoomScaleNormal="100" zoomScaleSheetLayoutView="100" workbookViewId="0">
      <selection activeCell="E112" sqref="E112:K112"/>
    </sheetView>
  </sheetViews>
  <sheetFormatPr baseColWidth="10" defaultColWidth="9.140625" defaultRowHeight="15.75" x14ac:dyDescent="0.25"/>
  <cols>
    <col min="1" max="1" width="46.42578125" customWidth="1"/>
    <col min="2" max="2" width="0.140625" hidden="1" customWidth="1"/>
    <col min="3" max="3" width="16.140625" hidden="1" customWidth="1"/>
    <col min="4" max="4" width="0.28515625" customWidth="1"/>
    <col min="5" max="5" width="18.42578125" style="63" bestFit="1" customWidth="1"/>
    <col min="6" max="6" width="17" style="63" customWidth="1"/>
    <col min="7" max="7" width="15" style="63" customWidth="1"/>
    <col min="8" max="8" width="14.7109375" style="63" customWidth="1"/>
    <col min="9" max="9" width="14.7109375" style="32" customWidth="1"/>
    <col min="10" max="10" width="14.85546875" style="63" customWidth="1"/>
    <col min="11" max="11" width="19.28515625" style="63" bestFit="1" customWidth="1"/>
    <col min="12" max="12" width="18.5703125" style="64" customWidth="1"/>
    <col min="13" max="13" width="18.5703125" style="63" bestFit="1" customWidth="1"/>
    <col min="14" max="14" width="16.42578125" customWidth="1"/>
    <col min="15" max="15" width="20" customWidth="1"/>
    <col min="16" max="16" width="32.140625" customWidth="1"/>
  </cols>
  <sheetData>
    <row r="1" spans="1:16" ht="18" customHeight="1" x14ac:dyDescent="0.25"/>
    <row r="2" spans="1:16" ht="24" hidden="1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7.25" customHeight="1" x14ac:dyDescent="0.25">
      <c r="A3" s="100" t="s">
        <v>117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4.25" customHeight="1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18.75" x14ac:dyDescent="0.25">
      <c r="A5" s="100" t="s">
        <v>118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18.75" customHeight="1" x14ac:dyDescent="0.25">
      <c r="A6" s="101" t="s">
        <v>93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2.75" customHeight="1" x14ac:dyDescent="0.25">
      <c r="A7" s="99" t="s">
        <v>94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spans="1:16" ht="18.75" customHeight="1" x14ac:dyDescent="0.25"/>
    <row r="9" spans="1:16" ht="12" customHeight="1" x14ac:dyDescent="0.25">
      <c r="A9" s="2" t="s">
        <v>4</v>
      </c>
      <c r="B9" s="3" t="s">
        <v>5</v>
      </c>
      <c r="C9" s="4" t="s">
        <v>95</v>
      </c>
      <c r="D9" s="3" t="s">
        <v>5</v>
      </c>
      <c r="E9" s="3" t="s">
        <v>96</v>
      </c>
      <c r="F9" s="3" t="s">
        <v>97</v>
      </c>
      <c r="G9" s="3" t="s">
        <v>98</v>
      </c>
      <c r="H9" s="3" t="s">
        <v>99</v>
      </c>
      <c r="I9" s="4" t="s">
        <v>100</v>
      </c>
      <c r="J9" s="3" t="s">
        <v>101</v>
      </c>
      <c r="K9" s="3" t="s">
        <v>102</v>
      </c>
      <c r="L9" s="65" t="s">
        <v>103</v>
      </c>
      <c r="M9" s="3" t="s">
        <v>104</v>
      </c>
      <c r="N9" s="4" t="s">
        <v>105</v>
      </c>
      <c r="O9" s="4" t="s">
        <v>106</v>
      </c>
      <c r="P9" s="4" t="s">
        <v>112</v>
      </c>
    </row>
    <row r="10" spans="1:16" ht="12.75" customHeight="1" x14ac:dyDescent="0.25">
      <c r="A10" s="44" t="s">
        <v>7</v>
      </c>
      <c r="B10" s="45"/>
      <c r="C10" s="45"/>
      <c r="D10" s="45"/>
      <c r="E10" s="66"/>
      <c r="F10" s="66"/>
      <c r="G10" s="66"/>
      <c r="H10" s="66"/>
      <c r="I10" s="66"/>
      <c r="J10" s="66"/>
      <c r="K10" s="66"/>
      <c r="L10" s="67"/>
      <c r="M10" s="66"/>
      <c r="N10" s="6"/>
      <c r="O10" s="6"/>
      <c r="P10" s="6"/>
    </row>
    <row r="11" spans="1:16" ht="22.5" customHeight="1" x14ac:dyDescent="0.25">
      <c r="A11" s="46" t="s">
        <v>8</v>
      </c>
      <c r="B11" s="47">
        <f>SUM(B12:B16)</f>
        <v>2016008101</v>
      </c>
      <c r="C11" s="48">
        <f>SUM(E11:P11)</f>
        <v>331203285.59000003</v>
      </c>
      <c r="D11" s="47">
        <f>SUM(D12:D16)</f>
        <v>1937318935</v>
      </c>
      <c r="E11" s="69">
        <f>SUM(E12:E16)</f>
        <v>165681432</v>
      </c>
      <c r="F11" s="69">
        <f t="shared" ref="F11:P11" si="0">SUM(F12:F16)</f>
        <v>165521853.59</v>
      </c>
      <c r="G11" s="69">
        <f t="shared" si="0"/>
        <v>0</v>
      </c>
      <c r="H11" s="69">
        <f>SUM(H12:H16)</f>
        <v>0</v>
      </c>
      <c r="I11" s="69">
        <f t="shared" si="0"/>
        <v>0</v>
      </c>
      <c r="J11" s="69">
        <f t="shared" si="0"/>
        <v>0</v>
      </c>
      <c r="K11" s="69">
        <f t="shared" si="0"/>
        <v>0</v>
      </c>
      <c r="L11" s="69">
        <f t="shared" si="0"/>
        <v>0</v>
      </c>
      <c r="M11" s="69">
        <f t="shared" si="0"/>
        <v>0</v>
      </c>
      <c r="N11" s="69">
        <f t="shared" si="0"/>
        <v>0</v>
      </c>
      <c r="O11" s="69">
        <f t="shared" si="0"/>
        <v>0</v>
      </c>
      <c r="P11" s="69">
        <f t="shared" si="0"/>
        <v>0</v>
      </c>
    </row>
    <row r="12" spans="1:16" x14ac:dyDescent="0.25">
      <c r="A12" s="49" t="s">
        <v>9</v>
      </c>
      <c r="B12" s="50">
        <v>1712879266</v>
      </c>
      <c r="C12" s="51">
        <f>SUM(E12:P12)</f>
        <v>276770442.22000003</v>
      </c>
      <c r="D12" s="50">
        <v>1640878688</v>
      </c>
      <c r="E12" s="70">
        <v>138419191.59999999</v>
      </c>
      <c r="F12" s="63">
        <v>138351250.62</v>
      </c>
      <c r="I12" s="63"/>
      <c r="J12" s="94"/>
      <c r="K12" s="96"/>
      <c r="L12" s="71"/>
      <c r="N12" s="25"/>
      <c r="O12" s="25"/>
      <c r="P12" s="25"/>
    </row>
    <row r="13" spans="1:16" x14ac:dyDescent="0.25">
      <c r="A13" s="49" t="s">
        <v>10</v>
      </c>
      <c r="B13" s="50">
        <v>92055275</v>
      </c>
      <c r="C13" s="51">
        <f t="shared" ref="C13:C76" si="1">SUM(E13:P13)</f>
        <v>11874401.719999999</v>
      </c>
      <c r="D13" s="50">
        <v>77970740</v>
      </c>
      <c r="E13" s="70">
        <v>5980433.7699999996</v>
      </c>
      <c r="F13" s="63">
        <v>5893967.9500000002</v>
      </c>
      <c r="I13" s="63"/>
      <c r="J13" s="94"/>
      <c r="K13" s="97"/>
      <c r="L13" s="71"/>
      <c r="N13" s="25"/>
      <c r="O13" s="25"/>
      <c r="P13" s="25"/>
    </row>
    <row r="14" spans="1:16" ht="15" customHeight="1" x14ac:dyDescent="0.25">
      <c r="A14" s="49" t="s">
        <v>11</v>
      </c>
      <c r="B14" s="50"/>
      <c r="C14" s="51">
        <f t="shared" si="1"/>
        <v>0</v>
      </c>
      <c r="D14" s="50">
        <v>200000</v>
      </c>
      <c r="E14" s="70"/>
      <c r="G14" s="32"/>
      <c r="I14" s="63"/>
      <c r="L14" s="71"/>
      <c r="O14" s="25"/>
    </row>
    <row r="15" spans="1:16" ht="11.25" customHeight="1" x14ac:dyDescent="0.25">
      <c r="A15" s="49" t="s">
        <v>12</v>
      </c>
      <c r="B15" s="50"/>
      <c r="C15" s="51">
        <f t="shared" si="1"/>
        <v>0</v>
      </c>
      <c r="D15" s="50"/>
      <c r="E15" s="70"/>
      <c r="G15" s="32"/>
      <c r="I15" s="63"/>
      <c r="L15" s="71"/>
    </row>
    <row r="16" spans="1:16" ht="18" customHeight="1" x14ac:dyDescent="0.25">
      <c r="A16" s="49" t="s">
        <v>13</v>
      </c>
      <c r="B16" s="50">
        <v>211073560</v>
      </c>
      <c r="C16" s="51">
        <f t="shared" si="1"/>
        <v>42558441.649999999</v>
      </c>
      <c r="D16" s="50">
        <v>218269507</v>
      </c>
      <c r="E16" s="70">
        <v>21281806.629999999</v>
      </c>
      <c r="F16" s="63">
        <v>21276635.02</v>
      </c>
      <c r="I16" s="63"/>
      <c r="J16" s="94"/>
      <c r="K16" s="98"/>
      <c r="L16" s="71"/>
      <c r="N16" s="25"/>
      <c r="O16" s="25"/>
      <c r="P16" s="25"/>
    </row>
    <row r="17" spans="1:16" ht="19.5" customHeight="1" x14ac:dyDescent="0.25">
      <c r="A17" s="49"/>
      <c r="B17" s="49"/>
      <c r="C17" s="48">
        <f t="shared" si="1"/>
        <v>0</v>
      </c>
      <c r="D17" s="49"/>
      <c r="E17" s="70"/>
      <c r="H17" s="32"/>
      <c r="J17" s="63" t="s">
        <v>116</v>
      </c>
      <c r="L17" s="71"/>
      <c r="N17" t="s">
        <v>116</v>
      </c>
    </row>
    <row r="18" spans="1:16" x14ac:dyDescent="0.25">
      <c r="A18" s="46" t="s">
        <v>14</v>
      </c>
      <c r="B18" s="47">
        <f>SUM(B19:B27)</f>
        <v>1887183894</v>
      </c>
      <c r="C18" s="48">
        <f t="shared" si="1"/>
        <v>247040923.56999999</v>
      </c>
      <c r="D18" s="47">
        <f>SUM(D19:D27)</f>
        <v>2318485448</v>
      </c>
      <c r="E18" s="69">
        <f>SUM(E19:E27)</f>
        <v>108989536.27</v>
      </c>
      <c r="F18" s="69">
        <f t="shared" ref="F18:O18" si="2">SUM(F19:F27)</f>
        <v>138051387.29999998</v>
      </c>
      <c r="G18" s="69">
        <f t="shared" si="2"/>
        <v>0</v>
      </c>
      <c r="H18" s="69">
        <f t="shared" si="2"/>
        <v>0</v>
      </c>
      <c r="I18" s="69">
        <f t="shared" si="2"/>
        <v>0</v>
      </c>
      <c r="J18" s="69">
        <f t="shared" si="2"/>
        <v>0</v>
      </c>
      <c r="K18" s="69">
        <f t="shared" si="2"/>
        <v>0</v>
      </c>
      <c r="L18" s="69">
        <f t="shared" si="2"/>
        <v>0</v>
      </c>
      <c r="M18" s="69">
        <f>SUM(M19:M27)</f>
        <v>0</v>
      </c>
      <c r="N18" s="69">
        <f>SUM(N19:N27)</f>
        <v>0</v>
      </c>
      <c r="O18" s="69">
        <f t="shared" si="2"/>
        <v>0</v>
      </c>
      <c r="P18" s="9"/>
    </row>
    <row r="19" spans="1:16" x14ac:dyDescent="0.25">
      <c r="A19" s="49" t="s">
        <v>15</v>
      </c>
      <c r="B19" s="50">
        <v>1256915238</v>
      </c>
      <c r="C19" s="51">
        <f>SUM(E19:P19)</f>
        <v>225568334.63999999</v>
      </c>
      <c r="D19" s="50">
        <v>1379829941</v>
      </c>
      <c r="E19" s="70">
        <v>108989536.27</v>
      </c>
      <c r="F19" s="63">
        <v>116578798.37</v>
      </c>
      <c r="I19" s="63"/>
      <c r="J19" s="94"/>
      <c r="K19" s="98"/>
      <c r="L19" s="71"/>
      <c r="N19" s="25"/>
      <c r="O19" s="30"/>
      <c r="P19" s="25"/>
    </row>
    <row r="20" spans="1:16" ht="21.75" customHeight="1" x14ac:dyDescent="0.25">
      <c r="A20" s="49" t="s">
        <v>16</v>
      </c>
      <c r="B20" s="50">
        <v>53135960</v>
      </c>
      <c r="C20" s="51">
        <f t="shared" si="1"/>
        <v>5970840.9100000001</v>
      </c>
      <c r="D20" s="50">
        <v>58686068</v>
      </c>
      <c r="E20" s="70"/>
      <c r="F20" s="63">
        <v>5970840.9100000001</v>
      </c>
      <c r="I20" s="63"/>
      <c r="J20" s="94"/>
      <c r="L20" s="71"/>
      <c r="N20" s="25"/>
      <c r="O20" s="25"/>
      <c r="P20" s="25"/>
    </row>
    <row r="21" spans="1:16" ht="15.75" customHeight="1" x14ac:dyDescent="0.25">
      <c r="A21" s="49" t="s">
        <v>17</v>
      </c>
      <c r="B21" s="50">
        <v>200000</v>
      </c>
      <c r="C21" s="51">
        <f t="shared" si="1"/>
        <v>0</v>
      </c>
      <c r="D21" s="50"/>
      <c r="E21" s="70"/>
      <c r="H21" s="32"/>
      <c r="I21" s="63"/>
      <c r="L21" s="71"/>
      <c r="N21" s="13"/>
      <c r="O21" s="25"/>
      <c r="P21" s="25"/>
    </row>
    <row r="22" spans="1:16" ht="13.5" customHeight="1" x14ac:dyDescent="0.25">
      <c r="A22" s="49" t="s">
        <v>18</v>
      </c>
      <c r="B22" s="50">
        <v>2153950</v>
      </c>
      <c r="C22" s="51">
        <f t="shared" si="1"/>
        <v>185000</v>
      </c>
      <c r="D22" s="50">
        <v>3046197</v>
      </c>
      <c r="E22" s="70"/>
      <c r="F22" s="63">
        <v>185000</v>
      </c>
      <c r="I22" s="63"/>
      <c r="J22" s="94"/>
      <c r="L22" s="71"/>
      <c r="N22" s="13"/>
      <c r="O22" s="25"/>
      <c r="P22" s="25"/>
    </row>
    <row r="23" spans="1:16" x14ac:dyDescent="0.25">
      <c r="A23" s="49" t="s">
        <v>19</v>
      </c>
      <c r="B23" s="50">
        <v>79107120</v>
      </c>
      <c r="C23" s="51">
        <f t="shared" si="1"/>
        <v>5595500</v>
      </c>
      <c r="D23" s="50">
        <v>202855745</v>
      </c>
      <c r="E23" s="70"/>
      <c r="F23" s="63">
        <v>5595500</v>
      </c>
      <c r="I23" s="63"/>
      <c r="J23" s="94"/>
      <c r="L23" s="71"/>
      <c r="N23" s="25"/>
      <c r="O23" s="25"/>
      <c r="P23" s="25"/>
    </row>
    <row r="24" spans="1:16" x14ac:dyDescent="0.25">
      <c r="A24" s="49" t="s">
        <v>20</v>
      </c>
      <c r="B24" s="50">
        <v>45090348</v>
      </c>
      <c r="C24" s="51">
        <f t="shared" si="1"/>
        <v>2896929.8</v>
      </c>
      <c r="D24" s="50">
        <v>65654006</v>
      </c>
      <c r="E24" s="70"/>
      <c r="F24" s="63">
        <v>2896929.8</v>
      </c>
      <c r="I24" s="63"/>
      <c r="J24" s="94"/>
      <c r="L24" s="71"/>
      <c r="N24" s="25"/>
      <c r="O24" s="25"/>
      <c r="P24" s="25"/>
    </row>
    <row r="25" spans="1:16" ht="26.25" customHeight="1" x14ac:dyDescent="0.25">
      <c r="A25" s="49" t="s">
        <v>21</v>
      </c>
      <c r="B25" s="50">
        <v>64599566</v>
      </c>
      <c r="C25" s="51">
        <f t="shared" si="1"/>
        <v>688135.02</v>
      </c>
      <c r="D25" s="50">
        <v>51368710</v>
      </c>
      <c r="E25" s="70"/>
      <c r="F25" s="73">
        <v>688135.02</v>
      </c>
      <c r="H25" s="73"/>
      <c r="I25" s="73"/>
      <c r="J25" s="94"/>
      <c r="K25" s="73"/>
      <c r="L25" s="71"/>
      <c r="N25" s="25"/>
      <c r="O25" s="25"/>
      <c r="P25" s="25"/>
    </row>
    <row r="26" spans="1:16" ht="24.75" customHeight="1" x14ac:dyDescent="0.25">
      <c r="A26" s="49" t="s">
        <v>22</v>
      </c>
      <c r="B26" s="50">
        <v>379366087</v>
      </c>
      <c r="C26" s="51">
        <f t="shared" si="1"/>
        <v>5748199.2000000002</v>
      </c>
      <c r="D26" s="50">
        <v>469180961</v>
      </c>
      <c r="E26" s="70"/>
      <c r="F26" s="63">
        <v>5748199.2000000002</v>
      </c>
      <c r="I26" s="63"/>
      <c r="J26" s="94"/>
      <c r="L26" s="71"/>
      <c r="N26" s="25"/>
      <c r="O26" s="25"/>
      <c r="P26" s="25"/>
    </row>
    <row r="27" spans="1:16" ht="18.75" customHeight="1" x14ac:dyDescent="0.25">
      <c r="A27" s="49" t="s">
        <v>23</v>
      </c>
      <c r="B27" s="50">
        <v>6615625</v>
      </c>
      <c r="C27" s="48">
        <f t="shared" si="1"/>
        <v>387984</v>
      </c>
      <c r="D27" s="50">
        <v>87863820</v>
      </c>
      <c r="E27" s="70"/>
      <c r="F27" s="63">
        <v>387984</v>
      </c>
      <c r="I27" s="63"/>
      <c r="J27" s="94"/>
      <c r="L27" s="71"/>
      <c r="N27" s="25"/>
      <c r="O27" s="25"/>
      <c r="P27" s="25"/>
    </row>
    <row r="28" spans="1:16" ht="24" hidden="1" customHeight="1" x14ac:dyDescent="0.25">
      <c r="A28" s="49"/>
      <c r="B28" s="49"/>
      <c r="C28" s="48">
        <f t="shared" si="1"/>
        <v>0</v>
      </c>
      <c r="D28" s="49"/>
      <c r="E28" s="70"/>
      <c r="H28" s="32"/>
    </row>
    <row r="29" spans="1:16" ht="18" customHeight="1" x14ac:dyDescent="0.25">
      <c r="A29" s="46" t="s">
        <v>24</v>
      </c>
      <c r="B29" s="47">
        <f>SUM(B30:B38)</f>
        <v>657797479</v>
      </c>
      <c r="C29" s="48">
        <f t="shared" si="1"/>
        <v>15187728.68</v>
      </c>
      <c r="D29" s="47">
        <f>SUM(D30:D38)</f>
        <v>858623048</v>
      </c>
      <c r="E29" s="69">
        <f t="shared" ref="E29:O29" si="3">SUM(E30:E38)</f>
        <v>0</v>
      </c>
      <c r="F29" s="69">
        <f t="shared" si="3"/>
        <v>15187728.68</v>
      </c>
      <c r="G29" s="69">
        <f t="shared" si="3"/>
        <v>0</v>
      </c>
      <c r="H29" s="69">
        <f t="shared" si="3"/>
        <v>0</v>
      </c>
      <c r="I29" s="69">
        <f t="shared" si="3"/>
        <v>0</v>
      </c>
      <c r="J29" s="69">
        <f>SUM(J30:J38)</f>
        <v>0</v>
      </c>
      <c r="K29" s="69">
        <f t="shared" ref="K29:L29" si="4">SUM(K30:K38)</f>
        <v>0</v>
      </c>
      <c r="L29" s="69">
        <f t="shared" si="4"/>
        <v>0</v>
      </c>
      <c r="M29" s="69">
        <f t="shared" si="3"/>
        <v>0</v>
      </c>
      <c r="N29" s="69">
        <f t="shared" si="3"/>
        <v>0</v>
      </c>
      <c r="O29" s="69">
        <f t="shared" si="3"/>
        <v>0</v>
      </c>
      <c r="P29" s="69">
        <f>SUM(P30:P38)</f>
        <v>0</v>
      </c>
    </row>
    <row r="30" spans="1:16" x14ac:dyDescent="0.25">
      <c r="A30" s="49" t="s">
        <v>25</v>
      </c>
      <c r="B30" s="50">
        <v>5766247</v>
      </c>
      <c r="C30" s="51">
        <f t="shared" si="1"/>
        <v>59000</v>
      </c>
      <c r="D30" s="50">
        <v>4429030</v>
      </c>
      <c r="E30" s="70">
        <v>0</v>
      </c>
      <c r="F30" s="63">
        <v>59000</v>
      </c>
      <c r="I30" s="63"/>
      <c r="J30" s="94"/>
      <c r="L30" s="71"/>
      <c r="N30" s="25"/>
      <c r="O30" s="25"/>
      <c r="P30" s="25"/>
    </row>
    <row r="31" spans="1:16" x14ac:dyDescent="0.25">
      <c r="A31" s="49" t="s">
        <v>26</v>
      </c>
      <c r="B31" s="50">
        <v>30072119</v>
      </c>
      <c r="C31" s="51">
        <f t="shared" si="1"/>
        <v>1010091.8</v>
      </c>
      <c r="D31" s="50">
        <v>20203508</v>
      </c>
      <c r="E31" s="70">
        <v>0</v>
      </c>
      <c r="F31" s="63">
        <v>1010091.8</v>
      </c>
      <c r="I31" s="63"/>
      <c r="L31" s="71"/>
      <c r="N31" s="25"/>
      <c r="O31" s="25"/>
      <c r="P31" s="25"/>
    </row>
    <row r="32" spans="1:16" x14ac:dyDescent="0.25">
      <c r="A32" s="49" t="s">
        <v>27</v>
      </c>
      <c r="B32" s="50">
        <v>5408288</v>
      </c>
      <c r="C32" s="51">
        <f t="shared" si="1"/>
        <v>396267.6</v>
      </c>
      <c r="D32" s="50">
        <v>17258976</v>
      </c>
      <c r="E32" s="70">
        <v>0</v>
      </c>
      <c r="F32" s="63">
        <v>396267.6</v>
      </c>
      <c r="I32" s="63"/>
      <c r="J32" s="94"/>
      <c r="L32" s="71"/>
      <c r="N32" s="25"/>
      <c r="O32" s="63"/>
      <c r="P32" s="25"/>
    </row>
    <row r="33" spans="1:16" ht="14.25" customHeight="1" x14ac:dyDescent="0.25">
      <c r="A33" s="49" t="s">
        <v>28</v>
      </c>
      <c r="B33" s="50">
        <v>1740403</v>
      </c>
      <c r="C33" s="51">
        <f t="shared" si="1"/>
        <v>0</v>
      </c>
      <c r="D33" s="50">
        <v>903738</v>
      </c>
      <c r="E33" s="70">
        <v>0</v>
      </c>
      <c r="I33" s="63"/>
      <c r="L33" s="71"/>
      <c r="N33" s="25"/>
      <c r="O33" s="25"/>
      <c r="P33" s="25"/>
    </row>
    <row r="34" spans="1:16" x14ac:dyDescent="0.25">
      <c r="A34" s="49" t="s">
        <v>29</v>
      </c>
      <c r="B34" s="50">
        <v>105962584</v>
      </c>
      <c r="C34" s="51">
        <f t="shared" si="1"/>
        <v>0</v>
      </c>
      <c r="D34" s="50">
        <v>14409933</v>
      </c>
      <c r="E34" s="70">
        <v>0</v>
      </c>
      <c r="I34" s="63"/>
      <c r="L34" s="71"/>
      <c r="N34" s="25"/>
      <c r="O34" s="25"/>
      <c r="P34" s="63"/>
    </row>
    <row r="35" spans="1:16" ht="24" customHeight="1" x14ac:dyDescent="0.25">
      <c r="A35" s="49" t="s">
        <v>30</v>
      </c>
      <c r="B35" s="50">
        <v>130815800</v>
      </c>
      <c r="C35" s="51">
        <f t="shared" si="1"/>
        <v>93600</v>
      </c>
      <c r="D35" s="50">
        <v>63991700</v>
      </c>
      <c r="E35" s="70">
        <v>0</v>
      </c>
      <c r="F35" s="63">
        <v>93600</v>
      </c>
      <c r="I35" s="63"/>
      <c r="L35" s="71"/>
      <c r="N35" s="25"/>
      <c r="O35" s="25"/>
      <c r="P35" s="25"/>
    </row>
    <row r="36" spans="1:16" ht="25.5" x14ac:dyDescent="0.25">
      <c r="A36" s="49" t="s">
        <v>31</v>
      </c>
      <c r="B36" s="50">
        <v>323289054</v>
      </c>
      <c r="C36" s="51">
        <f t="shared" si="1"/>
        <v>11373163.58</v>
      </c>
      <c r="D36" s="50">
        <v>460511079</v>
      </c>
      <c r="E36" s="70">
        <v>0</v>
      </c>
      <c r="F36" s="63">
        <v>11373163.58</v>
      </c>
      <c r="I36" s="63"/>
      <c r="J36" s="94"/>
      <c r="L36" s="71"/>
      <c r="N36" s="30"/>
      <c r="O36" s="25"/>
      <c r="P36" s="25"/>
    </row>
    <row r="37" spans="1:16" ht="28.5" customHeight="1" x14ac:dyDescent="0.25">
      <c r="A37" s="49" t="s">
        <v>32</v>
      </c>
      <c r="B37" s="50"/>
      <c r="C37" s="51">
        <f t="shared" si="1"/>
        <v>0</v>
      </c>
      <c r="D37" s="50"/>
      <c r="E37" s="70">
        <v>0</v>
      </c>
      <c r="G37" s="32"/>
      <c r="H37" s="32"/>
      <c r="L37" s="71"/>
    </row>
    <row r="38" spans="1:16" ht="14.25" customHeight="1" x14ac:dyDescent="0.25">
      <c r="A38" s="49" t="s">
        <v>33</v>
      </c>
      <c r="B38" s="50">
        <v>54742984</v>
      </c>
      <c r="C38" s="51">
        <f t="shared" si="1"/>
        <v>2255605.7000000002</v>
      </c>
      <c r="D38" s="50">
        <v>276915084</v>
      </c>
      <c r="E38" s="70">
        <v>0</v>
      </c>
      <c r="F38" s="63">
        <v>2255605.7000000002</v>
      </c>
      <c r="I38" s="63"/>
      <c r="J38" s="94"/>
      <c r="L38" s="71"/>
      <c r="N38" s="25"/>
      <c r="O38" s="25"/>
      <c r="P38" s="25"/>
    </row>
    <row r="39" spans="1:16" ht="7.5" customHeight="1" x14ac:dyDescent="0.25">
      <c r="A39" s="49"/>
      <c r="B39" s="49"/>
      <c r="C39" s="48">
        <f t="shared" si="1"/>
        <v>0</v>
      </c>
      <c r="D39" s="49"/>
      <c r="E39" s="70"/>
      <c r="H39" s="32"/>
      <c r="N39" t="s">
        <v>116</v>
      </c>
    </row>
    <row r="40" spans="1:16" x14ac:dyDescent="0.25">
      <c r="A40" s="46" t="s">
        <v>34</v>
      </c>
      <c r="B40" s="53">
        <f>+B41</f>
        <v>44368776</v>
      </c>
      <c r="C40" s="48">
        <f t="shared" si="1"/>
        <v>0</v>
      </c>
      <c r="D40" s="53">
        <f>+D41</f>
        <v>48616692</v>
      </c>
      <c r="E40" s="68">
        <f>SUM(E41:E47)</f>
        <v>0</v>
      </c>
      <c r="F40" s="68">
        <f t="shared" ref="F40:P40" si="5">SUM(F41:F47)</f>
        <v>0</v>
      </c>
      <c r="G40" s="68">
        <f t="shared" si="5"/>
        <v>0</v>
      </c>
      <c r="H40" s="68">
        <f t="shared" si="5"/>
        <v>0</v>
      </c>
      <c r="I40" s="68">
        <f t="shared" si="5"/>
        <v>0</v>
      </c>
      <c r="J40" s="68">
        <f t="shared" si="5"/>
        <v>0</v>
      </c>
      <c r="K40" s="68">
        <f t="shared" si="5"/>
        <v>0</v>
      </c>
      <c r="L40" s="68">
        <f t="shared" si="5"/>
        <v>0</v>
      </c>
      <c r="M40" s="68">
        <f t="shared" si="5"/>
        <v>0</v>
      </c>
      <c r="N40" s="68">
        <f t="shared" si="5"/>
        <v>0</v>
      </c>
      <c r="O40" s="68">
        <f t="shared" si="5"/>
        <v>0</v>
      </c>
      <c r="P40" s="68">
        <f t="shared" si="5"/>
        <v>0</v>
      </c>
    </row>
    <row r="41" spans="1:16" ht="27.75" customHeight="1" x14ac:dyDescent="0.25">
      <c r="A41" s="49" t="s">
        <v>35</v>
      </c>
      <c r="B41" s="50">
        <v>44368776</v>
      </c>
      <c r="C41" s="51">
        <f t="shared" si="1"/>
        <v>0</v>
      </c>
      <c r="D41" s="50">
        <v>48616692</v>
      </c>
      <c r="E41" s="70">
        <v>0</v>
      </c>
      <c r="I41" s="63"/>
      <c r="L41" s="71"/>
      <c r="N41" s="25"/>
      <c r="O41" s="25"/>
      <c r="P41" s="25"/>
    </row>
    <row r="42" spans="1:16" ht="30" customHeight="1" x14ac:dyDescent="0.25">
      <c r="A42" s="49" t="s">
        <v>36</v>
      </c>
      <c r="B42" s="49"/>
      <c r="C42" s="48">
        <f t="shared" si="1"/>
        <v>0</v>
      </c>
      <c r="D42" s="49"/>
      <c r="E42" s="70">
        <v>0</v>
      </c>
      <c r="H42" s="32"/>
    </row>
    <row r="43" spans="1:16" ht="28.5" customHeight="1" x14ac:dyDescent="0.25">
      <c r="A43" s="49" t="s">
        <v>37</v>
      </c>
      <c r="B43" s="49"/>
      <c r="C43" s="48">
        <f t="shared" si="1"/>
        <v>0</v>
      </c>
      <c r="D43" s="49"/>
      <c r="E43" s="70">
        <v>0</v>
      </c>
      <c r="H43" s="32"/>
    </row>
    <row r="44" spans="1:16" ht="27" customHeight="1" x14ac:dyDescent="0.25">
      <c r="A44" s="49" t="s">
        <v>38</v>
      </c>
      <c r="B44" s="49"/>
      <c r="C44" s="48">
        <f t="shared" si="1"/>
        <v>0</v>
      </c>
      <c r="D44" s="49"/>
      <c r="E44" s="70">
        <v>0</v>
      </c>
      <c r="H44" s="32"/>
    </row>
    <row r="45" spans="1:16" ht="28.5" customHeight="1" x14ac:dyDescent="0.25">
      <c r="A45" s="49" t="s">
        <v>39</v>
      </c>
      <c r="B45" s="49"/>
      <c r="C45" s="48">
        <f t="shared" si="1"/>
        <v>0</v>
      </c>
      <c r="D45" s="49"/>
      <c r="E45" s="70">
        <v>0</v>
      </c>
      <c r="H45" s="32"/>
    </row>
    <row r="46" spans="1:16" ht="28.5" customHeight="1" x14ac:dyDescent="0.25">
      <c r="A46" s="49" t="s">
        <v>40</v>
      </c>
      <c r="B46" s="49"/>
      <c r="C46" s="48">
        <f t="shared" si="1"/>
        <v>0</v>
      </c>
      <c r="D46" s="49"/>
      <c r="E46" s="70">
        <v>0</v>
      </c>
      <c r="H46" s="32"/>
    </row>
    <row r="47" spans="1:16" ht="25.5" x14ac:dyDescent="0.25">
      <c r="A47" s="49" t="s">
        <v>41</v>
      </c>
      <c r="B47" s="49"/>
      <c r="C47" s="48">
        <f t="shared" si="1"/>
        <v>0</v>
      </c>
      <c r="D47" s="49"/>
      <c r="E47" s="70">
        <v>0</v>
      </c>
      <c r="H47" s="32"/>
    </row>
    <row r="48" spans="1:16" x14ac:dyDescent="0.25">
      <c r="A48" s="46" t="s">
        <v>42</v>
      </c>
      <c r="B48" s="46"/>
      <c r="C48" s="48">
        <f t="shared" si="1"/>
        <v>0</v>
      </c>
      <c r="D48" s="46"/>
      <c r="E48" s="68">
        <f>+SUM(E49:E55)</f>
        <v>0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1:16" ht="21.75" customHeight="1" x14ac:dyDescent="0.25">
      <c r="A49" s="49" t="s">
        <v>43</v>
      </c>
      <c r="B49" s="49"/>
      <c r="C49" s="48">
        <f t="shared" si="1"/>
        <v>0</v>
      </c>
      <c r="D49" s="49"/>
      <c r="E49" s="70">
        <v>0</v>
      </c>
      <c r="H49" s="32"/>
    </row>
    <row r="50" spans="1:16" ht="27" customHeight="1" x14ac:dyDescent="0.25">
      <c r="A50" s="49" t="s">
        <v>44</v>
      </c>
      <c r="B50" s="49"/>
      <c r="C50" s="48">
        <f t="shared" si="1"/>
        <v>0</v>
      </c>
      <c r="D50" s="49"/>
      <c r="E50" s="70">
        <v>0</v>
      </c>
      <c r="H50" s="32"/>
    </row>
    <row r="51" spans="1:16" ht="21.75" customHeight="1" x14ac:dyDescent="0.25">
      <c r="A51" s="49" t="s">
        <v>45</v>
      </c>
      <c r="B51" s="49"/>
      <c r="C51" s="48">
        <f t="shared" si="1"/>
        <v>0</v>
      </c>
      <c r="D51" s="49"/>
      <c r="E51" s="70">
        <v>0</v>
      </c>
      <c r="H51" s="32"/>
    </row>
    <row r="52" spans="1:16" ht="29.25" customHeight="1" x14ac:dyDescent="0.25">
      <c r="A52" s="49" t="s">
        <v>46</v>
      </c>
      <c r="B52" s="49"/>
      <c r="C52" s="48">
        <f t="shared" si="1"/>
        <v>0</v>
      </c>
      <c r="D52" s="49"/>
      <c r="E52" s="70">
        <v>0</v>
      </c>
      <c r="H52" s="32"/>
    </row>
    <row r="53" spans="1:16" ht="25.5" customHeight="1" x14ac:dyDescent="0.25">
      <c r="A53" s="49" t="s">
        <v>47</v>
      </c>
      <c r="B53" s="49"/>
      <c r="C53" s="48">
        <f t="shared" si="1"/>
        <v>0</v>
      </c>
      <c r="D53" s="49"/>
      <c r="E53" s="70">
        <v>0</v>
      </c>
      <c r="H53" s="32"/>
    </row>
    <row r="54" spans="1:16" ht="18.75" customHeight="1" x14ac:dyDescent="0.25">
      <c r="A54" s="49" t="s">
        <v>48</v>
      </c>
      <c r="B54" s="49"/>
      <c r="C54" s="48">
        <f t="shared" si="1"/>
        <v>0</v>
      </c>
      <c r="D54" s="49"/>
      <c r="E54" s="70">
        <v>0</v>
      </c>
      <c r="H54" s="32"/>
    </row>
    <row r="55" spans="1:16" ht="30.75" customHeight="1" x14ac:dyDescent="0.25">
      <c r="A55" s="49" t="s">
        <v>49</v>
      </c>
      <c r="B55" s="49"/>
      <c r="C55" s="48">
        <f t="shared" si="1"/>
        <v>0</v>
      </c>
      <c r="D55" s="49"/>
      <c r="E55" s="70">
        <v>0</v>
      </c>
      <c r="H55" s="32"/>
    </row>
    <row r="56" spans="1:16" ht="24" hidden="1" customHeight="1" x14ac:dyDescent="0.25">
      <c r="A56" s="49"/>
      <c r="B56" s="49"/>
      <c r="C56" s="54">
        <f t="shared" si="1"/>
        <v>0</v>
      </c>
      <c r="D56" s="49"/>
      <c r="E56" s="74"/>
      <c r="F56" s="75"/>
      <c r="G56" s="75"/>
      <c r="H56" s="32"/>
      <c r="J56" s="75"/>
      <c r="K56" s="75"/>
    </row>
    <row r="57" spans="1:16" x14ac:dyDescent="0.25">
      <c r="A57" s="46" t="s">
        <v>50</v>
      </c>
      <c r="B57" s="53">
        <f>SUM(B58:B66)</f>
        <v>499363052</v>
      </c>
      <c r="C57" s="48">
        <f t="shared" si="1"/>
        <v>5044160.2</v>
      </c>
      <c r="D57" s="53">
        <f>SUM(D58:D66)</f>
        <v>937063367</v>
      </c>
      <c r="E57" s="68">
        <f t="shared" ref="E57:P57" si="6">SUM(E58:E67)</f>
        <v>0</v>
      </c>
      <c r="F57" s="69">
        <f t="shared" si="6"/>
        <v>5044160.2</v>
      </c>
      <c r="G57" s="68">
        <f t="shared" si="6"/>
        <v>0</v>
      </c>
      <c r="H57" s="68">
        <f t="shared" si="6"/>
        <v>0</v>
      </c>
      <c r="I57" s="68">
        <f t="shared" si="6"/>
        <v>0</v>
      </c>
      <c r="J57" s="68">
        <f t="shared" si="6"/>
        <v>0</v>
      </c>
      <c r="K57" s="68">
        <f t="shared" si="6"/>
        <v>0</v>
      </c>
      <c r="L57" s="68">
        <f t="shared" si="6"/>
        <v>0</v>
      </c>
      <c r="M57" s="68">
        <f t="shared" si="6"/>
        <v>0</v>
      </c>
      <c r="N57" s="68">
        <f>SUM(N58:N67)</f>
        <v>0</v>
      </c>
      <c r="O57" s="68">
        <f>SUM(O58:O67)</f>
        <v>0</v>
      </c>
      <c r="P57" s="68">
        <f t="shared" si="6"/>
        <v>0</v>
      </c>
    </row>
    <row r="58" spans="1:16" ht="18.75" customHeight="1" x14ac:dyDescent="0.25">
      <c r="A58" s="49" t="s">
        <v>51</v>
      </c>
      <c r="B58" s="50">
        <v>73839646</v>
      </c>
      <c r="C58" s="51">
        <f t="shared" si="1"/>
        <v>1758580</v>
      </c>
      <c r="D58" s="50">
        <v>40648884</v>
      </c>
      <c r="E58" s="70">
        <v>0</v>
      </c>
      <c r="F58" s="63">
        <v>1758580</v>
      </c>
      <c r="I58" s="63"/>
      <c r="L58" s="71"/>
      <c r="N58" s="25"/>
      <c r="O58" s="25"/>
      <c r="P58" s="25"/>
    </row>
    <row r="59" spans="1:16" ht="12" customHeight="1" x14ac:dyDescent="0.25">
      <c r="A59" s="49" t="s">
        <v>52</v>
      </c>
      <c r="B59" s="50">
        <v>2664308</v>
      </c>
      <c r="C59" s="55">
        <f t="shared" si="1"/>
        <v>0</v>
      </c>
      <c r="D59" s="50">
        <v>5526133</v>
      </c>
      <c r="E59" s="74">
        <v>0</v>
      </c>
      <c r="F59" s="75"/>
      <c r="H59" s="75"/>
      <c r="I59" s="75"/>
      <c r="J59" s="75"/>
      <c r="K59" s="75"/>
      <c r="L59" s="77"/>
      <c r="M59" s="75"/>
      <c r="N59" s="31"/>
      <c r="O59" s="25"/>
      <c r="P59" s="25"/>
    </row>
    <row r="60" spans="1:16" ht="22.5" customHeight="1" x14ac:dyDescent="0.25">
      <c r="A60" s="49" t="s">
        <v>53</v>
      </c>
      <c r="B60" s="50">
        <v>12874577</v>
      </c>
      <c r="C60" s="51">
        <f t="shared" si="1"/>
        <v>0</v>
      </c>
      <c r="D60" s="50">
        <v>27982263</v>
      </c>
      <c r="E60" s="70">
        <v>0</v>
      </c>
      <c r="I60" s="63"/>
      <c r="L60" s="71"/>
      <c r="N60" s="25"/>
    </row>
    <row r="61" spans="1:16" ht="29.25" customHeight="1" x14ac:dyDescent="0.25">
      <c r="A61" s="56" t="s">
        <v>54</v>
      </c>
      <c r="B61" s="50">
        <v>58961152</v>
      </c>
      <c r="C61" s="51">
        <f t="shared" si="1"/>
        <v>0</v>
      </c>
      <c r="D61" s="50">
        <v>51187716</v>
      </c>
      <c r="E61" s="78">
        <v>0</v>
      </c>
      <c r="I61" s="63"/>
      <c r="L61" s="71"/>
      <c r="N61" s="25"/>
      <c r="O61" s="25"/>
      <c r="P61" s="25"/>
    </row>
    <row r="62" spans="1:16" ht="25.5" x14ac:dyDescent="0.25">
      <c r="A62" s="49" t="s">
        <v>55</v>
      </c>
      <c r="B62" s="50">
        <v>229988760</v>
      </c>
      <c r="C62" s="51">
        <f t="shared" si="1"/>
        <v>2745376.2</v>
      </c>
      <c r="D62" s="50">
        <v>737179738</v>
      </c>
      <c r="E62" s="70">
        <v>0</v>
      </c>
      <c r="F62" s="63">
        <v>2745376.2</v>
      </c>
      <c r="I62" s="63"/>
      <c r="J62" s="94"/>
      <c r="L62" s="71"/>
      <c r="N62" s="25"/>
      <c r="O62" s="25"/>
      <c r="P62" s="25"/>
    </row>
    <row r="63" spans="1:16" ht="14.25" customHeight="1" x14ac:dyDescent="0.25">
      <c r="A63" s="49" t="s">
        <v>56</v>
      </c>
      <c r="B63" s="50">
        <v>8977444</v>
      </c>
      <c r="C63" s="51">
        <f t="shared" si="1"/>
        <v>540204</v>
      </c>
      <c r="D63" s="50">
        <v>9938634</v>
      </c>
      <c r="E63" s="70">
        <v>0</v>
      </c>
      <c r="F63" s="63">
        <v>540204</v>
      </c>
      <c r="I63" s="63"/>
      <c r="L63" s="71"/>
      <c r="N63" s="25"/>
      <c r="P63" s="25"/>
    </row>
    <row r="64" spans="1:16" ht="14.25" customHeight="1" x14ac:dyDescent="0.25">
      <c r="A64" s="49" t="s">
        <v>57</v>
      </c>
      <c r="B64" s="50"/>
      <c r="C64" s="51">
        <f t="shared" si="1"/>
        <v>0</v>
      </c>
      <c r="D64" s="50"/>
      <c r="E64" s="70">
        <v>0</v>
      </c>
      <c r="G64" s="32"/>
      <c r="I64" s="63"/>
      <c r="L64" s="71"/>
      <c r="N64" s="25"/>
    </row>
    <row r="65" spans="1:16" ht="13.5" customHeight="1" x14ac:dyDescent="0.25">
      <c r="A65" s="49" t="s">
        <v>58</v>
      </c>
      <c r="B65" s="50">
        <v>12057165</v>
      </c>
      <c r="C65" s="51">
        <f t="shared" si="1"/>
        <v>0</v>
      </c>
      <c r="D65" s="50">
        <v>14599999</v>
      </c>
      <c r="E65" s="70">
        <v>0</v>
      </c>
      <c r="I65" s="63"/>
      <c r="L65" s="71"/>
      <c r="N65" s="25"/>
      <c r="O65" s="25"/>
      <c r="P65" s="25"/>
    </row>
    <row r="66" spans="1:16" ht="34.5" customHeight="1" x14ac:dyDescent="0.25">
      <c r="A66" s="49" t="s">
        <v>59</v>
      </c>
      <c r="B66" s="50">
        <v>100000000</v>
      </c>
      <c r="C66" s="51">
        <f t="shared" si="1"/>
        <v>0</v>
      </c>
      <c r="D66" s="50">
        <v>50000000</v>
      </c>
      <c r="E66" s="70">
        <v>0</v>
      </c>
      <c r="L66" s="71"/>
      <c r="N66" s="25"/>
      <c r="O66" s="25"/>
      <c r="P66" s="25"/>
    </row>
    <row r="67" spans="1:16" ht="11.25" customHeight="1" x14ac:dyDescent="0.25">
      <c r="A67" s="49"/>
      <c r="B67" s="49"/>
      <c r="C67" s="48">
        <f t="shared" si="1"/>
        <v>0</v>
      </c>
      <c r="D67" s="49"/>
      <c r="E67" s="70"/>
      <c r="H67" s="32"/>
    </row>
    <row r="68" spans="1:16" x14ac:dyDescent="0.25">
      <c r="A68" s="46" t="s">
        <v>60</v>
      </c>
      <c r="B68" s="47">
        <f>SUM(B69:B72)</f>
        <v>5511812385</v>
      </c>
      <c r="C68" s="48">
        <f t="shared" si="1"/>
        <v>18018606.940000001</v>
      </c>
      <c r="D68" s="47">
        <f>SUM(D69:D72)</f>
        <v>6408426255</v>
      </c>
      <c r="E68" s="68">
        <f>SUM(E69:E71)</f>
        <v>0</v>
      </c>
      <c r="F68" s="68">
        <f>SUM(F69:F72)</f>
        <v>18018606.940000001</v>
      </c>
      <c r="G68" s="68">
        <f t="shared" ref="G68:P68" si="7">SUM(G69:G71)</f>
        <v>0</v>
      </c>
      <c r="H68" s="68">
        <f t="shared" si="7"/>
        <v>0</v>
      </c>
      <c r="I68" s="68">
        <f t="shared" si="7"/>
        <v>0</v>
      </c>
      <c r="J68" s="68">
        <f t="shared" si="7"/>
        <v>0</v>
      </c>
      <c r="K68" s="68">
        <f t="shared" si="7"/>
        <v>0</v>
      </c>
      <c r="L68" s="68">
        <f t="shared" si="7"/>
        <v>0</v>
      </c>
      <c r="M68" s="68">
        <f t="shared" si="7"/>
        <v>0</v>
      </c>
      <c r="N68" s="68">
        <f t="shared" si="7"/>
        <v>0</v>
      </c>
      <c r="O68" s="68">
        <f t="shared" si="7"/>
        <v>0</v>
      </c>
      <c r="P68" s="68">
        <f t="shared" si="7"/>
        <v>0</v>
      </c>
    </row>
    <row r="69" spans="1:16" ht="16.5" customHeight="1" x14ac:dyDescent="0.25">
      <c r="A69" s="49" t="s">
        <v>61</v>
      </c>
      <c r="B69" s="50"/>
      <c r="C69" s="51">
        <f t="shared" si="1"/>
        <v>0</v>
      </c>
      <c r="D69" s="50">
        <v>71250000</v>
      </c>
      <c r="E69" s="70">
        <v>0</v>
      </c>
      <c r="F69" s="63">
        <v>0</v>
      </c>
      <c r="I69" s="63"/>
      <c r="L69" s="71"/>
      <c r="N69" s="25"/>
      <c r="O69" s="25"/>
      <c r="P69" s="25"/>
    </row>
    <row r="70" spans="1:16" ht="13.5" customHeight="1" x14ac:dyDescent="0.25">
      <c r="A70" s="49" t="s">
        <v>62</v>
      </c>
      <c r="B70" s="50">
        <v>5511812385</v>
      </c>
      <c r="C70" s="51">
        <f>SUM(E70:P70)</f>
        <v>18018606.940000001</v>
      </c>
      <c r="D70" s="50">
        <v>6337176255</v>
      </c>
      <c r="E70" s="70">
        <v>0</v>
      </c>
      <c r="F70" s="63">
        <v>18018606.940000001</v>
      </c>
      <c r="I70" s="63"/>
      <c r="J70" s="95"/>
      <c r="L70" s="71"/>
      <c r="N70" s="25"/>
      <c r="O70" s="25"/>
      <c r="P70" s="25"/>
    </row>
    <row r="71" spans="1:16" ht="15.75" customHeight="1" x14ac:dyDescent="0.25">
      <c r="A71" s="49" t="s">
        <v>63</v>
      </c>
      <c r="B71" s="49"/>
      <c r="C71" s="48">
        <f t="shared" si="1"/>
        <v>0</v>
      </c>
      <c r="D71" s="49"/>
      <c r="E71" s="70">
        <v>0</v>
      </c>
      <c r="H71" s="32"/>
      <c r="I71" s="63"/>
      <c r="N71" s="25"/>
    </row>
    <row r="72" spans="1:16" ht="30.75" customHeight="1" x14ac:dyDescent="0.25">
      <c r="A72" s="49" t="s">
        <v>64</v>
      </c>
      <c r="B72" s="49"/>
      <c r="C72" s="48">
        <f t="shared" si="1"/>
        <v>0</v>
      </c>
      <c r="D72" s="49"/>
      <c r="E72" s="70">
        <v>0</v>
      </c>
      <c r="H72" s="32"/>
      <c r="N72" s="25"/>
    </row>
    <row r="73" spans="1:16" ht="25.5" x14ac:dyDescent="0.25">
      <c r="A73" s="46" t="s">
        <v>65</v>
      </c>
      <c r="B73" s="46"/>
      <c r="C73" s="48">
        <f t="shared" si="1"/>
        <v>0</v>
      </c>
      <c r="D73" s="46"/>
      <c r="E73" s="68">
        <f>+SUM(E74:E75)</f>
        <v>0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x14ac:dyDescent="0.25">
      <c r="A74" s="49" t="s">
        <v>66</v>
      </c>
      <c r="B74" s="49"/>
      <c r="C74" s="48">
        <f t="shared" si="1"/>
        <v>0</v>
      </c>
      <c r="D74" s="49"/>
      <c r="E74" s="70">
        <v>0</v>
      </c>
      <c r="H74" s="32"/>
    </row>
    <row r="75" spans="1:16" ht="27" customHeight="1" x14ac:dyDescent="0.25">
      <c r="A75" s="49" t="s">
        <v>67</v>
      </c>
      <c r="B75" s="49"/>
      <c r="C75" s="48">
        <f t="shared" si="1"/>
        <v>0</v>
      </c>
      <c r="D75" s="49"/>
      <c r="E75" s="70">
        <v>0</v>
      </c>
      <c r="H75" s="32"/>
    </row>
    <row r="76" spans="1:16" ht="24" hidden="1" customHeight="1" x14ac:dyDescent="0.25">
      <c r="A76" s="49"/>
      <c r="B76" s="49"/>
      <c r="C76" s="48">
        <f t="shared" si="1"/>
        <v>0</v>
      </c>
      <c r="D76" s="49"/>
      <c r="E76" s="70"/>
      <c r="H76" s="32"/>
    </row>
    <row r="77" spans="1:16" x14ac:dyDescent="0.25">
      <c r="A77" s="46" t="s">
        <v>68</v>
      </c>
      <c r="B77" s="46"/>
      <c r="C77" s="48">
        <f t="shared" ref="C77:C90" si="8">SUM(E77:P77)</f>
        <v>0</v>
      </c>
      <c r="D77" s="46"/>
      <c r="E77" s="68">
        <f t="shared" ref="E77" si="9">SUM(E78:E81)</f>
        <v>0</v>
      </c>
      <c r="F77" s="68"/>
      <c r="G77" s="68"/>
      <c r="H77" s="68"/>
      <c r="I77" s="68"/>
      <c r="J77" s="68"/>
      <c r="K77" s="68"/>
      <c r="L77" s="76"/>
      <c r="M77" s="68"/>
      <c r="N77" s="8"/>
      <c r="O77" s="8"/>
      <c r="P77" s="8"/>
    </row>
    <row r="78" spans="1:16" x14ac:dyDescent="0.25">
      <c r="A78" s="49" t="s">
        <v>70</v>
      </c>
      <c r="B78" s="49"/>
      <c r="C78" s="48">
        <f t="shared" si="8"/>
        <v>0</v>
      </c>
      <c r="D78" s="49"/>
      <c r="E78" s="70">
        <v>0</v>
      </c>
      <c r="H78" s="32"/>
    </row>
    <row r="79" spans="1:16" ht="21" customHeight="1" x14ac:dyDescent="0.25">
      <c r="A79" s="49" t="s">
        <v>71</v>
      </c>
      <c r="B79" s="49"/>
      <c r="C79" s="48">
        <f t="shared" si="8"/>
        <v>0</v>
      </c>
      <c r="D79" s="49"/>
      <c r="E79" s="70">
        <v>0</v>
      </c>
      <c r="H79" s="32"/>
    </row>
    <row r="80" spans="1:16" ht="25.5" customHeight="1" x14ac:dyDescent="0.25">
      <c r="A80" s="49" t="s">
        <v>72</v>
      </c>
      <c r="B80" s="49"/>
      <c r="C80" s="48">
        <f t="shared" si="8"/>
        <v>0</v>
      </c>
      <c r="D80" s="49"/>
      <c r="E80" s="70">
        <v>0</v>
      </c>
      <c r="H80" s="32"/>
    </row>
    <row r="81" spans="1:16" ht="15" customHeight="1" x14ac:dyDescent="0.25">
      <c r="A81" s="49" t="s">
        <v>107</v>
      </c>
      <c r="B81" s="49"/>
      <c r="C81" s="48">
        <f t="shared" si="8"/>
        <v>0</v>
      </c>
      <c r="D81" s="49"/>
      <c r="E81" s="70">
        <v>0</v>
      </c>
      <c r="I81" s="63"/>
      <c r="L81" s="71"/>
      <c r="N81" s="25"/>
    </row>
    <row r="82" spans="1:16" ht="17.25" customHeight="1" x14ac:dyDescent="0.25">
      <c r="A82" s="57" t="s">
        <v>73</v>
      </c>
      <c r="B82" s="58">
        <v>10616533687</v>
      </c>
      <c r="C82" s="58">
        <f t="shared" si="8"/>
        <v>616494704.98000002</v>
      </c>
      <c r="D82" s="59">
        <f t="shared" ref="D82:P82" si="10">+D77+D73+D68+D57+D48+D40+D29+D18+D11</f>
        <v>12508533745</v>
      </c>
      <c r="E82" s="79">
        <f t="shared" si="10"/>
        <v>274670968.26999998</v>
      </c>
      <c r="F82" s="79">
        <f>+F77+F73+F68+F57+F48+F40+F29+F18+F11</f>
        <v>341823736.70999998</v>
      </c>
      <c r="G82" s="79">
        <f t="shared" si="10"/>
        <v>0</v>
      </c>
      <c r="H82" s="79">
        <f t="shared" si="10"/>
        <v>0</v>
      </c>
      <c r="I82" s="79">
        <f t="shared" si="10"/>
        <v>0</v>
      </c>
      <c r="J82" s="79">
        <f t="shared" si="10"/>
        <v>0</v>
      </c>
      <c r="K82" s="79">
        <f t="shared" si="10"/>
        <v>0</v>
      </c>
      <c r="L82" s="79">
        <f t="shared" si="10"/>
        <v>0</v>
      </c>
      <c r="M82" s="79">
        <f t="shared" si="10"/>
        <v>0</v>
      </c>
      <c r="N82" s="79">
        <f t="shared" si="10"/>
        <v>0</v>
      </c>
      <c r="O82" s="79">
        <f>+O77+O73+O68+O57+O48+O40+O29+O18+O11</f>
        <v>0</v>
      </c>
      <c r="P82" s="79">
        <f t="shared" si="10"/>
        <v>0</v>
      </c>
    </row>
    <row r="83" spans="1:16" ht="3.75" customHeight="1" x14ac:dyDescent="0.25">
      <c r="A83" s="56"/>
      <c r="B83" s="56"/>
      <c r="C83" s="48">
        <f t="shared" si="8"/>
        <v>0</v>
      </c>
      <c r="D83" s="56"/>
      <c r="E83" s="70"/>
      <c r="H83" s="32"/>
    </row>
    <row r="84" spans="1:16" ht="22.5" customHeight="1" x14ac:dyDescent="0.25">
      <c r="A84" s="46" t="s">
        <v>74</v>
      </c>
      <c r="B84" s="48">
        <f>+B88</f>
        <v>227000000</v>
      </c>
      <c r="C84" s="48">
        <f t="shared" si="8"/>
        <v>0</v>
      </c>
      <c r="D84" s="48">
        <f>+D88</f>
        <v>511797305</v>
      </c>
      <c r="E84" s="68">
        <f>+E88</f>
        <v>0</v>
      </c>
      <c r="F84" s="68">
        <f>+F88</f>
        <v>0</v>
      </c>
      <c r="G84" s="68">
        <f>+G88</f>
        <v>0</v>
      </c>
      <c r="H84" s="68">
        <f>+H88</f>
        <v>0</v>
      </c>
      <c r="I84" s="68">
        <f t="shared" ref="I84:P84" si="11">+I88</f>
        <v>0</v>
      </c>
      <c r="J84" s="68">
        <f t="shared" si="11"/>
        <v>0</v>
      </c>
      <c r="K84" s="68">
        <v>0</v>
      </c>
      <c r="L84" s="68">
        <v>0</v>
      </c>
      <c r="M84" s="68">
        <f t="shared" si="11"/>
        <v>0</v>
      </c>
      <c r="N84" s="8">
        <f t="shared" si="11"/>
        <v>0</v>
      </c>
      <c r="O84" s="8">
        <f t="shared" si="11"/>
        <v>0</v>
      </c>
      <c r="P84" s="8">
        <f t="shared" si="11"/>
        <v>0</v>
      </c>
    </row>
    <row r="85" spans="1:16" x14ac:dyDescent="0.25">
      <c r="A85" s="60" t="s">
        <v>75</v>
      </c>
      <c r="B85" s="47"/>
      <c r="C85" s="48">
        <f t="shared" si="8"/>
        <v>0</v>
      </c>
      <c r="D85" s="47"/>
      <c r="E85" s="68">
        <f>+SUM(E86:E87)</f>
        <v>0</v>
      </c>
      <c r="F85" s="68">
        <f t="shared" ref="F85:P85" si="12">+SUM(F86:F87)</f>
        <v>0</v>
      </c>
      <c r="G85" s="68">
        <f t="shared" si="12"/>
        <v>0</v>
      </c>
      <c r="H85" s="68">
        <f t="shared" si="12"/>
        <v>0</v>
      </c>
      <c r="I85" s="68">
        <f t="shared" si="12"/>
        <v>0</v>
      </c>
      <c r="J85" s="68">
        <f t="shared" si="12"/>
        <v>0</v>
      </c>
      <c r="K85" s="68">
        <f t="shared" si="12"/>
        <v>0</v>
      </c>
      <c r="L85" s="68">
        <f t="shared" si="12"/>
        <v>0</v>
      </c>
      <c r="M85" s="68">
        <f t="shared" si="12"/>
        <v>0</v>
      </c>
      <c r="N85" s="68">
        <f t="shared" si="12"/>
        <v>0</v>
      </c>
      <c r="O85" s="68">
        <f t="shared" si="12"/>
        <v>0</v>
      </c>
      <c r="P85" s="68">
        <f t="shared" si="12"/>
        <v>0</v>
      </c>
    </row>
    <row r="86" spans="1:16" ht="34.5" customHeight="1" x14ac:dyDescent="0.25">
      <c r="A86" s="49" t="s">
        <v>76</v>
      </c>
      <c r="B86" s="50"/>
      <c r="C86" s="51">
        <f t="shared" si="8"/>
        <v>0</v>
      </c>
      <c r="D86" s="50"/>
      <c r="E86" s="70">
        <v>0</v>
      </c>
      <c r="F86" s="63">
        <v>0</v>
      </c>
      <c r="H86" s="32"/>
      <c r="K86" s="63">
        <v>0</v>
      </c>
      <c r="L86" s="71"/>
    </row>
    <row r="87" spans="1:16" ht="27" customHeight="1" x14ac:dyDescent="0.25">
      <c r="A87" s="49" t="s">
        <v>77</v>
      </c>
      <c r="B87" s="50"/>
      <c r="C87" s="48">
        <f t="shared" si="8"/>
        <v>0</v>
      </c>
      <c r="D87" s="50"/>
      <c r="E87" s="70">
        <v>0</v>
      </c>
      <c r="F87" s="63">
        <v>0</v>
      </c>
      <c r="H87" s="32"/>
      <c r="K87" s="63">
        <v>0</v>
      </c>
    </row>
    <row r="88" spans="1:16" x14ac:dyDescent="0.25">
      <c r="A88" s="60" t="s">
        <v>78</v>
      </c>
      <c r="B88" s="47">
        <f>+B89</f>
        <v>227000000</v>
      </c>
      <c r="C88" s="51">
        <f t="shared" si="8"/>
        <v>0</v>
      </c>
      <c r="D88" s="47">
        <f>+D89</f>
        <v>511797305</v>
      </c>
      <c r="E88" s="69">
        <f>SUM(E89:E90)</f>
        <v>0</v>
      </c>
      <c r="F88" s="69">
        <f>+F89</f>
        <v>0</v>
      </c>
      <c r="G88" s="69">
        <f>+G89</f>
        <v>0</v>
      </c>
      <c r="H88" s="69">
        <f>+H89</f>
        <v>0</v>
      </c>
      <c r="I88" s="69">
        <f>+I89</f>
        <v>0</v>
      </c>
      <c r="J88" s="69">
        <f t="shared" ref="J88:P88" si="13">SUM(J89:J90)</f>
        <v>0</v>
      </c>
      <c r="K88" s="69">
        <v>0</v>
      </c>
      <c r="L88" s="69">
        <v>0</v>
      </c>
      <c r="M88" s="69">
        <f t="shared" si="13"/>
        <v>0</v>
      </c>
      <c r="N88" s="9">
        <f t="shared" si="13"/>
        <v>0</v>
      </c>
      <c r="O88" s="9">
        <f t="shared" si="13"/>
        <v>0</v>
      </c>
      <c r="P88" s="9">
        <f t="shared" si="13"/>
        <v>0</v>
      </c>
    </row>
    <row r="89" spans="1:16" ht="19.5" customHeight="1" x14ac:dyDescent="0.25">
      <c r="A89" s="49" t="s">
        <v>79</v>
      </c>
      <c r="B89" s="50">
        <v>227000000</v>
      </c>
      <c r="C89" s="51">
        <f t="shared" si="8"/>
        <v>0</v>
      </c>
      <c r="D89" s="50">
        <v>511797305</v>
      </c>
      <c r="E89" s="70"/>
      <c r="I89" s="63"/>
      <c r="L89" s="71"/>
      <c r="N89" s="25"/>
      <c r="O89" s="25"/>
      <c r="P89" s="25"/>
    </row>
    <row r="90" spans="1:16" ht="12.75" customHeight="1" x14ac:dyDescent="0.25">
      <c r="A90" s="49" t="s">
        <v>80</v>
      </c>
      <c r="B90" s="50"/>
      <c r="C90" s="51">
        <f t="shared" si="8"/>
        <v>0</v>
      </c>
      <c r="D90" s="50"/>
      <c r="E90" s="70"/>
      <c r="H90" s="32"/>
    </row>
    <row r="91" spans="1:16" x14ac:dyDescent="0.25">
      <c r="A91" s="60" t="s">
        <v>81</v>
      </c>
      <c r="B91" s="47">
        <v>0</v>
      </c>
      <c r="C91" s="51">
        <f>+J91</f>
        <v>0</v>
      </c>
      <c r="D91" s="47">
        <v>0</v>
      </c>
      <c r="E91" s="68"/>
      <c r="F91" s="68"/>
      <c r="G91" s="68"/>
      <c r="H91" s="68"/>
      <c r="I91" s="68"/>
      <c r="J91" s="68"/>
      <c r="K91" s="68"/>
      <c r="L91" s="68"/>
      <c r="M91" s="68"/>
      <c r="N91" s="68">
        <f t="shared" ref="N91:P91" si="14">+N92</f>
        <v>0</v>
      </c>
      <c r="O91" s="68">
        <f t="shared" si="14"/>
        <v>0</v>
      </c>
      <c r="P91" s="68">
        <f t="shared" si="14"/>
        <v>0</v>
      </c>
    </row>
    <row r="92" spans="1:16" ht="25.5" x14ac:dyDescent="0.25">
      <c r="A92" s="49" t="s">
        <v>82</v>
      </c>
      <c r="B92" s="50">
        <v>0</v>
      </c>
      <c r="C92" s="51"/>
      <c r="D92" s="50">
        <v>0</v>
      </c>
      <c r="E92" s="68"/>
      <c r="F92" s="68"/>
      <c r="G92" s="68"/>
      <c r="H92" s="68"/>
      <c r="I92" s="68"/>
      <c r="J92" s="68"/>
      <c r="K92" s="68"/>
      <c r="L92" s="68"/>
      <c r="M92" s="68"/>
      <c r="N92" s="68">
        <v>0</v>
      </c>
      <c r="O92" s="68">
        <v>0</v>
      </c>
      <c r="P92" s="68">
        <v>0</v>
      </c>
    </row>
    <row r="93" spans="1:16" ht="24" hidden="1" customHeight="1" x14ac:dyDescent="0.25">
      <c r="A93" s="49"/>
      <c r="B93" s="59">
        <f>+B88+B91</f>
        <v>227000000</v>
      </c>
      <c r="C93" s="51">
        <f>+J93</f>
        <v>0</v>
      </c>
      <c r="D93" s="59">
        <f>+D88+D91</f>
        <v>511797305</v>
      </c>
      <c r="E93" s="70"/>
      <c r="H93" s="32"/>
    </row>
    <row r="94" spans="1:16" ht="17.25" customHeight="1" x14ac:dyDescent="0.25">
      <c r="A94" s="57" t="s">
        <v>83</v>
      </c>
      <c r="B94" s="59">
        <v>227000000</v>
      </c>
      <c r="C94" s="59">
        <f>+C91+C88+C85</f>
        <v>0</v>
      </c>
      <c r="D94" s="59">
        <f>+D91+D88</f>
        <v>511797305</v>
      </c>
      <c r="E94" s="79">
        <f>+E91+E88</f>
        <v>0</v>
      </c>
      <c r="F94" s="79">
        <f>+F84</f>
        <v>0</v>
      </c>
      <c r="G94" s="79">
        <f>+G91+G88</f>
        <v>0</v>
      </c>
      <c r="H94" s="79">
        <f>+H91+H88</f>
        <v>0</v>
      </c>
      <c r="I94" s="79">
        <f>+I91+I88</f>
        <v>0</v>
      </c>
      <c r="J94" s="79">
        <f t="shared" ref="J94:P94" si="15">+J88+J85</f>
        <v>0</v>
      </c>
      <c r="K94" s="79">
        <v>0</v>
      </c>
      <c r="L94" s="80"/>
      <c r="M94" s="79">
        <f t="shared" si="15"/>
        <v>0</v>
      </c>
      <c r="N94" s="18">
        <f t="shared" si="15"/>
        <v>0</v>
      </c>
      <c r="O94" s="18">
        <f>+O88+O85</f>
        <v>0</v>
      </c>
      <c r="P94" s="18">
        <f t="shared" si="15"/>
        <v>0</v>
      </c>
    </row>
    <row r="95" spans="1:16" ht="12" customHeight="1" x14ac:dyDescent="0.25">
      <c r="A95" s="52"/>
      <c r="B95" s="52"/>
      <c r="C95" s="52"/>
      <c r="D95" s="52"/>
      <c r="H95" s="32"/>
    </row>
    <row r="96" spans="1:16" ht="21" customHeight="1" x14ac:dyDescent="0.25">
      <c r="A96" s="61" t="s">
        <v>84</v>
      </c>
      <c r="B96" s="62">
        <v>10843533687</v>
      </c>
      <c r="C96" s="62">
        <f>SUM(E96:P96)</f>
        <v>616494704.98000002</v>
      </c>
      <c r="D96" s="62">
        <f>+D94+D82</f>
        <v>13020331050</v>
      </c>
      <c r="E96" s="3">
        <f>+E94+E82</f>
        <v>274670968.26999998</v>
      </c>
      <c r="F96" s="3">
        <f>+F94+F82</f>
        <v>341823736.70999998</v>
      </c>
      <c r="G96" s="3">
        <f t="shared" ref="G96:P96" si="16">+G94+G82</f>
        <v>0</v>
      </c>
      <c r="H96" s="3">
        <f t="shared" si="16"/>
        <v>0</v>
      </c>
      <c r="I96" s="3">
        <f t="shared" si="16"/>
        <v>0</v>
      </c>
      <c r="J96" s="3">
        <f t="shared" si="16"/>
        <v>0</v>
      </c>
      <c r="K96" s="3">
        <f t="shared" si="16"/>
        <v>0</v>
      </c>
      <c r="L96" s="3">
        <f t="shared" si="16"/>
        <v>0</v>
      </c>
      <c r="M96" s="3">
        <f t="shared" si="16"/>
        <v>0</v>
      </c>
      <c r="N96" s="3">
        <f>+N94+N82</f>
        <v>0</v>
      </c>
      <c r="O96" s="3">
        <f>+O94+O82</f>
        <v>0</v>
      </c>
      <c r="P96" s="3">
        <f t="shared" si="16"/>
        <v>0</v>
      </c>
    </row>
    <row r="97" spans="1:16" ht="16.5" customHeight="1" x14ac:dyDescent="0.25">
      <c r="A97" s="32" t="s">
        <v>119</v>
      </c>
      <c r="B97" s="32"/>
      <c r="C97" s="33"/>
      <c r="D97" s="33"/>
      <c r="E97" s="75"/>
      <c r="I97" s="72"/>
      <c r="N97" s="25"/>
      <c r="O97" s="25"/>
      <c r="P97" s="25"/>
    </row>
    <row r="98" spans="1:16" ht="12.75" customHeight="1" x14ac:dyDescent="0.25">
      <c r="A98" s="32" t="s">
        <v>120</v>
      </c>
      <c r="B98" s="32"/>
      <c r="I98" s="81"/>
      <c r="L98" s="82"/>
      <c r="P98" s="13"/>
    </row>
    <row r="99" spans="1:16" ht="15" customHeight="1" x14ac:dyDescent="0.25"/>
    <row r="100" spans="1:16" ht="15" customHeight="1" x14ac:dyDescent="0.25"/>
    <row r="101" spans="1:16" ht="15" customHeight="1" x14ac:dyDescent="0.25">
      <c r="E101" s="63" t="s">
        <v>116</v>
      </c>
    </row>
    <row r="102" spans="1:16" ht="13.5" customHeight="1" x14ac:dyDescent="0.25"/>
    <row r="103" spans="1:16" ht="12.75" customHeight="1" x14ac:dyDescent="0.25">
      <c r="E103" s="103"/>
      <c r="F103" s="103"/>
      <c r="G103" s="103"/>
      <c r="H103" s="103"/>
      <c r="I103" s="84"/>
    </row>
    <row r="104" spans="1:16" ht="3.75" customHeight="1" x14ac:dyDescent="0.25">
      <c r="A104" s="36"/>
      <c r="B104" s="36"/>
      <c r="E104" s="84"/>
      <c r="F104" s="84"/>
      <c r="G104" s="84"/>
      <c r="H104" s="84"/>
      <c r="I104" s="84"/>
    </row>
    <row r="105" spans="1:16" x14ac:dyDescent="0.25">
      <c r="A105" s="37" t="s">
        <v>110</v>
      </c>
      <c r="B105" s="37"/>
      <c r="C105" s="35"/>
      <c r="D105" s="35"/>
      <c r="E105" s="86"/>
      <c r="F105" s="86"/>
      <c r="H105" s="84"/>
      <c r="I105" s="84"/>
      <c r="J105" s="84"/>
      <c r="L105" s="86"/>
      <c r="M105" s="86"/>
      <c r="N105" s="42"/>
      <c r="O105" s="35"/>
      <c r="P105" s="35"/>
    </row>
    <row r="106" spans="1:16" x14ac:dyDescent="0.25">
      <c r="A106" s="42" t="s">
        <v>111</v>
      </c>
      <c r="B106" s="37"/>
      <c r="C106" s="35"/>
      <c r="D106" s="35"/>
      <c r="E106" s="42" t="s">
        <v>109</v>
      </c>
      <c r="F106" s="83"/>
      <c r="G106" s="83"/>
      <c r="H106" s="83"/>
      <c r="I106" s="83"/>
      <c r="J106" s="83"/>
      <c r="K106" s="84"/>
      <c r="L106" s="87"/>
      <c r="M106" s="84"/>
      <c r="N106" s="35"/>
      <c r="O106" s="35"/>
      <c r="P106" s="35"/>
    </row>
    <row r="107" spans="1:16" x14ac:dyDescent="0.25">
      <c r="A107" s="42"/>
      <c r="B107" s="37"/>
      <c r="C107" s="35"/>
      <c r="D107" s="35"/>
      <c r="F107" s="83"/>
      <c r="G107" s="83"/>
      <c r="H107" s="83"/>
      <c r="I107" s="83"/>
      <c r="J107" s="83"/>
      <c r="K107" s="84"/>
      <c r="L107" s="87"/>
      <c r="M107" s="84"/>
      <c r="N107" s="35"/>
      <c r="O107" s="35"/>
      <c r="P107" s="35"/>
    </row>
    <row r="108" spans="1:16" x14ac:dyDescent="0.25">
      <c r="A108" s="42"/>
      <c r="B108" s="37"/>
      <c r="C108" s="35"/>
      <c r="D108" s="35"/>
      <c r="F108" s="83"/>
      <c r="G108" s="83"/>
      <c r="H108" s="83"/>
      <c r="I108" s="83"/>
      <c r="J108" s="83"/>
      <c r="K108" s="84"/>
      <c r="L108" s="87"/>
      <c r="M108" s="84"/>
      <c r="N108" s="35"/>
      <c r="O108" s="35"/>
      <c r="P108" s="35"/>
    </row>
    <row r="109" spans="1:16" x14ac:dyDescent="0.25">
      <c r="A109" s="37"/>
      <c r="B109" s="37"/>
      <c r="C109" s="35"/>
      <c r="D109" s="35"/>
      <c r="E109" s="83"/>
      <c r="F109" s="83"/>
      <c r="H109" s="83"/>
      <c r="I109" s="83"/>
      <c r="J109" s="83"/>
      <c r="K109" s="84"/>
      <c r="L109" s="87"/>
      <c r="M109" s="84"/>
      <c r="N109" s="35"/>
      <c r="O109" s="35"/>
      <c r="P109" s="35"/>
    </row>
    <row r="110" spans="1:16" ht="9.75" customHeight="1" x14ac:dyDescent="0.25">
      <c r="A110" s="37"/>
      <c r="B110" s="37"/>
      <c r="C110" s="35"/>
      <c r="D110" s="35"/>
      <c r="E110" s="83"/>
      <c r="F110" s="83"/>
      <c r="G110" s="83"/>
      <c r="H110" s="84"/>
      <c r="I110" s="84"/>
      <c r="J110" s="84"/>
      <c r="K110" s="84"/>
      <c r="L110" s="93"/>
      <c r="M110" s="84"/>
      <c r="N110" s="35"/>
      <c r="O110" s="35"/>
      <c r="P110" s="35"/>
    </row>
    <row r="111" spans="1:16" ht="12" customHeight="1" x14ac:dyDescent="0.25">
      <c r="A111" s="93" t="s">
        <v>114</v>
      </c>
      <c r="B111" s="38"/>
      <c r="C111" s="34"/>
      <c r="D111" s="34"/>
      <c r="E111" s="104" t="s">
        <v>113</v>
      </c>
      <c r="F111" s="104"/>
      <c r="G111" s="104"/>
      <c r="H111" s="104"/>
      <c r="I111" s="104"/>
      <c r="J111" s="104"/>
      <c r="K111" s="104"/>
      <c r="L111" s="92"/>
      <c r="M111" s="83"/>
      <c r="N111" s="34"/>
      <c r="O111" s="34"/>
      <c r="P111" s="34"/>
    </row>
    <row r="112" spans="1:16" ht="27.75" customHeight="1" x14ac:dyDescent="0.25">
      <c r="A112" s="92" t="s">
        <v>115</v>
      </c>
      <c r="B112" s="38"/>
      <c r="E112" s="105" t="s">
        <v>121</v>
      </c>
      <c r="F112" s="105"/>
      <c r="G112" s="105"/>
      <c r="H112" s="105"/>
      <c r="I112" s="105"/>
      <c r="J112" s="105"/>
      <c r="K112" s="105"/>
      <c r="M112" s="84"/>
      <c r="N112" s="35"/>
      <c r="O112" s="35"/>
      <c r="P112" s="34"/>
    </row>
    <row r="113" spans="1:16" ht="23.25" customHeight="1" x14ac:dyDescent="0.25">
      <c r="B113" s="37"/>
      <c r="C113" s="35"/>
      <c r="D113" s="35"/>
      <c r="M113" s="84"/>
      <c r="N113" s="35"/>
      <c r="O113" s="35"/>
      <c r="P113" s="35"/>
    </row>
    <row r="114" spans="1:16" ht="13.5" customHeight="1" x14ac:dyDescent="0.25">
      <c r="A114" s="43"/>
      <c r="C114" s="35"/>
      <c r="D114" s="35"/>
      <c r="E114" s="84"/>
      <c r="F114" s="84"/>
      <c r="G114" s="84"/>
      <c r="H114" s="84"/>
      <c r="I114" s="84"/>
      <c r="J114" s="84"/>
      <c r="M114" s="84"/>
      <c r="N114" s="35"/>
      <c r="O114" s="35"/>
      <c r="P114" s="35"/>
    </row>
    <row r="115" spans="1:16" ht="24" hidden="1" customHeight="1" x14ac:dyDescent="0.25">
      <c r="A115" s="37"/>
      <c r="B115" s="37"/>
      <c r="C115" s="37"/>
      <c r="D115" s="37"/>
      <c r="E115" s="88"/>
      <c r="F115" s="88"/>
      <c r="G115" s="88"/>
      <c r="H115" s="88"/>
      <c r="I115" s="85"/>
      <c r="J115" s="88" t="s">
        <v>108</v>
      </c>
      <c r="K115" s="106"/>
      <c r="L115" s="106"/>
      <c r="M115" s="106"/>
    </row>
    <row r="116" spans="1:16" ht="13.5" customHeight="1" x14ac:dyDescent="0.25">
      <c r="A116" s="39"/>
      <c r="B116" s="39"/>
      <c r="C116" s="39"/>
      <c r="D116" s="39"/>
      <c r="E116" s="89"/>
      <c r="F116" s="89"/>
      <c r="G116" s="89"/>
      <c r="H116" s="89"/>
      <c r="I116" s="89"/>
      <c r="J116" s="89"/>
      <c r="K116" s="85"/>
      <c r="L116" s="90"/>
      <c r="M116" s="85"/>
      <c r="N116" s="37"/>
      <c r="O116" s="37"/>
      <c r="P116" s="37"/>
    </row>
    <row r="117" spans="1:16" ht="11.25" customHeight="1" x14ac:dyDescent="0.25">
      <c r="A117" s="39"/>
      <c r="B117" s="39"/>
      <c r="C117" s="39"/>
      <c r="D117" s="39"/>
      <c r="E117" s="89"/>
      <c r="F117" s="89"/>
      <c r="G117" s="85"/>
      <c r="H117" s="85"/>
      <c r="I117" s="85"/>
      <c r="J117" s="85"/>
      <c r="K117" s="85"/>
      <c r="L117" s="90"/>
      <c r="M117" s="85"/>
      <c r="N117" s="37"/>
      <c r="O117" s="37"/>
      <c r="P117" s="37"/>
    </row>
    <row r="118" spans="1:16" ht="12.75" customHeight="1" x14ac:dyDescent="0.25">
      <c r="A118" s="39"/>
      <c r="B118" s="39"/>
      <c r="C118" s="37"/>
      <c r="D118" s="37"/>
      <c r="E118" s="88"/>
      <c r="F118" s="88"/>
      <c r="G118" s="88"/>
      <c r="H118" s="88"/>
      <c r="I118" s="85"/>
      <c r="J118" s="85"/>
      <c r="K118" s="85"/>
      <c r="L118" s="90"/>
      <c r="M118" s="85"/>
      <c r="N118" s="37"/>
      <c r="O118" s="37"/>
      <c r="P118" s="37"/>
    </row>
    <row r="119" spans="1:16" ht="24" hidden="1" customHeight="1" x14ac:dyDescent="0.25">
      <c r="A119" s="39"/>
      <c r="B119" s="39"/>
      <c r="C119" s="37"/>
      <c r="D119" s="37"/>
      <c r="E119" s="88"/>
      <c r="F119" s="88"/>
      <c r="G119" s="88"/>
      <c r="H119" s="88"/>
      <c r="I119" s="85"/>
      <c r="J119" s="85"/>
      <c r="K119" s="85"/>
      <c r="L119" s="90"/>
      <c r="M119" s="85"/>
      <c r="N119" s="37"/>
      <c r="O119" s="37"/>
      <c r="P119" s="37"/>
    </row>
    <row r="120" spans="1:16" ht="24" hidden="1" customHeight="1" x14ac:dyDescent="0.25">
      <c r="A120" s="39"/>
      <c r="B120" s="39"/>
      <c r="C120" s="39"/>
      <c r="D120" s="39"/>
      <c r="E120" s="83"/>
      <c r="F120" s="83"/>
      <c r="G120" s="83"/>
      <c r="H120" s="83"/>
      <c r="I120" s="89"/>
      <c r="J120" s="89"/>
      <c r="K120" s="83"/>
      <c r="L120" s="91"/>
      <c r="M120" s="83"/>
      <c r="N120" s="39"/>
      <c r="O120" s="39"/>
      <c r="P120" s="39"/>
    </row>
    <row r="121" spans="1:16" x14ac:dyDescent="0.25">
      <c r="A121" s="102"/>
      <c r="B121" s="102"/>
      <c r="C121" s="102"/>
      <c r="D121" s="102"/>
      <c r="E121" s="102"/>
      <c r="F121" s="85"/>
      <c r="G121" s="85"/>
      <c r="H121" s="85"/>
      <c r="I121" s="85"/>
      <c r="J121" s="85"/>
      <c r="K121" s="85"/>
      <c r="L121" s="85"/>
      <c r="M121" s="85"/>
      <c r="N121" s="37"/>
      <c r="O121" s="37"/>
      <c r="P121" s="37"/>
    </row>
    <row r="122" spans="1:16" x14ac:dyDescent="0.25">
      <c r="A122" s="102"/>
      <c r="B122" s="102"/>
      <c r="C122" s="102"/>
      <c r="D122" s="102"/>
      <c r="E122" s="102"/>
      <c r="F122" s="85"/>
      <c r="G122" s="85"/>
      <c r="H122" s="85"/>
      <c r="I122" s="85"/>
      <c r="J122" s="85"/>
      <c r="K122" s="85"/>
      <c r="L122" s="85"/>
      <c r="M122" s="85"/>
      <c r="N122" s="37"/>
      <c r="O122" s="37"/>
      <c r="P122" s="37"/>
    </row>
    <row r="123" spans="1:16" ht="15" customHeight="1" x14ac:dyDescent="0.25">
      <c r="A123" s="40"/>
    </row>
    <row r="124" spans="1:16" x14ac:dyDescent="0.25">
      <c r="A124" s="41"/>
      <c r="B124" s="40"/>
    </row>
    <row r="129" spans="9:9" x14ac:dyDescent="0.25">
      <c r="I129" s="63"/>
    </row>
    <row r="130" spans="9:9" x14ac:dyDescent="0.25">
      <c r="I130" s="63"/>
    </row>
    <row r="131" spans="9:9" x14ac:dyDescent="0.25">
      <c r="I131" s="84"/>
    </row>
    <row r="132" spans="9:9" x14ac:dyDescent="0.25">
      <c r="I132" s="83"/>
    </row>
    <row r="133" spans="9:9" x14ac:dyDescent="0.25">
      <c r="I133" s="83"/>
    </row>
    <row r="134" spans="9:9" x14ac:dyDescent="0.25">
      <c r="I134" s="84"/>
    </row>
    <row r="135" spans="9:9" x14ac:dyDescent="0.25">
      <c r="I135" s="83"/>
    </row>
    <row r="136" spans="9:9" x14ac:dyDescent="0.25">
      <c r="I136" s="84"/>
    </row>
    <row r="137" spans="9:9" x14ac:dyDescent="0.25">
      <c r="I137" s="84"/>
    </row>
    <row r="138" spans="9:9" x14ac:dyDescent="0.25">
      <c r="I138" s="84"/>
    </row>
  </sheetData>
  <mergeCells count="12">
    <mergeCell ref="A122:E122"/>
    <mergeCell ref="E103:H103"/>
    <mergeCell ref="E111:K111"/>
    <mergeCell ref="E112:K112"/>
    <mergeCell ref="K115:M115"/>
    <mergeCell ref="A121:E121"/>
    <mergeCell ref="A7:P7"/>
    <mergeCell ref="A2:P2"/>
    <mergeCell ref="A3:P3"/>
    <mergeCell ref="A4:P4"/>
    <mergeCell ref="A5:P5"/>
    <mergeCell ref="A6:P6"/>
  </mergeCells>
  <printOptions horizontalCentered="1"/>
  <pageMargins left="0.23622047244094491" right="0.23622047244094491" top="0.43307086614173229" bottom="0.27559055118110237" header="0.27559055118110237" footer="0.23622047244094491"/>
  <pageSetup scale="50" fitToHeight="0" orientation="landscape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Elaine Garcia Munoz</cp:lastModifiedBy>
  <cp:lastPrinted>2026-03-04T13:22:57Z</cp:lastPrinted>
  <dcterms:created xsi:type="dcterms:W3CDTF">2023-01-10T15:04:40Z</dcterms:created>
  <dcterms:modified xsi:type="dcterms:W3CDTF">2026-03-04T13:24:38Z</dcterms:modified>
</cp:coreProperties>
</file>