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.polanco\Documents\CAASD 2026\Inversion 2026\1er trimestre\"/>
    </mc:Choice>
  </mc:AlternateContent>
  <xr:revisionPtr revIDLastSave="0" documentId="13_ncr:1_{1F22D13F-F912-4F3B-9E38-C46BD298717F}" xr6:coauthVersionLast="47" xr6:coauthVersionMax="47" xr10:uidLastSave="{00000000-0000-0000-0000-000000000000}"/>
  <bookViews>
    <workbookView xWindow="-120" yWindow="-120" windowWidth="29040" windowHeight="17520" xr2:uid="{8B4C5FE9-4384-4D1F-AD0E-C88181BD3DF8}"/>
  </bookViews>
  <sheets>
    <sheet name="IP-PE-04-F01 AJUSTADO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'IP-PE-04-F01 AJUSTADO'!#REF!</definedName>
    <definedName name="_xlnm.Print_Area" localSheetId="0">'IP-PE-04-F01 AJUSTADO'!$A$1:$R$46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[2]Sheet4!$E:$E</definedName>
    <definedName name="TotalEstColumnValue">[2]Sheet4!$F:$F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J47" i="3" l="1"/>
  <c r="K47" i="3"/>
  <c r="L47" i="3"/>
  <c r="M47" i="3"/>
  <c r="N47" i="3"/>
  <c r="O47" i="3"/>
  <c r="P47" i="3"/>
  <c r="Q47" i="3"/>
  <c r="R4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5A2B03-4513-4932-A220-7F1CAB5F933A}" keepAlive="1" name="Consulta - Table001 (Page 1)" description="Conexión a la consulta 'Table001 (Page 1)' en el libro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C56DB01A-ADDA-41B3-8ACD-BE182E5673CB}" keepAlive="1" name="Consulta - Table002 (Page 2)" description="Conexión a la consulta 'Table002 (Page 2)' en el libro." type="5" refreshedVersion="8" background="1" saveData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<sst xmlns="http://schemas.openxmlformats.org/spreadsheetml/2006/main" count="119" uniqueCount="51">
  <si>
    <t>Total</t>
  </si>
  <si>
    <t>5010</t>
  </si>
  <si>
    <t>Gestión de la Inversión Pública</t>
  </si>
  <si>
    <t>Captura de Datos para registro al Plan Anual de Inversión Pública</t>
  </si>
  <si>
    <t xml:space="preserve">Nombre de la Institución </t>
  </si>
  <si>
    <t>SNIP</t>
  </si>
  <si>
    <t>Nombre proyecto</t>
  </si>
  <si>
    <t>Componente</t>
  </si>
  <si>
    <t>Descripción Componente</t>
  </si>
  <si>
    <t>Fuente General</t>
  </si>
  <si>
    <t>Fuente Específica</t>
  </si>
  <si>
    <t>Organismo Financiador</t>
  </si>
  <si>
    <t>Objetal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</si>
  <si>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</si>
  <si>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</si>
  <si>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</si>
  <si>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</si>
  <si>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</si>
  <si>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</si>
  <si>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</si>
  <si>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</si>
  <si>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</si>
  <si>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0100</t>
  </si>
  <si>
    <t>50</t>
  </si>
  <si>
    <t>004</t>
  </si>
  <si>
    <t>2.7.2.1.1</t>
  </si>
  <si>
    <t>Año 2026</t>
  </si>
  <si>
    <t>6151</t>
  </si>
  <si>
    <t>REHABILITACIÓN SISTEMA HAINA MANOGUAYABO, MUNICIPIO SANTO DOMINGO OESTE, PROVINCIA SANTO DOMINGO</t>
  </si>
  <si>
    <t>CONSTRUCCION SISTEMA DE SANEAMIENTO SANITARIO Y PLUVIAL CAÑADA GUAJIMIA FASE II, STO. DGO. OESTE</t>
  </si>
  <si>
    <t>MEJORAMIENTO REDES AGUA POTABLE EN EL DISTRITO NACIONAL, REGION OZAMA</t>
  </si>
  <si>
    <t>AMPLIACIÓN ACUEDUCTO ORIENTAL BARRERA DE SALINIDAD Y TRASVASE A SANTO DOMINGO NORTE, FASE II</t>
  </si>
  <si>
    <t>REPARACION DE DEPOSITOS REGULADORES EN EL GRAN SANTO DOMNFO</t>
  </si>
  <si>
    <t>HABILITACIÓN DEL SISTEMA DE PRODUCCIÓN DE AGUA POTABLE LECHERÍA, SECTOR MANOGUAYABO, MUNICIPIO SANTO DOMINGO OESTE ,PROV. SANTO DGO.</t>
  </si>
  <si>
    <t>MEJORAMIENTO DE LAS INSTALACIONES FISICAS DE LA PLANTA POTABILIZADORA VALDESIA, DISTRITO NACIONAL Y PROVINCIA SANTO DOMINGO.</t>
  </si>
  <si>
    <t>REHABILITACIÓN PLANTAS DE TRATAMIENTO DE AGUAS RESIDUALES VISTA BELLA, HAINAMOSA Y PRADOS DE SAN LUIS, PROVINCIA DE SANTO DOMINGO</t>
  </si>
  <si>
    <t>CONSTRUCCIÓN ACUEDUCTO MULTIPLE LA CUABA MUNICIPIO PEDRO BRAND , PROVINCIA SANTO DOMINGO</t>
  </si>
  <si>
    <t>FORTALECIMIENTO SISTEMA DISTRIBUCIÓN AGUA POTABLE EN 25 SECTORES DE SANTO DOMINGO ESTE, PROVINCIA SANTO DOMINGO</t>
  </si>
  <si>
    <t>CONSTRUCCIÓN SISTEMA DE SANEAMIENTO PLUVIAL Y SANITARIO CAÑADA ZOOLOGICO NACIONAL, DISTRITO NACIONAL</t>
  </si>
  <si>
    <t>FORTALECIMIENTO DE LA RED DE ABASTECIMIENTO DE AGUA POTABLE PARA 12 SECTORES DEL DISTRITO NACIONAL.</t>
  </si>
  <si>
    <t>FORTALECIMIENTO RED DE ABASTECIMIENTO DE AGUA POTABLE PARA 20 SECTORES DE SANTO DOMINGO ESTE.</t>
  </si>
  <si>
    <t xml:space="preserve">	FORTALECIMIENTO DE LAS REDES DEL ALCANTARILLADO SANITARIO EN 10 SECTORES DEL DISTRITO NACIONAL</t>
  </si>
  <si>
    <t>AMPLIACIÓN SISTEMA DE SANEAMIENTO CAÑADA VILLA LINDA MUNICIPIO LOS ALCARRIZOS, PROVINCIA SANTO DOMINGO</t>
  </si>
  <si>
    <t>CONSTRUCCIÓN SISTEMA DE SANEAMIENTO PLUVIAL Y SANITARIO CAÑADA BAJO MUNDO, PROVINCIA SANTO DOMINGO</t>
  </si>
  <si>
    <t>AMPLIACIÓN DE LA COBERTURA DEL ALCANTARILLADO SANITARIO EN EL SECTOR DE VILLA CONSUELO, DISTRITO NACIONAL</t>
  </si>
  <si>
    <t>AMPLIACIÓN DEL SERVICIO DE ABASTECIMIENTO DE AGUA POTABLE EN 11 SECTORES DE LOS ALCARRIZOS Y PANTOJA, PROVINCIA SANTO DOMINGO</t>
  </si>
  <si>
    <t>CONSTRUCCIÓN SISTEMA DE SANEAMIENTO PLUVIAL Y SANITARIO CAÑADA ARROYO HONDO, DISTRITO NACIONAL</t>
  </si>
  <si>
    <t>REHABILITACIÓN PLANTA DE TRATAMIENTO DE AGUAS RESIDUALES INVI-LA VIRGEN, MUNICIPIO SANTO DOMINGO NORTE. PROV. SANTO DOMINGO</t>
  </si>
  <si>
    <t>CONSTRUCCIÓN TALLER AUTOMOTRIZ INSTITUCIONAL DE LA CAASD EN EL MUNICIPIO SANTO DOMINGO NORTE,PROVINCIA SANTO DOMINGO</t>
  </si>
  <si>
    <t xml:space="preserve">	REPOSICIÓN DEL SISTEMA DE BOMBEO DE AGUA TAMARINDO 1 MUNICIPIO SANTO DOMINGO ESTE ,PROVINCIA SANTO DOMINGO</t>
  </si>
  <si>
    <t xml:space="preserve">	REPOSICIÓN DEL SISTEMA DE BOMBEO DE AGUA HAINA MANOGUAYABO, PROVINCIA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</si>
</sst>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Verdana"/>
      <family val="2"/>
    </font>
    <font>
      <b/>
      <sz val="14"/>
      <color theme="1"/>
      <name val="Verdana"/>
      <family val="2"/>
    </font>
    <font>
      <sz val="11"/>
      <color indexed="8"/>
      <name val="Arial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87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3" borderId="7" xfId="2" applyFont="1" applyFill="1" applyBorder="1" applyAlignment="1">
      <alignment horizontal="center" vertical="center" wrapText="1"/>
    </xf>
    <xf numFmtId="49" fontId="8" fillId="3" borderId="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8" fillId="3" borderId="10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4" fontId="2" fillId="0" borderId="2" xfId="0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Hoja1" xfId="2" xr:uid="{185611CA-4D93-4A57-A715-5C182D6F128C}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indexed="64"/>
          <bgColor rgb="FF00387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4C8B7B18-A0D5-4E2B-82BE-D50FF17B56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328083</xdr:colOff>
      <xdr:row>0</xdr:row>
      <xdr:rowOff>116416</xdr:rowOff>
    </xdr:from>
    <xdr:to>
      <xdr:col>1</xdr:col>
      <xdr:colOff>1416657</xdr:colOff>
      <xdr:row>2</xdr:row>
      <xdr:rowOff>202566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260479-01F2-4D74-9B27-A0D83A1E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83" y="116416"/>
          <a:ext cx="1734157" cy="62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ayrobert.torres/Downloads/PACC_2021_CAASD1.xlsm" TargetMode="External"/><Relationship Id="rId1" Type="http://schemas.openxmlformats.org/officeDocument/2006/relationships/externalLinkPath" Target="/Users/rayrobert.torres/Downloads/PACC_2021_CAASD1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ayrobert.torres/Documents/Base%20datos%20Electromecanica.xlsx" TargetMode="External"/><Relationship Id="rId1" Type="http://schemas.openxmlformats.org/officeDocument/2006/relationships/externalLinkPath" Target="/Users/rayrobert.torres/Documents/Base%20datos%20Electromecanica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AASD%202025/Actualizacion%20PNPIP/PNPIP%20CAASD%202025-2028.xlsx" TargetMode="External"/><Relationship Id="rId2" Type="http://schemas.openxmlformats.org/officeDocument/2006/relationships/externalLinkPath" Target="file:///C:\Users\sergio.polanco\Documents\CAASD%202025\Actualizacion%20PNPIP\PNPIP%20CAASD%202025-2028.xlsx" TargetMode="External"/><Relationship Id="rId1" Type="http://schemas.openxmlformats.org/officeDocument/2006/relationships/externalLinkPath" Target="/Users/sergio.polanco/Documents/CAASD%202025/Actualizacion%20PNPIP/PNPIP%20CAASD%202025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2"/>
      <sheetName val="Sheet1"/>
      <sheetName val="Sheet4"/>
      <sheetName val="Sheet3"/>
    </sheetNames>
    <sheetDataSet>
      <sheetData sheetId="0"/>
      <sheetData sheetId="1"/>
      <sheetData sheetId="2">
        <row r="6">
          <cell r="E6" t="str">
            <v>6102</v>
          </cell>
        </row>
        <row r="7">
          <cell r="E7" t="str">
            <v>01</v>
          </cell>
        </row>
        <row r="8">
          <cell r="E8" t="str">
            <v>0001</v>
          </cell>
        </row>
        <row r="9">
          <cell r="E9" t="str">
            <v>Corporación del Acueducto y Alcantarillado de Santo Domingo</v>
          </cell>
        </row>
        <row r="10">
          <cell r="E10" t="str">
            <v>000625</v>
          </cell>
        </row>
        <row r="11">
          <cell r="E11" t="str">
            <v>2021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7">
          <cell r="E17" t="str">
            <v>Región</v>
          </cell>
        </row>
        <row r="18">
          <cell r="E18" t="str">
            <v>Provincia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155500</v>
          </cell>
          <cell r="F23">
            <v>155500</v>
          </cell>
        </row>
        <row r="24">
          <cell r="E24">
            <v>52000</v>
          </cell>
          <cell r="F24">
            <v>52000</v>
          </cell>
        </row>
        <row r="25">
          <cell r="E25">
            <v>35000</v>
          </cell>
          <cell r="F25">
            <v>35000</v>
          </cell>
        </row>
        <row r="26">
          <cell r="E26" t="str">
            <v>TOTAL COMPRA ESTIMADA</v>
          </cell>
          <cell r="F26">
            <v>242500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"/>
      <sheetName val="PNPIP 2023-2026"/>
    </sheetNames>
    <sheetDataSet>
      <sheetData sheetId="0"/>
      <sheetData sheetId="1">
        <row r="1">
          <cell r="A1" t="str">
            <v>SNIP</v>
          </cell>
          <cell r="D1" t="str">
            <v>NOMBRE</v>
          </cell>
        </row>
        <row r="2">
          <cell r="A2">
            <v>6810</v>
          </cell>
          <cell r="D2" t="str">
            <v>AMPLIACIÓN ACUEDUCTO ORIENTAL BARRERA DE SALINIDAD Y TRASVASE A SANTO DOMINGO NORTE, FASE I</v>
          </cell>
        </row>
        <row r="3">
          <cell r="A3">
            <v>14074</v>
          </cell>
          <cell r="D3" t="str">
            <v>REHABILITACIÓN SISTEMA HAINA MANOGUAYABO, MUNICIPIO SANTO DOMINGO OESTE, PROVINCIA SANTO DOMINGO</v>
          </cell>
        </row>
        <row r="4">
          <cell r="A4">
            <v>14075</v>
          </cell>
          <cell r="D4" t="str">
            <v>REHABILITACIÓN PLANTA DE TRATAMIENTO DE AGUAS RESIDUALES VILLA LIBERACION, PROVINCIA SANTO DOMINGO</v>
          </cell>
        </row>
        <row r="5">
          <cell r="A5">
            <v>14151</v>
          </cell>
          <cell r="D5" t="str">
            <v>CONSTRUCCION SISTEMA DE SANEAMIENTO SANITARIO Y PLUVIAL CAÑADA GUAJIMIA FASE II, STO. DGO. OESTE</v>
          </cell>
        </row>
        <row r="6">
          <cell r="A6">
            <v>14177</v>
          </cell>
          <cell r="D6" t="str">
            <v>EQUPAMIENTO AREAS SUSTANTIVAS DE LA CAASD</v>
          </cell>
        </row>
        <row r="7">
          <cell r="A7">
            <v>14183</v>
          </cell>
          <cell r="D7" t="str">
            <v>REHABILITACION 17 CAÑADAS DISTRITO NACIONAL Y PROVINCIA SANTO DOMINGO, REGION OZAMA</v>
          </cell>
        </row>
        <row r="8">
          <cell r="A8">
            <v>14408</v>
          </cell>
          <cell r="D8" t="str">
            <v xml:space="preserve">AMPLIACION COBERTURA DEL ALCANTARILLADO EN EL DN. </v>
          </cell>
        </row>
        <row r="9">
          <cell r="A9">
            <v>14409</v>
          </cell>
          <cell r="D9" t="str">
            <v>AMPLIACION COBERTURA DEL ALCANTARILLADO EN LOS MUNICIPIOS STO DGO ESTE Y NORTE</v>
          </cell>
        </row>
        <row r="10">
          <cell r="A10">
            <v>14410</v>
          </cell>
          <cell r="D10" t="str">
            <v>REHABILITACIÓN DE SISTEMA DE PRODUCCIÓN DE AGUA POTABLE Y ESTACIONES DE BOMBEO DE AGUA RESIDUALES EN LA PROVINCIA SANTO DOMINGO</v>
          </cell>
        </row>
        <row r="11">
          <cell r="A11">
            <v>14411</v>
          </cell>
          <cell r="D11" t="str">
            <v>FORTALECIMIENTO SERVICIO ABASTECIMIENTO DGO. OESTE</v>
          </cell>
        </row>
        <row r="12">
          <cell r="A12">
            <v>14412</v>
          </cell>
          <cell r="D12" t="str">
            <v>AMPLIACIÓN SERVICIOS DE AGUA POTABLE EN EL MUNICIPIO SANTO DOMINGO ESTE, PROVINCIA SANTO DOMINGO</v>
          </cell>
        </row>
        <row r="13">
          <cell r="A13">
            <v>14414</v>
          </cell>
          <cell r="D13" t="str">
            <v>MEJORAMIENTO REDES AGUA POTABLE EN EL DISTRITO NACIONAL, REGION OZAMA</v>
          </cell>
        </row>
        <row r="14">
          <cell r="A14">
            <v>14447</v>
          </cell>
          <cell r="D14" t="str">
            <v>AMPLIACION DE LA RED DE ABASTECIMIENTO DE AGUA POTABLE PARA LOS ALCARRIZOS Y PANTOJA, PROVINCIA SANTO DOMINGO</v>
          </cell>
        </row>
        <row r="15">
          <cell r="A15">
            <v>14448</v>
          </cell>
          <cell r="D15" t="str">
            <v>AMPLIACION DE LA MICRORED DE ABASTECIMIENTO DE AGUA POTABLE PARA EL BARRIO LA UREÑA, MUNICIPIO SANTO DOMINGO ESTE.</v>
          </cell>
        </row>
        <row r="16">
          <cell r="A16">
            <v>14449</v>
          </cell>
          <cell r="D16" t="str">
            <v>AMPLIACION DE LA MICRORED DE ABASTECIMIENTO DE AGUA POTABLE PARA EL SECTOR CANCINO ADENTRO, MUNICIPIO SANTO DOMINGO ESTE.</v>
          </cell>
        </row>
        <row r="17">
          <cell r="A17">
            <v>14450</v>
          </cell>
          <cell r="D17" t="str">
            <v>AMPLIACION DE LA RED DE ABASTECIMIENTO DE AGUA POTABLE PARA EL MUNICIPIO SANTO DOMINGO NORTE.</v>
          </cell>
        </row>
        <row r="18">
          <cell r="A18">
            <v>14451</v>
          </cell>
          <cell r="D18" t="str">
            <v>FORTALECIMIENTO DE LA MICRORED DE ABASTECIMIENTO DE AGUA POTABLE PARA EL MUNICIPIO DE SANTO DOMINGO ESTE.</v>
          </cell>
        </row>
        <row r="19">
          <cell r="A19">
            <v>14452</v>
          </cell>
          <cell r="D19" t="str">
            <v>MEJORAMIENTO DE LA RED DE DISTRIBUCION DE AGUA POTABLE PARA LOS BARRIOS BRISAS DEL ESTE, VILLA ELOISA, LOTIFICACION DEL ESTE, LAS FLORES, MUNICIPIO SANTO DOMINGO ESTE.</v>
          </cell>
        </row>
        <row r="20">
          <cell r="A20">
            <v>14534</v>
          </cell>
          <cell r="D20" t="str">
            <v>AMPLIACIÓN ACUEDUCTO ORIENTAL BARRERA DE SALINIDAD Y TRASVASE A SANTO DOMINGO NORTE, FASE II</v>
          </cell>
        </row>
        <row r="21">
          <cell r="A21">
            <v>14709</v>
          </cell>
          <cell r="D21" t="str">
            <v>REPARACION DE DEPOSITOS REGULADORES EN EL GRAN SANTO DOMNFO</v>
          </cell>
        </row>
        <row r="22">
          <cell r="A22">
            <v>14746</v>
          </cell>
          <cell r="D22" t="str">
            <v>HABILITACIÓN DEL SISTEMA DE PRODUCCIÓN DE AGUA POTABLE LECHERÍA, SECTOR MANOGUAYABO, MUNICIPIO SANTO DOMINGO OESTE ,PROV. SANTO DGO.</v>
          </cell>
        </row>
        <row r="23">
          <cell r="A23">
            <v>14757</v>
          </cell>
          <cell r="D23" t="str">
            <v>CONSTRUCCION SOLUCION PLUVIAL Y SANITARIA 2DA ETAPA DE LAS CAÑADAS VILLA EMILIA Y ALTOS DE SABANA PERDIDA, STO. DGO. NORTE</v>
          </cell>
        </row>
        <row r="24">
          <cell r="A24">
            <v>14758</v>
          </cell>
          <cell r="D24" t="str">
            <v>AMPLIACIÓN ACUEDUCTO DISTRITO MUNICIPAL LA GUAYIGA, MUNICIPIO PEDRO BRAND, PROVINCIA STO. DGO.</v>
          </cell>
        </row>
        <row r="25">
          <cell r="A25">
            <v>14763</v>
          </cell>
          <cell r="D25" t="str">
            <v>CONSTRUCCIÓN SOLUCION PLUVIAL Y SANITARIA CAÑADA TIRADENTES Y CONSTRUCCION BULEVAR RECREATIVO CRISTO PARK, DISTRITO NACIONAL</v>
          </cell>
        </row>
        <row r="26">
          <cell r="A26">
            <v>14764</v>
          </cell>
          <cell r="D26" t="str">
            <v>MEJORAMIENTO DE LAS INSTALACIONES FISICAS DE LA PLANTA POTABILIZADORA VALDESIA, DISTRITO NACIONAL Y PROVINCIA SANTO DOMINGO.</v>
          </cell>
        </row>
        <row r="27">
          <cell r="A27">
            <v>14780</v>
          </cell>
          <cell r="D27" t="str">
            <v>CONSTRUCCIÓN SISTEMA DE SANEAMIENTO CAÑADA MARAÑON, MUNICIPIO SANTO DOMINGO NORTE</v>
          </cell>
        </row>
        <row r="28">
          <cell r="A28">
            <v>14783</v>
          </cell>
          <cell r="D28" t="str">
            <v>REHABILITACIÓN PLANTAS DE TRATAMIENTO DE AGUAS RESIDUALES VISTA BELLA, HAINAMOSA Y PRADOS DE SAN LUIS, PROVINCIA DE SANTO DOMINGO</v>
          </cell>
        </row>
        <row r="29">
          <cell r="A29">
            <v>14796</v>
          </cell>
          <cell r="D29" t="str">
            <v>FORTALECIMIENTO DE LA RED DE ABASTECIMIENTO DE AGUA POTABLE PARA 16 SECTORES DEL DISTRITO NACIONAL.</v>
          </cell>
        </row>
        <row r="30">
          <cell r="A30">
            <v>14799</v>
          </cell>
          <cell r="D30" t="str">
            <v>CONSTRUCCIÓN SISTEMA DE SANEAMIENTO CAÑADA GIRASOLES, DISTRITO NACIONAL</v>
          </cell>
        </row>
        <row r="31">
          <cell r="A31">
            <v>14801</v>
          </cell>
          <cell r="D31" t="str">
            <v>CONSTRUCCIÓN SISTEMA DE SANEAMIENTO CAÑADAS LOS PERALEJOS Y JICACO Y RELOCALIZACION DE VIVIENDAS, DIST. NACIONAL Y LOS ALCARRIZOS</v>
          </cell>
        </row>
        <row r="32">
          <cell r="A32">
            <v>14915</v>
          </cell>
          <cell r="D32" t="str">
            <v>MEJORAMIENTO DE LOS ESPACIOS FISICOS DEL EDIFICIO NO.2 DE LA SEDE CENTRAL CAASD, DISTRITO NACIONAL.</v>
          </cell>
        </row>
        <row r="33">
          <cell r="A33">
            <v>14931</v>
          </cell>
          <cell r="D33" t="str">
            <v>CONSTRUCCIÓN ACUEDUCTO MULTIPLE LA CUABA MUNICIPIO PEDRO BRAND , PROVINCIA SANTO DOMINGO</v>
          </cell>
        </row>
        <row r="34">
          <cell r="A34">
            <v>14939</v>
          </cell>
          <cell r="D34" t="str">
            <v>EQUIPAMIENTO PARA LA AUTOMATIZACIÓN DE LOS SISTEMAS DE BOMBEO EN EL GRAN SANTO DOMINGO</v>
          </cell>
        </row>
        <row r="35">
          <cell r="A35">
            <v>14944</v>
          </cell>
          <cell r="D35" t="str">
            <v>MEJORAMIENTO DE LOS SISTEMAS DE MEDICIÓN DE AGUA POTABLE EN LOS SECTORES NACO, PIANTINI, SERRALLES Y PARAÍSO, DISTRITO NACIONAL</v>
          </cell>
        </row>
        <row r="36">
          <cell r="A36">
            <v>14946</v>
          </cell>
          <cell r="D36" t="str">
            <v>CONSTRUCCIÓN ACUEDUCTO SAN ANTONIO DE GUERRA, PROVINCIA SANTO DOMINGO</v>
          </cell>
        </row>
        <row r="37">
          <cell r="A37">
            <v>14971</v>
          </cell>
          <cell r="D37" t="str">
            <v>CONSTRUCCIÓN SISTEMA DE SANEAMIENTO CAÑADA VILLA LINDA, MUNICIPIO LOS ALCARRIZOS, PROVINCIA SANTO DOMINGO</v>
          </cell>
        </row>
        <row r="38">
          <cell r="A38">
            <v>15023</v>
          </cell>
          <cell r="D38" t="str">
            <v>MEJORAMIENTO DEL SERVICIO DE DISTRIBUCION DE AGUA  POTABLE A TRAVES DE CAMIONES CISTERNA EN EL GRAN SANTO DOMINGO</v>
          </cell>
        </row>
        <row r="39">
          <cell r="A39">
            <v>15026</v>
          </cell>
          <cell r="D39" t="str">
            <v>CONSTRUCCIÓN DE 25 POZOS SECTORIALES EN EL GRAN SANTO DOMINGO</v>
          </cell>
        </row>
        <row r="40">
          <cell r="A40">
            <v>15126</v>
          </cell>
          <cell r="D40" t="str">
            <v>CONSTRUCCIÓN SISTEMA DE SANEAMIENTO CAÑADAS ARROYO MANZANO Y ARROYO SECO, DISTRITO NACIONAL</v>
          </cell>
        </row>
        <row r="41">
          <cell r="A41">
            <v>16144</v>
          </cell>
          <cell r="D41" t="str">
            <v>FORTALECIMIENTO SISTEMA DISTRIBUCIÓN AGUA POTABLE EN 25 SECTORES DE SANTO DOMINGO ESTE, PROVINCIA SANTO DOMINGO</v>
          </cell>
        </row>
        <row r="42">
          <cell r="A42">
            <v>16167</v>
          </cell>
          <cell r="D42" t="str">
            <v>CONSTRUCCIÓN SISTEMA DE SANEAMIENTO PLUVIAL Y SANITARIO CAÑADA ZOOLOGICO NACIONAL, DISTRITO NACIONAL</v>
          </cell>
        </row>
        <row r="43">
          <cell r="A43">
            <v>16302</v>
          </cell>
          <cell r="D43" t="str">
            <v>FORTALECIMIENTO DE LA RED DE ABASTECIMIENTO DE AGUA POTABLE PARA 12 SECTORES DEL DISTRITO NACIONAL.</v>
          </cell>
        </row>
        <row r="44">
          <cell r="A44">
            <v>16314</v>
          </cell>
          <cell r="D44" t="str">
            <v>FORTALECIMIENTO RED DE ABASTECIMIENTO DE AGUA POTABLE PARA 20 SECTORES DE SANTO DOMINGO ESTE.</v>
          </cell>
        </row>
        <row r="45">
          <cell r="A45">
            <v>16315</v>
          </cell>
          <cell r="D45" t="str">
            <v xml:space="preserve">	FORTALECIMIENTO DE LAS REDES DEL ALCANTARILLADO SANITARIO EN 10 SECTORES DEL DISTRITO NACIONAL</v>
          </cell>
        </row>
        <row r="46">
          <cell r="A46">
            <v>16334</v>
          </cell>
          <cell r="D46" t="str">
            <v>AMPLIACIÓN SISTEMA DE SANEAMIENTO CAÑADA VILLA LINDA MUNICIPIO LOS ALCARRIZOS, PROVINCIA SANTO DOMINGO</v>
          </cell>
        </row>
        <row r="47">
          <cell r="A47">
            <v>16336</v>
          </cell>
          <cell r="D47" t="str">
            <v>CONSTRUCCIÓN SISTEMA DE SANEAMIENTO PLUVIAL Y SANITARIO CAÑADA BAJO MUNDO, PROVINCIA SANTO DOMINGO</v>
          </cell>
        </row>
        <row r="48">
          <cell r="A48">
            <v>16338</v>
          </cell>
          <cell r="D48" t="str">
            <v>AMPLIACIÓN DE LA COBERTURA DEL ALCANTARILLADO SANITARIO EN EL SECTOR DE VILLA CONSUELO, DISTRITO NACIONAL</v>
          </cell>
        </row>
        <row r="49">
          <cell r="A49">
            <v>16339</v>
          </cell>
          <cell r="D49" t="str">
            <v>CONSTRUCCIÓN SISTEMA DE SANEAMIENTO PLUVIAL Y SANITARIO CAÑADA PONCE, PROVINCIA SANTO DOMINGO</v>
          </cell>
        </row>
        <row r="50">
          <cell r="A50">
            <v>16368</v>
          </cell>
          <cell r="D50" t="str">
            <v>AMPLIACIÓN DEL SERVICIO DE ABASTECIMIENTO DE AGUA POTABLE EN 11 SECTORES DE LOS ALCARRIZOS Y PANTOJA, PROVINCIA SANTO DOMINGO</v>
          </cell>
        </row>
        <row r="51">
          <cell r="A51">
            <v>16646</v>
          </cell>
          <cell r="D51" t="str">
            <v>CONSTRUCCIÓN SISTEMA DE SANEAMIENTO PLUVIAL Y SANITARIO CAÑADA ARROYO HONDO, DISTRITO NACIONAL</v>
          </cell>
        </row>
        <row r="52">
          <cell r="A52">
            <v>16647</v>
          </cell>
          <cell r="D52" t="str">
            <v>REHABILITACIÓN PLANTA DE TRATAMIENTO DE AGUAS RESIDUALES INVI-LA VIRGEN, MUNICIPIO SANTO DOMINGO NORTE. PROV. SANTO DOMINGO</v>
          </cell>
        </row>
        <row r="53">
          <cell r="A53">
            <v>16648</v>
          </cell>
          <cell r="D53" t="str">
            <v>FORTALECIMIENTO REDES DEL ALCANTARILLADO SANITARIO EN 5 SECTORES DEL DISTRITO NACIONAL Y LA PROVINCIA SANTO DOMINGO</v>
          </cell>
        </row>
        <row r="54">
          <cell r="A54">
            <v>16652</v>
          </cell>
          <cell r="D54" t="str">
            <v>AMPLIACIÓN REDES DE ABASTECIMIENTO DE AGUA POTABLE EN 5 SECTORES DEL MUNICIPIO STO. DGO. OESTE, PROVICNIA SANTO DOMINGO</v>
          </cell>
        </row>
        <row r="55">
          <cell r="A55">
            <v>16658</v>
          </cell>
          <cell r="D55" t="str">
            <v>AMPLIACIÓN RED DE ABASTECIMIENTO DE AGUA PARA 5 SECTORES DE SANTO DOMINGO NORTE</v>
          </cell>
        </row>
        <row r="56">
          <cell r="A56">
            <v>16654</v>
          </cell>
          <cell r="D56" t="str">
            <v>FORTALECIMIENTO RED DE ABASTECIMIENTO DE AGUA POTABLE PARA 9 SECTORES DEL DISTRITO NACIONAL.</v>
          </cell>
        </row>
        <row r="57">
          <cell r="A57">
            <v>16665</v>
          </cell>
          <cell r="D57" t="str">
            <v>AMPLIACIÓN SERVICIO DE ABASTECIMIENTO DE AGUA POTABLE EN 4 SECTORES DEL MUNICIPIO PEDRO BRAND, PROVINCIA SANTO DOMINGO</v>
          </cell>
        </row>
        <row r="58">
          <cell r="A58">
            <v>16667</v>
          </cell>
          <cell r="D58" t="str">
            <v>FORTALECIMIENTO DE LA RED DE ABASTECIMIENTO DE AGUA PARA 6 SECTORES DE SANTO DOMINGO ESTE,PROVINCIA SANTO DOMINGO</v>
          </cell>
        </row>
        <row r="59">
          <cell r="A59">
            <v>16670</v>
          </cell>
          <cell r="D59" t="str">
            <v>CONSTRUCCIÓN SOLUCION PLUVIAL Y SANITARIA MARAÑON FASE II, MUNICIPIO SANTO DOMINGO NORTE</v>
          </cell>
        </row>
        <row r="60">
          <cell r="A60">
            <v>16698</v>
          </cell>
          <cell r="D60" t="str">
            <v>CONSTRUCCIÓN TALLER AUTOMOTRIZ INSTITUCIONAL DE LA CAASD EN EL MUNICIPIO SANTO DOMINGO NORTE,PROVINCIA SANTO DOMINGO</v>
          </cell>
        </row>
        <row r="61">
          <cell r="A61">
            <v>16856</v>
          </cell>
          <cell r="D61" t="str">
            <v>CONSTRUCCIÓN 154 POZOS TUBULARES EN EL GRAN SANTO DOMINGO</v>
          </cell>
        </row>
        <row r="62">
          <cell r="A62">
            <v>16861</v>
          </cell>
          <cell r="D62" t="str">
            <v xml:space="preserve">	REPOSICIÓN DEL SISTEMA DE BOMBEO DE AGUA TAMARINDO 1 MUNICIPIO SANTO DOMINGO ESTE ,PROVINCIA SANTO DOMINGO</v>
          </cell>
        </row>
        <row r="63">
          <cell r="A63">
            <v>16862</v>
          </cell>
          <cell r="D63" t="str">
            <v>REPOSICIÓN DEL SISTEMA DE BOMBEO DE AGUA ISABELA,DISTRITO NACIONAL</v>
          </cell>
        </row>
        <row r="64">
          <cell r="A64">
            <v>16864</v>
          </cell>
          <cell r="D64" t="str">
            <v xml:space="preserve">	REPOSICIÓN DEL SISTEMA DE BOMBEO DE AGUA HAINA MANOGUAYABO, PROVINCIA SANTO DOMINGO.</v>
          </cell>
        </row>
        <row r="65">
          <cell r="A65">
            <v>16929</v>
          </cell>
          <cell r="D65" t="str">
            <v>MEJORAMIENTO DE LAS REDES DEL ALCANTARILLADO SANITARIO EN VILLA JUANA Y VILLAS AGRICOLAS,DISTRITO NACIONAL</v>
          </cell>
        </row>
        <row r="66">
          <cell r="A66">
            <v>16932</v>
          </cell>
          <cell r="D66" t="str">
            <v>REHABILITACIÓN DEL SISTEMA DE SANEAMIENTO DE AGUAS RESIDUALES EN LOS SECTORES LOTES Y SERVICIO Y COLINAS DEL ARROYO II, MUNICIPIO SANTO DOMINGO NORTE, PROVINCIA SANTO DOMINGO</v>
          </cell>
        </row>
        <row r="67">
          <cell r="A67">
            <v>16940</v>
          </cell>
          <cell r="D67" t="str">
            <v>REHABILITACIÓN DE LOS SISTEMAS DE TRATAMIENTO DE AGUAS RECIDUALES EN LOS MUNICIPIOS SANTO DOMINGO OESTE Y LOS ALCARRIZOS, PROVINCIA SANTO DOMINGO</v>
          </cell>
        </row>
        <row r="68">
          <cell r="A68" t="str">
            <v>Total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383C4D-D9EC-4367-8A62-70BDC5A4C56C}" name="Tabla2" displayName="Tabla2" ref="A5:R47" totalsRowCount="1" headerRowDxfId="40" dataDxfId="38" headerRowBorderDxfId="39" tableBorderDxfId="37" totalsRowBorderDxfId="36" headerRowCellStyle="Normal_Hoja1">
  <autoFilter ref="A5:R46" xr:uid="{4E383C4D-D9EC-4367-8A62-70BDC5A4C56C}"/>
  <tableColumns count="18">
    <tableColumn id="1" xr3:uid="{1F8A6066-E06D-47E4-985A-6800F1080556}" name="SNIP" totalsRowLabel="Total" dataDxfId="35" totalsRowDxfId="34"/>
    <tableColumn id="2" xr3:uid="{C9B499B3-5BDC-4CA1-900A-ADE3180257E3}" name="Nombre proyecto" dataDxfId="33" totalsRowDxfId="32">
      <calculatedColumnFormula>_xlfn.XLOOKUP(Tabla2[[#This Row],[SNIP]],'[3]PNPIP 2023-2026'!$A:$A,'[3]PNPIP 2023-2026'!$D:$D,0)</calculatedColumnFormula>
    </tableColumn>
    <tableColumn id="3" xr3:uid="{BF9726E4-0847-4D38-9E24-2CEEEBAEA199}" name="Componente" dataDxfId="31" totalsRowDxfId="30"/>
    <tableColumn id="4" xr3:uid="{E011B401-B675-4300-96BC-F4FA387D58B9}" name="Descripción Componente" dataDxfId="29" totalsRowDxfId="28"/>
    <tableColumn id="5" xr3:uid="{F35C8E1B-2E83-470D-9D84-821CC5FA2871}" name="Fuente General" dataDxfId="27" totalsRowDxfId="26"/>
    <tableColumn id="6" xr3:uid="{8CC678A9-A9D5-48AB-9487-E8161646B251}" name="Fuente Específica" dataDxfId="25" totalsRowDxfId="24"/>
    <tableColumn id="7" xr3:uid="{E7468E42-105C-4B82-A340-24C99692BF92}" name="Organismo Financiador" dataDxfId="23" totalsRowDxfId="22"/>
    <tableColumn id="8" xr3:uid="{FBD44AAD-A1A9-49F1-B570-9A29F49C277E}" name="Objetal" dataDxfId="21" totalsRowDxfId="20"/>
    <tableColumn id="9" xr3:uid="{D71EB5B1-8939-487F-8B1E-3F850839FE2D}" name="Año 2026" totalsRowFunction="sum" dataDxfId="19" totalsRowDxfId="18"/>
    <tableColumn id="13" xr3:uid="{9215395B-B5DB-430C-BC6E-386A5025ECEE}" name="Abril" totalsRowFunction="sum" dataDxfId="17" totalsRowDxfId="16"/>
    <tableColumn id="14" xr3:uid="{56113F48-9FA5-432E-ADD5-99997C1017CC}" name="Mayo" totalsRowFunction="sum" dataDxfId="15" totalsRowDxfId="14"/>
    <tableColumn id="15" xr3:uid="{7A3FD930-8876-471D-98A6-AB0FE063E4F6}" name="Junio" totalsRowFunction="sum" dataDxfId="13" totalsRowDxfId="12"/>
    <tableColumn id="16" xr3:uid="{3F95A376-DDE4-4002-BAAE-BB4E4D845E42}" name="Julio" totalsRowFunction="sum" dataDxfId="11" totalsRowDxfId="10"/>
    <tableColumn id="17" xr3:uid="{C14D6AE1-E3B5-40A2-B6B3-3E63A694E354}" name="Agosto" totalsRowFunction="sum" dataDxfId="9" totalsRowDxfId="8"/>
    <tableColumn id="18" xr3:uid="{24206ECA-C16E-4E1E-ABDC-6489BC3ADB75}" name="Septiembre" totalsRowFunction="sum" dataDxfId="7" totalsRowDxfId="6"/>
    <tableColumn id="19" xr3:uid="{36E757EA-33A2-49CF-AE91-9BCC08F2C6DD}" name="Octubre" totalsRowFunction="sum" dataDxfId="5" totalsRowDxfId="4"/>
    <tableColumn id="20" xr3:uid="{90DB649E-5F07-4DB8-B283-B890ED1E4DEA}" name="Noviembre" totalsRowFunction="sum" dataDxfId="3" totalsRowDxfId="2"/>
    <tableColumn id="21" xr3:uid="{2916FB45-E293-4C0B-A8F3-F682B8062772}" name="Diciembre" totalsRowFunction="sum" dataDxfId="1" totalsRow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A89F-06E8-4B36-9409-66DF05D41583}">
  <sheetPr>
    <pageSetUpPr fitToPage="1"/>
  </sheetPr>
  <dimension ref="A1:V51"/>
  <sheetViews>
    <sheetView tabSelected="1" zoomScale="90" zoomScaleNormal="90" zoomScaleSheetLayoutView="8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K10" sqref="K10"/>
    </sheetView>
  </sheetViews>
  <sheetFormatPr baseColWidth="10" defaultColWidth="11.42578125" defaultRowHeight="15" x14ac:dyDescent="0.25"/>
  <cols>
    <col min="1" max="1" width="9.7109375" style="8" customWidth="1"/>
    <col min="2" max="2" width="108.85546875" style="31" customWidth="1"/>
    <col min="3" max="3" width="83.28515625" hidden="1" customWidth="1"/>
    <col min="4" max="4" width="31.85546875" hidden="1" customWidth="1"/>
    <col min="5" max="5" width="17.42578125" customWidth="1"/>
    <col min="6" max="6" width="18" style="9" customWidth="1"/>
    <col min="7" max="7" width="20.140625" style="1" customWidth="1"/>
    <col min="8" max="8" width="11.5703125" style="1" customWidth="1"/>
    <col min="9" max="9" width="19.7109375" style="12" bestFit="1" customWidth="1"/>
    <col min="10" max="18" width="19.7109375" style="12" customWidth="1"/>
    <col min="21" max="21" width="14.7109375" bestFit="1" customWidth="1"/>
    <col min="22" max="22" width="13.5703125" bestFit="1" customWidth="1"/>
  </cols>
  <sheetData>
    <row r="1" spans="1:18" s="2" customFormat="1" ht="28.5" customHeight="1" x14ac:dyDescent="0.25">
      <c r="A1" s="33"/>
      <c r="B1" s="33"/>
      <c r="C1" s="34" t="s">
        <v>2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2" customFormat="1" ht="14.25" customHeight="1" x14ac:dyDescent="0.2">
      <c r="A2" s="33"/>
      <c r="B2" s="33"/>
      <c r="C2" s="35" t="s">
        <v>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s="2" customFormat="1" ht="27" customHeight="1" x14ac:dyDescent="0.2">
      <c r="A3" s="33"/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2" customFormat="1" ht="26.25" customHeight="1" x14ac:dyDescent="0.2">
      <c r="A4" s="36" t="s">
        <v>4</v>
      </c>
      <c r="B4" s="36"/>
      <c r="C4" s="37"/>
      <c r="D4" s="38"/>
      <c r="E4" s="38"/>
      <c r="F4" s="38"/>
      <c r="G4" s="38"/>
      <c r="H4" s="39"/>
      <c r="I4" s="40"/>
      <c r="J4" s="41"/>
      <c r="K4" s="41"/>
      <c r="L4" s="41"/>
      <c r="M4" s="41"/>
      <c r="N4" s="41"/>
      <c r="O4" s="41"/>
      <c r="P4" s="41"/>
      <c r="Q4" s="41"/>
      <c r="R4" s="41"/>
    </row>
    <row r="5" spans="1:18" s="5" customFormat="1" ht="54" customHeight="1" x14ac:dyDescent="0.2">
      <c r="A5" s="20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4" t="s">
        <v>10</v>
      </c>
      <c r="G5" s="3" t="s">
        <v>11</v>
      </c>
      <c r="H5" s="3" t="s">
        <v>12</v>
      </c>
      <c r="I5" s="3" t="s">
        <v>26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22" t="s">
        <v>21</v>
      </c>
    </row>
    <row r="6" spans="1:18" x14ac:dyDescent="0.25">
      <c r="A6" s="21">
        <v>14074</v>
      </c>
      <c r="B6" s="13" t="s">
        <v>28</v>
      </c>
      <c r="C6" s="14"/>
      <c r="D6" s="14"/>
      <c r="E6" s="15">
        <v>10</v>
      </c>
      <c r="F6" s="16" t="s">
        <v>22</v>
      </c>
      <c r="G6" s="15">
        <v>100</v>
      </c>
      <c r="H6" s="17" t="s">
        <v>25</v>
      </c>
      <c r="I6" s="18">
        <v>199832692</v>
      </c>
      <c r="J6" s="18">
        <v>16652724.32</v>
      </c>
      <c r="K6" s="18">
        <v>16652724.32</v>
      </c>
      <c r="L6" s="18">
        <v>16652724.32</v>
      </c>
      <c r="M6" s="18">
        <v>16652724.32</v>
      </c>
      <c r="N6" s="18">
        <v>16652724.32</v>
      </c>
      <c r="O6" s="18">
        <v>16652724.32</v>
      </c>
      <c r="P6" s="18">
        <v>16652724.32</v>
      </c>
      <c r="Q6" s="18">
        <v>16652724.32</v>
      </c>
      <c r="R6" s="23">
        <v>16652724.479999976</v>
      </c>
    </row>
    <row r="7" spans="1:18" x14ac:dyDescent="0.25">
      <c r="A7" s="21">
        <v>14151</v>
      </c>
      <c r="B7" s="13" t="s">
        <v>29</v>
      </c>
      <c r="C7" s="14"/>
      <c r="D7" s="14"/>
      <c r="E7" s="15">
        <v>10</v>
      </c>
      <c r="F7" s="16" t="s">
        <v>22</v>
      </c>
      <c r="G7" s="15">
        <v>100</v>
      </c>
      <c r="H7" s="17" t="s">
        <v>25</v>
      </c>
      <c r="I7" s="18">
        <v>300000000</v>
      </c>
      <c r="J7" s="18">
        <v>25000000</v>
      </c>
      <c r="K7" s="18">
        <v>25000000</v>
      </c>
      <c r="L7" s="18">
        <v>25000000</v>
      </c>
      <c r="M7" s="18">
        <v>25000000</v>
      </c>
      <c r="N7" s="18">
        <v>25000000</v>
      </c>
      <c r="O7" s="18">
        <v>25000000</v>
      </c>
      <c r="P7" s="18">
        <v>25000000</v>
      </c>
      <c r="Q7" s="18">
        <v>25000000</v>
      </c>
      <c r="R7" s="23">
        <v>25000000</v>
      </c>
    </row>
    <row r="8" spans="1:18" x14ac:dyDescent="0.25">
      <c r="A8" s="21">
        <v>14414</v>
      </c>
      <c r="B8" s="13" t="s">
        <v>30</v>
      </c>
      <c r="C8" s="14"/>
      <c r="D8" s="14"/>
      <c r="E8" s="15">
        <v>10</v>
      </c>
      <c r="F8" s="16" t="s">
        <v>22</v>
      </c>
      <c r="G8" s="15">
        <v>100</v>
      </c>
      <c r="H8" s="17" t="s">
        <v>25</v>
      </c>
      <c r="I8" s="18">
        <v>40000000</v>
      </c>
      <c r="J8" s="18"/>
      <c r="K8" s="18">
        <v>15000000</v>
      </c>
      <c r="L8" s="18"/>
      <c r="M8" s="18"/>
      <c r="N8" s="18">
        <v>10000000</v>
      </c>
      <c r="O8" s="18"/>
      <c r="P8" s="18"/>
      <c r="Q8" s="18"/>
      <c r="R8" s="23"/>
    </row>
    <row r="9" spans="1:18" x14ac:dyDescent="0.25">
      <c r="A9" s="21">
        <v>14534</v>
      </c>
      <c r="B9" s="13" t="s">
        <v>31</v>
      </c>
      <c r="C9" s="14"/>
      <c r="D9" s="14"/>
      <c r="E9" s="15">
        <v>10</v>
      </c>
      <c r="F9" s="16" t="s">
        <v>22</v>
      </c>
      <c r="G9" s="15">
        <v>100</v>
      </c>
      <c r="H9" s="17" t="s">
        <v>25</v>
      </c>
      <c r="I9" s="18">
        <v>315578795</v>
      </c>
      <c r="J9" s="18">
        <v>26298232.939999998</v>
      </c>
      <c r="K9" s="18">
        <v>26298232.939999998</v>
      </c>
      <c r="L9" s="18">
        <v>26298232.939999998</v>
      </c>
      <c r="M9" s="18">
        <v>26298232.939999998</v>
      </c>
      <c r="N9" s="18">
        <v>26298232.939999998</v>
      </c>
      <c r="O9" s="18">
        <v>26298232.939999998</v>
      </c>
      <c r="P9" s="18">
        <v>26298232.939999998</v>
      </c>
      <c r="Q9" s="18">
        <v>26298232.939999998</v>
      </c>
      <c r="R9" s="23">
        <v>26298232.660000037</v>
      </c>
    </row>
    <row r="10" spans="1:18" s="6" customFormat="1" x14ac:dyDescent="0.25">
      <c r="A10" s="21">
        <v>14709</v>
      </c>
      <c r="B10" s="13" t="s">
        <v>32</v>
      </c>
      <c r="C10" s="14"/>
      <c r="D10" s="14"/>
      <c r="E10" s="15">
        <v>10</v>
      </c>
      <c r="F10" s="16" t="s">
        <v>22</v>
      </c>
      <c r="G10" s="15">
        <v>100</v>
      </c>
      <c r="H10" s="17" t="s">
        <v>25</v>
      </c>
      <c r="I10" s="18">
        <v>100000000</v>
      </c>
      <c r="J10" s="18"/>
      <c r="K10" s="18">
        <v>20000000</v>
      </c>
      <c r="L10" s="18"/>
      <c r="M10" s="18">
        <v>15000000</v>
      </c>
      <c r="N10" s="18"/>
      <c r="O10" s="18">
        <v>20000000</v>
      </c>
      <c r="P10" s="18"/>
      <c r="Q10" s="18">
        <v>15000000</v>
      </c>
      <c r="R10" s="23"/>
    </row>
    <row r="11" spans="1:18" ht="30" x14ac:dyDescent="0.25">
      <c r="A11" s="21">
        <v>14746</v>
      </c>
      <c r="B11" s="13" t="s">
        <v>33</v>
      </c>
      <c r="C11" s="14"/>
      <c r="D11" s="14"/>
      <c r="E11" s="15">
        <v>10</v>
      </c>
      <c r="F11" s="16" t="s">
        <v>22</v>
      </c>
      <c r="G11" s="15">
        <v>100</v>
      </c>
      <c r="H11" s="17" t="s">
        <v>25</v>
      </c>
      <c r="I11" s="18">
        <v>50000000</v>
      </c>
      <c r="J11" s="18"/>
      <c r="K11" s="18"/>
      <c r="L11" s="18"/>
      <c r="M11" s="18">
        <v>20000000</v>
      </c>
      <c r="N11" s="18"/>
      <c r="O11" s="18"/>
      <c r="P11" s="18"/>
      <c r="Q11" s="18"/>
      <c r="R11" s="23"/>
    </row>
    <row r="12" spans="1:18" ht="30" x14ac:dyDescent="0.25">
      <c r="A12" s="21">
        <v>14764</v>
      </c>
      <c r="B12" s="13" t="s">
        <v>34</v>
      </c>
      <c r="C12" s="14"/>
      <c r="D12" s="14"/>
      <c r="E12" s="15">
        <v>10</v>
      </c>
      <c r="F12" s="16" t="s">
        <v>22</v>
      </c>
      <c r="G12" s="15">
        <v>100</v>
      </c>
      <c r="H12" s="17" t="s">
        <v>25</v>
      </c>
      <c r="I12" s="18">
        <v>19817999</v>
      </c>
      <c r="J12" s="18"/>
      <c r="K12" s="18">
        <v>4817999.0000000009</v>
      </c>
      <c r="L12" s="18"/>
      <c r="M12" s="18"/>
      <c r="N12" s="18"/>
      <c r="O12" s="18"/>
      <c r="P12" s="18"/>
      <c r="Q12" s="18"/>
      <c r="R12" s="23"/>
    </row>
    <row r="13" spans="1:18" ht="30" x14ac:dyDescent="0.25">
      <c r="A13" s="21">
        <v>14783</v>
      </c>
      <c r="B13" s="13" t="s">
        <v>35</v>
      </c>
      <c r="C13" s="14"/>
      <c r="D13" s="14"/>
      <c r="E13" s="15">
        <v>10</v>
      </c>
      <c r="F13" s="16" t="s">
        <v>22</v>
      </c>
      <c r="G13" s="15">
        <v>100</v>
      </c>
      <c r="H13" s="17" t="s">
        <v>25</v>
      </c>
      <c r="I13" s="18">
        <v>26352088</v>
      </c>
      <c r="J13" s="18"/>
      <c r="K13" s="18"/>
      <c r="L13" s="18"/>
      <c r="M13" s="18"/>
      <c r="N13" s="18"/>
      <c r="O13" s="18"/>
      <c r="P13" s="18"/>
      <c r="Q13" s="18"/>
      <c r="R13" s="23"/>
    </row>
    <row r="14" spans="1:18" s="6" customFormat="1" x14ac:dyDescent="0.25">
      <c r="A14" s="21">
        <v>14931</v>
      </c>
      <c r="B14" s="13" t="s">
        <v>36</v>
      </c>
      <c r="C14" s="14"/>
      <c r="D14" s="14"/>
      <c r="E14" s="15">
        <v>10</v>
      </c>
      <c r="F14" s="16" t="s">
        <v>22</v>
      </c>
      <c r="G14" s="15">
        <v>100</v>
      </c>
      <c r="H14" s="17" t="s">
        <v>25</v>
      </c>
      <c r="I14" s="18">
        <v>97278994</v>
      </c>
      <c r="J14" s="18"/>
      <c r="K14" s="18"/>
      <c r="L14" s="18">
        <v>30000000</v>
      </c>
      <c r="M14" s="18"/>
      <c r="N14" s="18">
        <v>20000000</v>
      </c>
      <c r="O14" s="18"/>
      <c r="P14" s="18"/>
      <c r="Q14" s="18">
        <v>27278993.999999996</v>
      </c>
      <c r="R14" s="23"/>
    </row>
    <row r="15" spans="1:18" ht="30" x14ac:dyDescent="0.25">
      <c r="A15" s="21">
        <v>16144</v>
      </c>
      <c r="B15" s="13" t="s">
        <v>37</v>
      </c>
      <c r="C15" s="14"/>
      <c r="D15" s="14"/>
      <c r="E15" s="15">
        <v>10</v>
      </c>
      <c r="F15" s="16" t="s">
        <v>22</v>
      </c>
      <c r="G15" s="15">
        <v>100</v>
      </c>
      <c r="H15" s="17" t="s">
        <v>25</v>
      </c>
      <c r="I15" s="18">
        <v>49026377</v>
      </c>
      <c r="J15" s="18"/>
      <c r="K15" s="18"/>
      <c r="L15" s="18"/>
      <c r="M15" s="18">
        <v>20026376.999999996</v>
      </c>
      <c r="N15" s="18"/>
      <c r="O15" s="18"/>
      <c r="P15" s="18"/>
      <c r="Q15" s="18"/>
      <c r="R15" s="23"/>
    </row>
    <row r="16" spans="1:18" x14ac:dyDescent="0.25">
      <c r="A16" s="21">
        <v>16167</v>
      </c>
      <c r="B16" s="13" t="s">
        <v>38</v>
      </c>
      <c r="C16" s="14"/>
      <c r="D16" s="14"/>
      <c r="E16" s="15">
        <v>10</v>
      </c>
      <c r="F16" s="16" t="s">
        <v>22</v>
      </c>
      <c r="G16" s="15">
        <v>100</v>
      </c>
      <c r="H16" s="17" t="s">
        <v>25</v>
      </c>
      <c r="I16" s="18">
        <v>50000000</v>
      </c>
      <c r="J16" s="18"/>
      <c r="K16" s="18"/>
      <c r="L16" s="18">
        <v>20000000</v>
      </c>
      <c r="M16" s="18"/>
      <c r="N16" s="18"/>
      <c r="O16" s="18"/>
      <c r="P16" s="18">
        <v>20000000</v>
      </c>
      <c r="Q16" s="18"/>
      <c r="R16" s="23"/>
    </row>
    <row r="17" spans="1:22" s="6" customFormat="1" x14ac:dyDescent="0.25">
      <c r="A17" s="21">
        <v>16302</v>
      </c>
      <c r="B17" s="13" t="s">
        <v>39</v>
      </c>
      <c r="C17" s="14"/>
      <c r="D17" s="14"/>
      <c r="E17" s="15">
        <v>10</v>
      </c>
      <c r="F17" s="16" t="s">
        <v>22</v>
      </c>
      <c r="G17" s="15">
        <v>100</v>
      </c>
      <c r="H17" s="17" t="s">
        <v>25</v>
      </c>
      <c r="I17" s="18">
        <v>40000000</v>
      </c>
      <c r="J17" s="18"/>
      <c r="K17" s="18">
        <v>10000000</v>
      </c>
      <c r="L17" s="18"/>
      <c r="M17" s="18"/>
      <c r="N17" s="18"/>
      <c r="O17" s="18"/>
      <c r="P17" s="18"/>
      <c r="Q17" s="18"/>
      <c r="R17" s="23"/>
    </row>
    <row r="18" spans="1:22" x14ac:dyDescent="0.25">
      <c r="A18" s="21">
        <v>16314</v>
      </c>
      <c r="B18" s="13" t="s">
        <v>40</v>
      </c>
      <c r="C18" s="14"/>
      <c r="D18" s="14"/>
      <c r="E18" s="15">
        <v>10</v>
      </c>
      <c r="F18" s="16" t="s">
        <v>22</v>
      </c>
      <c r="G18" s="15">
        <v>100</v>
      </c>
      <c r="H18" s="17" t="s">
        <v>25</v>
      </c>
      <c r="I18" s="18">
        <v>69836567</v>
      </c>
      <c r="J18" s="18">
        <v>15000000</v>
      </c>
      <c r="K18" s="18"/>
      <c r="L18" s="18"/>
      <c r="M18" s="18"/>
      <c r="N18" s="18">
        <v>25000000</v>
      </c>
      <c r="O18" s="18"/>
      <c r="P18" s="18"/>
      <c r="Q18" s="18"/>
      <c r="R18" s="23">
        <v>21836566.999999993</v>
      </c>
      <c r="U18" s="7"/>
      <c r="V18" s="7"/>
    </row>
    <row r="19" spans="1:22" x14ac:dyDescent="0.25">
      <c r="A19" s="21">
        <v>16315</v>
      </c>
      <c r="B19" s="13" t="s">
        <v>41</v>
      </c>
      <c r="C19" s="14"/>
      <c r="D19" s="14"/>
      <c r="E19" s="15">
        <v>10</v>
      </c>
      <c r="F19" s="16" t="s">
        <v>22</v>
      </c>
      <c r="G19" s="15">
        <v>100</v>
      </c>
      <c r="H19" s="17" t="s">
        <v>25</v>
      </c>
      <c r="I19" s="18">
        <v>30000000</v>
      </c>
      <c r="J19" s="18"/>
      <c r="K19" s="18">
        <v>15000000</v>
      </c>
      <c r="L19" s="18"/>
      <c r="M19" s="18"/>
      <c r="N19" s="18"/>
      <c r="O19" s="18"/>
      <c r="P19" s="18"/>
      <c r="Q19" s="18"/>
      <c r="R19" s="23"/>
    </row>
    <row r="20" spans="1:22" x14ac:dyDescent="0.25">
      <c r="A20" s="21">
        <v>16334</v>
      </c>
      <c r="B20" s="13" t="s">
        <v>42</v>
      </c>
      <c r="C20" s="14"/>
      <c r="D20" s="14"/>
      <c r="E20" s="15">
        <v>10</v>
      </c>
      <c r="F20" s="16" t="s">
        <v>22</v>
      </c>
      <c r="G20" s="15">
        <v>100</v>
      </c>
      <c r="H20" s="17" t="s">
        <v>25</v>
      </c>
      <c r="I20" s="18">
        <v>29999999</v>
      </c>
      <c r="J20" s="18"/>
      <c r="K20" s="18"/>
      <c r="L20" s="18">
        <v>17999999</v>
      </c>
      <c r="M20" s="18"/>
      <c r="N20" s="18"/>
      <c r="O20" s="18"/>
      <c r="P20" s="18"/>
      <c r="Q20" s="18"/>
      <c r="R20" s="23"/>
      <c r="U20" s="7"/>
      <c r="V20" s="7"/>
    </row>
    <row r="21" spans="1:22" s="6" customFormat="1" x14ac:dyDescent="0.25">
      <c r="A21" s="21">
        <v>16336</v>
      </c>
      <c r="B21" s="13" t="s">
        <v>43</v>
      </c>
      <c r="C21" s="14"/>
      <c r="D21" s="14"/>
      <c r="E21" s="15">
        <v>10</v>
      </c>
      <c r="F21" s="16" t="s">
        <v>22</v>
      </c>
      <c r="G21" s="15">
        <v>100</v>
      </c>
      <c r="H21" s="17" t="s">
        <v>25</v>
      </c>
      <c r="I21" s="18">
        <v>30843270</v>
      </c>
      <c r="J21" s="18"/>
      <c r="K21" s="18">
        <v>15000000</v>
      </c>
      <c r="L21" s="18"/>
      <c r="M21" s="18">
        <v>15843270</v>
      </c>
      <c r="N21" s="18"/>
      <c r="O21" s="18"/>
      <c r="P21" s="18"/>
      <c r="Q21" s="18"/>
      <c r="R21" s="23"/>
    </row>
    <row r="22" spans="1:22" x14ac:dyDescent="0.25">
      <c r="A22" s="21">
        <v>16338</v>
      </c>
      <c r="B22" s="13" t="s">
        <v>44</v>
      </c>
      <c r="C22" s="14"/>
      <c r="D22" s="14"/>
      <c r="E22" s="15">
        <v>10</v>
      </c>
      <c r="F22" s="16" t="s">
        <v>22</v>
      </c>
      <c r="G22" s="15">
        <v>100</v>
      </c>
      <c r="H22" s="17" t="s">
        <v>25</v>
      </c>
      <c r="I22" s="18">
        <v>50000000</v>
      </c>
      <c r="J22" s="18"/>
      <c r="K22" s="18">
        <v>15000000</v>
      </c>
      <c r="L22" s="18"/>
      <c r="M22" s="18"/>
      <c r="N22" s="18">
        <v>15000000</v>
      </c>
      <c r="O22" s="18"/>
      <c r="P22" s="18"/>
      <c r="Q22" s="18">
        <v>10000000</v>
      </c>
      <c r="R22" s="23"/>
    </row>
    <row r="23" spans="1:22" ht="30" x14ac:dyDescent="0.25">
      <c r="A23" s="21">
        <v>16368</v>
      </c>
      <c r="B23" s="13" t="s">
        <v>45</v>
      </c>
      <c r="C23" s="14"/>
      <c r="D23" s="14"/>
      <c r="E23" s="15">
        <v>10</v>
      </c>
      <c r="F23" s="16" t="s">
        <v>22</v>
      </c>
      <c r="G23" s="15">
        <v>100</v>
      </c>
      <c r="H23" s="17" t="s">
        <v>25</v>
      </c>
      <c r="I23" s="18">
        <v>102665141</v>
      </c>
      <c r="J23" s="18"/>
      <c r="K23" s="18">
        <v>20000000</v>
      </c>
      <c r="L23" s="18"/>
      <c r="M23" s="18">
        <v>25000000</v>
      </c>
      <c r="N23" s="18"/>
      <c r="O23" s="18">
        <v>10000000</v>
      </c>
      <c r="P23" s="18"/>
      <c r="Q23" s="18">
        <v>25665141</v>
      </c>
      <c r="R23" s="23"/>
    </row>
    <row r="24" spans="1:22" x14ac:dyDescent="0.25">
      <c r="A24" s="21">
        <v>16646</v>
      </c>
      <c r="B24" s="13" t="s">
        <v>46</v>
      </c>
      <c r="C24" s="14"/>
      <c r="D24" s="14"/>
      <c r="E24" s="15">
        <v>10</v>
      </c>
      <c r="F24" s="16" t="s">
        <v>22</v>
      </c>
      <c r="G24" s="15">
        <v>100</v>
      </c>
      <c r="H24" s="17" t="s">
        <v>25</v>
      </c>
      <c r="I24" s="18">
        <v>103810991</v>
      </c>
      <c r="J24" s="18"/>
      <c r="K24" s="18"/>
      <c r="L24" s="18">
        <v>35000000</v>
      </c>
      <c r="M24" s="18"/>
      <c r="N24" s="18"/>
      <c r="O24" s="18">
        <v>35000000</v>
      </c>
      <c r="P24" s="18"/>
      <c r="Q24" s="18"/>
      <c r="R24" s="23">
        <v>13810991</v>
      </c>
    </row>
    <row r="25" spans="1:22" s="6" customFormat="1" ht="30" x14ac:dyDescent="0.25">
      <c r="A25" s="21">
        <v>16647</v>
      </c>
      <c r="B25" s="13" t="s">
        <v>47</v>
      </c>
      <c r="C25" s="14"/>
      <c r="D25" s="14"/>
      <c r="E25" s="15">
        <v>10</v>
      </c>
      <c r="F25" s="16" t="s">
        <v>22</v>
      </c>
      <c r="G25" s="15">
        <v>100</v>
      </c>
      <c r="H25" s="17" t="s">
        <v>25</v>
      </c>
      <c r="I25" s="18">
        <v>2893680</v>
      </c>
      <c r="J25" s="18"/>
      <c r="K25" s="18"/>
      <c r="L25" s="18"/>
      <c r="M25" s="18"/>
      <c r="N25" s="18"/>
      <c r="O25" s="18"/>
      <c r="P25" s="18"/>
      <c r="Q25" s="18"/>
      <c r="R25" s="23"/>
    </row>
    <row r="26" spans="1:22" ht="30" x14ac:dyDescent="0.25">
      <c r="A26" s="21">
        <v>16698</v>
      </c>
      <c r="B26" s="13" t="s">
        <v>48</v>
      </c>
      <c r="C26" s="14"/>
      <c r="D26" s="14"/>
      <c r="E26" s="15">
        <v>10</v>
      </c>
      <c r="F26" s="16" t="s">
        <v>22</v>
      </c>
      <c r="G26" s="15">
        <v>100</v>
      </c>
      <c r="H26" s="17" t="s">
        <v>25</v>
      </c>
      <c r="I26" s="18">
        <v>13854124</v>
      </c>
      <c r="J26" s="18"/>
      <c r="K26" s="18"/>
      <c r="L26" s="18"/>
      <c r="M26" s="18"/>
      <c r="N26" s="18"/>
      <c r="O26" s="18"/>
      <c r="P26" s="18"/>
      <c r="Q26" s="18"/>
      <c r="R26" s="23"/>
    </row>
    <row r="27" spans="1:22" ht="30" x14ac:dyDescent="0.25">
      <c r="A27" s="21">
        <v>16368</v>
      </c>
      <c r="B27" s="13" t="s">
        <v>45</v>
      </c>
      <c r="C27" s="14"/>
      <c r="D27" s="14"/>
      <c r="E27" s="15" t="s">
        <v>23</v>
      </c>
      <c r="F27" s="16" t="s">
        <v>1</v>
      </c>
      <c r="G27" s="15" t="s">
        <v>24</v>
      </c>
      <c r="H27" s="17" t="s">
        <v>25</v>
      </c>
      <c r="I27" s="18">
        <v>3975551</v>
      </c>
      <c r="J27" s="18">
        <v>331295.91666666669</v>
      </c>
      <c r="K27" s="18">
        <v>331295.91666666669</v>
      </c>
      <c r="L27" s="18">
        <v>331295.91666666669</v>
      </c>
      <c r="M27" s="18">
        <v>331295.91666666669</v>
      </c>
      <c r="N27" s="18">
        <v>331295.91666666669</v>
      </c>
      <c r="O27" s="18">
        <v>331295.91666666669</v>
      </c>
      <c r="P27" s="18">
        <v>331295.91666666669</v>
      </c>
      <c r="Q27" s="18">
        <v>331295.91666666669</v>
      </c>
      <c r="R27" s="23">
        <v>331295.91666666669</v>
      </c>
    </row>
    <row r="28" spans="1:22" ht="30" x14ac:dyDescent="0.25">
      <c r="A28" s="21">
        <v>16861</v>
      </c>
      <c r="B28" s="13" t="s">
        <v>49</v>
      </c>
      <c r="C28" s="14"/>
      <c r="D28" s="14"/>
      <c r="E28" s="15" t="s">
        <v>23</v>
      </c>
      <c r="F28" s="16" t="s">
        <v>1</v>
      </c>
      <c r="G28" s="15" t="s">
        <v>24</v>
      </c>
      <c r="H28" s="17" t="s">
        <v>25</v>
      </c>
      <c r="I28" s="18">
        <v>439157163</v>
      </c>
      <c r="J28" s="18">
        <v>36596430.280000001</v>
      </c>
      <c r="K28" s="18">
        <v>36596430.280000001</v>
      </c>
      <c r="L28" s="18">
        <v>36596430.280000001</v>
      </c>
      <c r="M28" s="18">
        <v>36596430.280000001</v>
      </c>
      <c r="N28" s="18">
        <v>36596430.280000001</v>
      </c>
      <c r="O28" s="18">
        <v>36596430.280000001</v>
      </c>
      <c r="P28" s="18">
        <v>36596430.280000001</v>
      </c>
      <c r="Q28" s="18">
        <v>36596430.280000001</v>
      </c>
      <c r="R28" s="23">
        <v>36596429.919999912</v>
      </c>
    </row>
    <row r="29" spans="1:22" x14ac:dyDescent="0.25">
      <c r="A29" s="21">
        <v>16864</v>
      </c>
      <c r="B29" s="13" t="s">
        <v>50</v>
      </c>
      <c r="C29" s="14"/>
      <c r="D29" s="14"/>
      <c r="E29" s="15" t="s">
        <v>23</v>
      </c>
      <c r="F29" s="16" t="s">
        <v>1</v>
      </c>
      <c r="G29" s="15" t="s">
        <v>24</v>
      </c>
      <c r="H29" s="17" t="s">
        <v>25</v>
      </c>
      <c r="I29" s="18">
        <v>556867286</v>
      </c>
      <c r="J29" s="18">
        <v>46405607.149999999</v>
      </c>
      <c r="K29" s="18">
        <v>46405607.149999999</v>
      </c>
      <c r="L29" s="18">
        <v>46405607.149999999</v>
      </c>
      <c r="M29" s="18">
        <v>46405607.149999999</v>
      </c>
      <c r="N29" s="18">
        <v>46405607.149999999</v>
      </c>
      <c r="O29" s="18">
        <v>46405607.149999999</v>
      </c>
      <c r="P29" s="18">
        <v>46405607.149999999</v>
      </c>
      <c r="Q29" s="18">
        <v>46405607.149999999</v>
      </c>
      <c r="R29" s="23">
        <v>46405607.350000076</v>
      </c>
    </row>
    <row r="30" spans="1:22" x14ac:dyDescent="0.25">
      <c r="A30" s="21">
        <v>14534</v>
      </c>
      <c r="B30" s="13" t="s">
        <v>31</v>
      </c>
      <c r="C30" s="14"/>
      <c r="D30" s="14"/>
      <c r="E30" s="15">
        <v>60</v>
      </c>
      <c r="F30" s="16" t="s">
        <v>27</v>
      </c>
      <c r="G30" s="15">
        <v>351</v>
      </c>
      <c r="H30" s="17" t="s">
        <v>25</v>
      </c>
      <c r="I30" s="18">
        <v>782563999</v>
      </c>
      <c r="J30" s="18">
        <v>65213666.579999998</v>
      </c>
      <c r="K30" s="18">
        <v>65213666.579999998</v>
      </c>
      <c r="L30" s="18">
        <v>65213666.579999998</v>
      </c>
      <c r="M30" s="18">
        <v>65213666.579999998</v>
      </c>
      <c r="N30" s="18">
        <v>65213666.579999998</v>
      </c>
      <c r="O30" s="18">
        <v>65213666.579999998</v>
      </c>
      <c r="P30" s="18">
        <v>65213666.579999998</v>
      </c>
      <c r="Q30" s="18">
        <v>65213666.579999998</v>
      </c>
      <c r="R30" s="23">
        <v>65213666.619999997</v>
      </c>
    </row>
    <row r="31" spans="1:22" hidden="1" x14ac:dyDescent="0.25">
      <c r="A31" s="21"/>
      <c r="B31" s="13">
        <f>_xlfn.XLOOKUP(Tabla2[[#This Row],[SNIP]],'[3]PNPIP 2023-2026'!$A:$A,'[3]PNPIP 2023-2026'!$D:$D,0)</f>
        <v>0</v>
      </c>
      <c r="C31" s="14"/>
      <c r="D31" s="14"/>
      <c r="E31" s="15"/>
      <c r="F31" s="16"/>
      <c r="G31" s="15"/>
      <c r="H31" s="17" t="s">
        <v>25</v>
      </c>
      <c r="I31" s="18"/>
      <c r="J31" s="18"/>
      <c r="K31" s="18"/>
      <c r="L31" s="18"/>
      <c r="M31" s="18"/>
      <c r="N31" s="18"/>
      <c r="O31" s="18"/>
      <c r="P31" s="18"/>
      <c r="Q31" s="18"/>
      <c r="R31" s="23"/>
    </row>
    <row r="32" spans="1:22" hidden="1" x14ac:dyDescent="0.25">
      <c r="A32" s="21"/>
      <c r="B32" s="13">
        <f>_xlfn.XLOOKUP(Tabla2[[#This Row],[SNIP]],'[3]PNPIP 2023-2026'!$A:$A,'[3]PNPIP 2023-2026'!$D:$D,0)</f>
        <v>0</v>
      </c>
      <c r="C32" s="14"/>
      <c r="D32" s="14"/>
      <c r="E32" s="15"/>
      <c r="F32" s="16"/>
      <c r="G32" s="15"/>
      <c r="H32" s="17" t="s">
        <v>25</v>
      </c>
      <c r="I32" s="18"/>
      <c r="J32" s="18"/>
      <c r="K32" s="18"/>
      <c r="L32" s="18"/>
      <c r="M32" s="18"/>
      <c r="N32" s="18"/>
      <c r="O32" s="18"/>
      <c r="P32" s="18"/>
      <c r="Q32" s="18"/>
      <c r="R32" s="23"/>
    </row>
    <row r="33" spans="1:18" hidden="1" x14ac:dyDescent="0.25">
      <c r="A33" s="21"/>
      <c r="B33" s="13">
        <f>_xlfn.XLOOKUP(Tabla2[[#This Row],[SNIP]],'[3]PNPIP 2023-2026'!$A:$A,'[3]PNPIP 2023-2026'!$D:$D,0)</f>
        <v>0</v>
      </c>
      <c r="C33" s="14"/>
      <c r="D33" s="14"/>
      <c r="E33" s="15"/>
      <c r="F33" s="16"/>
      <c r="G33" s="15"/>
      <c r="H33" s="17" t="s">
        <v>25</v>
      </c>
      <c r="I33" s="18"/>
      <c r="J33" s="18"/>
      <c r="K33" s="18"/>
      <c r="L33" s="18"/>
      <c r="M33" s="18"/>
      <c r="N33" s="18"/>
      <c r="O33" s="18"/>
      <c r="P33" s="18"/>
      <c r="Q33" s="18"/>
      <c r="R33" s="23"/>
    </row>
    <row r="34" spans="1:18" hidden="1" x14ac:dyDescent="0.25">
      <c r="A34" s="21"/>
      <c r="B34" s="13">
        <f>_xlfn.XLOOKUP(Tabla2[[#This Row],[SNIP]],'[3]PNPIP 2023-2026'!$A:$A,'[3]PNPIP 2023-2026'!$D:$D,0)</f>
        <v>0</v>
      </c>
      <c r="C34" s="14"/>
      <c r="D34" s="14"/>
      <c r="E34" s="15"/>
      <c r="F34" s="16"/>
      <c r="G34" s="15"/>
      <c r="H34" s="17" t="s">
        <v>25</v>
      </c>
      <c r="I34" s="18"/>
      <c r="J34" s="18"/>
      <c r="K34" s="18"/>
      <c r="L34" s="18"/>
      <c r="M34" s="18"/>
      <c r="N34" s="18"/>
      <c r="O34" s="18"/>
      <c r="P34" s="18"/>
      <c r="Q34" s="18"/>
      <c r="R34" s="23"/>
    </row>
    <row r="35" spans="1:18" hidden="1" x14ac:dyDescent="0.25">
      <c r="A35" s="21"/>
      <c r="B35" s="13">
        <f>_xlfn.XLOOKUP(Tabla2[[#This Row],[SNIP]],'[3]PNPIP 2023-2026'!$A:$A,'[3]PNPIP 2023-2026'!$D:$D,0)</f>
        <v>0</v>
      </c>
      <c r="C35" s="14"/>
      <c r="D35" s="14"/>
      <c r="E35" s="15"/>
      <c r="F35" s="16"/>
      <c r="G35" s="15"/>
      <c r="H35" s="17" t="s">
        <v>25</v>
      </c>
      <c r="I35" s="18"/>
      <c r="J35" s="18"/>
      <c r="K35" s="18"/>
      <c r="L35" s="18"/>
      <c r="M35" s="18"/>
      <c r="N35" s="18"/>
      <c r="O35" s="18"/>
      <c r="P35" s="18"/>
      <c r="Q35" s="18"/>
      <c r="R35" s="23"/>
    </row>
    <row r="36" spans="1:18" hidden="1" x14ac:dyDescent="0.25">
      <c r="A36" s="21"/>
      <c r="B36" s="13">
        <f>_xlfn.XLOOKUP(Tabla2[[#This Row],[SNIP]],'[3]PNPIP 2023-2026'!$A:$A,'[3]PNPIP 2023-2026'!$D:$D,0)</f>
        <v>0</v>
      </c>
      <c r="C36" s="14"/>
      <c r="D36" s="14"/>
      <c r="E36" s="15"/>
      <c r="F36" s="16"/>
      <c r="G36" s="15"/>
      <c r="H36" s="17" t="s">
        <v>25</v>
      </c>
      <c r="I36" s="18"/>
      <c r="J36" s="18"/>
      <c r="K36" s="18"/>
      <c r="L36" s="18"/>
      <c r="M36" s="18"/>
      <c r="N36" s="18"/>
      <c r="O36" s="18"/>
      <c r="P36" s="18"/>
      <c r="Q36" s="18"/>
      <c r="R36" s="23"/>
    </row>
    <row r="37" spans="1:18" hidden="1" x14ac:dyDescent="0.25">
      <c r="A37" s="21"/>
      <c r="B37" s="13">
        <f>_xlfn.XLOOKUP(Tabla2[[#This Row],[SNIP]],'[3]PNPIP 2023-2026'!$A:$A,'[3]PNPIP 2023-2026'!$D:$D,0)</f>
        <v>0</v>
      </c>
      <c r="C37" s="14"/>
      <c r="D37" s="14"/>
      <c r="E37" s="15"/>
      <c r="F37" s="16"/>
      <c r="G37" s="15"/>
      <c r="H37" s="17" t="s">
        <v>25</v>
      </c>
      <c r="I37" s="18"/>
      <c r="J37" s="18"/>
      <c r="K37" s="18"/>
      <c r="L37" s="18"/>
      <c r="M37" s="18"/>
      <c r="N37" s="18"/>
      <c r="O37" s="18"/>
      <c r="P37" s="18"/>
      <c r="Q37" s="18"/>
      <c r="R37" s="23"/>
    </row>
    <row r="38" spans="1:18" hidden="1" x14ac:dyDescent="0.25">
      <c r="A38" s="21"/>
      <c r="B38" s="13">
        <f>_xlfn.XLOOKUP(Tabla2[[#This Row],[SNIP]],'[3]PNPIP 2023-2026'!$A:$A,'[3]PNPIP 2023-2026'!$D:$D,0)</f>
        <v>0</v>
      </c>
      <c r="C38" s="14"/>
      <c r="D38" s="14"/>
      <c r="E38" s="15"/>
      <c r="F38" s="16"/>
      <c r="G38" s="15"/>
      <c r="H38" s="17" t="s">
        <v>25</v>
      </c>
      <c r="I38" s="18"/>
      <c r="J38" s="18"/>
      <c r="K38" s="18"/>
      <c r="L38" s="18"/>
      <c r="M38" s="18"/>
      <c r="N38" s="18"/>
      <c r="O38" s="18"/>
      <c r="P38" s="18"/>
      <c r="Q38" s="18"/>
      <c r="R38" s="23"/>
    </row>
    <row r="39" spans="1:18" hidden="1" x14ac:dyDescent="0.25">
      <c r="A39" s="21"/>
      <c r="B39" s="13">
        <f>_xlfn.XLOOKUP(Tabla2[[#This Row],[SNIP]],'[3]PNPIP 2023-2026'!$A:$A,'[3]PNPIP 2023-2026'!$D:$D,0)</f>
        <v>0</v>
      </c>
      <c r="C39" s="14"/>
      <c r="D39" s="14"/>
      <c r="E39" s="15"/>
      <c r="F39" s="16"/>
      <c r="G39" s="15"/>
      <c r="H39" s="17" t="s">
        <v>25</v>
      </c>
      <c r="I39" s="18"/>
      <c r="J39" s="18"/>
      <c r="K39" s="18"/>
      <c r="L39" s="18"/>
      <c r="M39" s="18"/>
      <c r="N39" s="18"/>
      <c r="O39" s="18"/>
      <c r="P39" s="18"/>
      <c r="Q39" s="18"/>
      <c r="R39" s="23"/>
    </row>
    <row r="40" spans="1:18" hidden="1" x14ac:dyDescent="0.25">
      <c r="A40" s="21"/>
      <c r="B40" s="13">
        <f>_xlfn.XLOOKUP(Tabla2[[#This Row],[SNIP]],'[3]PNPIP 2023-2026'!$A:$A,'[3]PNPIP 2023-2026'!$D:$D,0)</f>
        <v>0</v>
      </c>
      <c r="C40" s="14"/>
      <c r="D40" s="14"/>
      <c r="E40" s="15"/>
      <c r="F40" s="16"/>
      <c r="G40" s="15"/>
      <c r="H40" s="17" t="s">
        <v>25</v>
      </c>
      <c r="I40" s="18"/>
      <c r="J40" s="18"/>
      <c r="K40" s="18"/>
      <c r="L40" s="18"/>
      <c r="M40" s="18"/>
      <c r="N40" s="18"/>
      <c r="O40" s="18"/>
      <c r="P40" s="18"/>
      <c r="Q40" s="18"/>
      <c r="R40" s="23"/>
    </row>
    <row r="41" spans="1:18" hidden="1" x14ac:dyDescent="0.25">
      <c r="A41" s="21"/>
      <c r="B41" s="13">
        <f>_xlfn.XLOOKUP(Tabla2[[#This Row],[SNIP]],'[3]PNPIP 2023-2026'!$A:$A,'[3]PNPIP 2023-2026'!$D:$D,0)</f>
        <v>0</v>
      </c>
      <c r="C41" s="14"/>
      <c r="D41" s="14"/>
      <c r="E41" s="15"/>
      <c r="F41" s="16"/>
      <c r="G41" s="15"/>
      <c r="H41" s="17" t="s">
        <v>25</v>
      </c>
      <c r="I41" s="18"/>
      <c r="J41" s="18"/>
      <c r="K41" s="18"/>
      <c r="L41" s="18"/>
      <c r="M41" s="18"/>
      <c r="N41" s="18"/>
      <c r="O41" s="18"/>
      <c r="P41" s="18"/>
      <c r="Q41" s="18"/>
      <c r="R41" s="23"/>
    </row>
    <row r="42" spans="1:18" hidden="1" x14ac:dyDescent="0.25">
      <c r="A42" s="21"/>
      <c r="B42" s="13">
        <f>_xlfn.XLOOKUP(Tabla2[[#This Row],[SNIP]],'[3]PNPIP 2023-2026'!$A:$A,'[3]PNPIP 2023-2026'!$D:$D,0)</f>
        <v>0</v>
      </c>
      <c r="C42" s="14"/>
      <c r="D42" s="14"/>
      <c r="E42" s="15"/>
      <c r="F42" s="16"/>
      <c r="G42" s="15"/>
      <c r="H42" s="17" t="s">
        <v>25</v>
      </c>
      <c r="I42" s="18"/>
      <c r="J42" s="18"/>
      <c r="K42" s="18"/>
      <c r="L42" s="18"/>
      <c r="M42" s="18"/>
      <c r="N42" s="18"/>
      <c r="O42" s="18"/>
      <c r="P42" s="18"/>
      <c r="Q42" s="18"/>
      <c r="R42" s="23"/>
    </row>
    <row r="43" spans="1:18" hidden="1" x14ac:dyDescent="0.25">
      <c r="A43" s="21"/>
      <c r="B43" s="13">
        <f>_xlfn.XLOOKUP(Tabla2[[#This Row],[SNIP]],'[3]PNPIP 2023-2026'!$A:$A,'[3]PNPIP 2023-2026'!$D:$D,0)</f>
        <v>0</v>
      </c>
      <c r="C43" s="14"/>
      <c r="D43" s="14"/>
      <c r="E43" s="15"/>
      <c r="F43" s="16"/>
      <c r="G43" s="15"/>
      <c r="H43" s="17" t="s">
        <v>25</v>
      </c>
      <c r="I43" s="18"/>
      <c r="J43" s="18"/>
      <c r="K43" s="18"/>
      <c r="L43" s="18"/>
      <c r="M43" s="18"/>
      <c r="N43" s="18"/>
      <c r="O43" s="18"/>
      <c r="P43" s="18"/>
      <c r="Q43" s="18"/>
      <c r="R43" s="23"/>
    </row>
    <row r="44" spans="1:18" hidden="1" x14ac:dyDescent="0.25">
      <c r="A44" s="21"/>
      <c r="B44" s="13">
        <f>_xlfn.XLOOKUP(Tabla2[[#This Row],[SNIP]],'[3]PNPIP 2023-2026'!$A:$A,'[3]PNPIP 2023-2026'!$D:$D,0)</f>
        <v>0</v>
      </c>
      <c r="C44" s="14"/>
      <c r="D44" s="14"/>
      <c r="E44" s="15"/>
      <c r="F44" s="16"/>
      <c r="G44" s="15"/>
      <c r="H44" s="17" t="s">
        <v>25</v>
      </c>
      <c r="I44" s="18"/>
      <c r="J44" s="18"/>
      <c r="K44" s="18"/>
      <c r="L44" s="18"/>
      <c r="M44" s="18"/>
      <c r="N44" s="18"/>
      <c r="O44" s="18"/>
      <c r="P44" s="18"/>
      <c r="Q44" s="18"/>
      <c r="R44" s="23"/>
    </row>
    <row r="45" spans="1:18" hidden="1" x14ac:dyDescent="0.25">
      <c r="A45" s="21"/>
      <c r="B45" s="13">
        <f>_xlfn.XLOOKUP(Tabla2[[#This Row],[SNIP]],'[3]PNPIP 2023-2026'!$A:$A,'[3]PNPIP 2023-2026'!$D:$D,0)</f>
        <v>0</v>
      </c>
      <c r="C45" s="14"/>
      <c r="D45" s="14"/>
      <c r="E45" s="15"/>
      <c r="F45" s="16"/>
      <c r="G45" s="15"/>
      <c r="H45" s="17" t="s">
        <v>25</v>
      </c>
      <c r="I45" s="18"/>
      <c r="J45" s="18"/>
      <c r="K45" s="18"/>
      <c r="L45" s="18"/>
      <c r="M45" s="18"/>
      <c r="N45" s="18"/>
      <c r="O45" s="18"/>
      <c r="P45" s="18"/>
      <c r="Q45" s="18"/>
      <c r="R45" s="23"/>
    </row>
    <row r="46" spans="1:18" hidden="1" x14ac:dyDescent="0.25">
      <c r="A46" s="24"/>
      <c r="B46" s="25">
        <f>_xlfn.XLOOKUP(Tabla2[[#This Row],[SNIP]],'[3]PNPIP 2023-2026'!$A:$A,'[3]PNPIP 2023-2026'!$D:$D,0)</f>
        <v>0</v>
      </c>
      <c r="C46" s="26"/>
      <c r="D46" s="26"/>
      <c r="E46" s="27"/>
      <c r="F46" s="16"/>
      <c r="G46" s="27"/>
      <c r="H46" s="28" t="s">
        <v>25</v>
      </c>
      <c r="I46" s="29"/>
      <c r="J46" s="29"/>
      <c r="K46" s="29"/>
      <c r="L46" s="29"/>
      <c r="M46" s="29"/>
      <c r="N46" s="29"/>
      <c r="O46" s="29"/>
      <c r="P46" s="29"/>
      <c r="Q46" s="29"/>
      <c r="R46" s="30"/>
    </row>
    <row r="47" spans="1:18" x14ac:dyDescent="0.25">
      <c r="A47" s="24" t="s">
        <v>0</v>
      </c>
      <c r="B47" s="25"/>
      <c r="C47" s="26"/>
      <c r="D47" s="26"/>
      <c r="E47" s="27"/>
      <c r="F47" s="27"/>
      <c r="G47" s="27"/>
      <c r="H47" s="28"/>
      <c r="I47" s="32">
        <f>SUBTOTAL(109,Tabla2[Año 2026])</f>
        <v>3504354716</v>
      </c>
      <c r="J47" s="32">
        <f>SUBTOTAL(109,Tabla2[Abril])</f>
        <v>231497957.18666667</v>
      </c>
      <c r="K47" s="32">
        <f>SUBTOTAL(109,Tabla2[Mayo])</f>
        <v>331315956.18666667</v>
      </c>
      <c r="L47" s="32">
        <f>SUBTOTAL(109,Tabla2[Junio])</f>
        <v>319497956.18666667</v>
      </c>
      <c r="M47" s="32">
        <f>SUBTOTAL(109,Tabla2[Julio])</f>
        <v>312367604.18666667</v>
      </c>
      <c r="N47" s="32">
        <f>SUBTOTAL(109,Tabla2[Agosto])</f>
        <v>286497957.18666667</v>
      </c>
      <c r="O47" s="32">
        <f>SUBTOTAL(109,Tabla2[Septiembre])</f>
        <v>281497957.18666667</v>
      </c>
      <c r="P47" s="32">
        <f>SUBTOTAL(109,Tabla2[Octubre])</f>
        <v>236497957.18666667</v>
      </c>
      <c r="Q47" s="32">
        <f>SUBTOTAL(109,Tabla2[Noviembre])</f>
        <v>294442092.18666667</v>
      </c>
      <c r="R47" s="32">
        <f>SUBTOTAL(109,Tabla2[Diciembre])</f>
        <v>252145514.94666669</v>
      </c>
    </row>
    <row r="48" spans="1:18" x14ac:dyDescent="0.25">
      <c r="J48" s="19"/>
      <c r="K48" s="19"/>
      <c r="L48" s="19"/>
      <c r="M48" s="19"/>
      <c r="N48" s="19"/>
      <c r="O48" s="19"/>
      <c r="P48" s="19"/>
      <c r="Q48" s="19"/>
      <c r="R48" s="19"/>
    </row>
    <row r="50" spans="9:18" x14ac:dyDescent="0.25"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9:18" x14ac:dyDescent="0.25">
      <c r="I51" s="11"/>
      <c r="J51" s="11"/>
      <c r="K51" s="11"/>
      <c r="L51" s="11"/>
      <c r="M51" s="11"/>
      <c r="N51" s="11"/>
      <c r="O51" s="11"/>
      <c r="P51" s="11"/>
      <c r="Q51" s="11"/>
      <c r="R51" s="11"/>
    </row>
  </sheetData>
  <mergeCells count="6">
    <mergeCell ref="A1:B3"/>
    <mergeCell ref="C1:R1"/>
    <mergeCell ref="C2:R3"/>
    <mergeCell ref="A4:B4"/>
    <mergeCell ref="C4:H4"/>
    <mergeCell ref="I4:R4"/>
  </mergeCells>
  <pageMargins left="0.23622047244094491" right="0.23622047244094491" top="0.74803149606299213" bottom="0.74803149606299213" header="0.31496062992125984" footer="0.31496062992125984"/>
  <pageSetup paperSize="5" scale="75" fitToHeight="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b E 5 L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V L L d Z 1 8 b f R h 3 F t 9 K F + s A M A A A D / / w M A U E s D B B Q A A g A I A A A A I Q D U r 3 t z t w E A A P g E A A A T A A A A R m 9 y b X V s Y X M v U 2 V j d G l v b j E u b d S T z W r j M B S F 9 4 G + w 0 W z S c C Y 2 G 0 6 / c G L k E x p Y G g N S V d x F r J 9 k w p k y U h y m U 7 I U 3 X X b V 5 s 5 M R J K b V K Z 1 k v b H H u k X T u 5 b P G z D A p Y L r / B t e d j n 6 k C n P 4 Q W Y 0 5 d j v B 9 C N 6 Q o h 6 B G I g K M 5 6 Y B 9 7 h V b o b B K n C / 9 n V V 3 b x h H f y S F Q W F 0 l 4 y u k g e N S i f 2 t W L S L y W n I p P J W G Z V U V u S 0 X A 4 H U P Y D w d J r F B X Z Y X a y L 0 w E U 9 2 r w 2 V x L + H d / B m 9 c t 8 S X o e z C d F y b E + i N b Z I x L 4 p 2 T R 8 / b 5 j u m j J u p 6 P s m j Y 1 N k s Z m P q a G L x m 7 b Z a W E j B Y p o 7 m s W 9 1 Z / Z m i Q i + l K k a S V 4 W Y P Z e 2 0 c M p 3 n p N 9 n p A P D C 2 B g b / m I 0 H B z 1 0 6 K c O / c y h D x z 6 u U P / 6 d A v H P r l O 3 3 T O + k w 0 T 6 Z F k T C B p H w W y I S t i M S f k T k l 8 h o i n / t F D S U S h b y i d n l G y t x r R m 8 R Z r b X A d K Q p u j q Q w 5 n 2 a U U 6 U j o y o 8 J v k / + p x B a h x j O 0 C 4 o 5 l t l 3 K w 9 z 7 b X 9 v a c o R m X N s X A f H 2 N e U s o 7 t p f Y L u R J j z M 7 + + 9 o v s t m 4 Y u A p H e k V V p K j a + P 1 Q u X A d d v m + 8 C n D / w A A A P / / A w B Q S w E C L Q A U A A Y A C A A A A C E A K t 2 q Q N I A A A A 3 A Q A A E w A A A A A A A A A A A A A A A A A A A A A A W 0 N v b n R l b n R f V H l w Z X N d L n h t b F B L A Q I t A B Q A A g A I A A A A I Q A F s T k u r Q A A A P c A A A A S A A A A A A A A A A A A A A A A A A s D A A B D b 2 5 m a W c v U G F j a 2 F n Z S 5 4 b W x Q S w E C L Q A U A A I A C A A A A C E A 1 K 9 7 c 7 c B A A D 4 B A A A E w A A A A A A A A A A A A A A A A D o A w A A R m 9 y b X V s Y X M v U 2 V j d G l v b j E u b V B L B Q Y A A A A A A w A D A M I A A A D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h s A A A A A A A B U G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Z U M T Q 6 M z k 6 M D U u M T A w O D E 5 N V o i L z 4 8 R W 5 0 c n k g V H l w Z T 0 i R m l s b E N v b H V t b l R 5 c G V z I i B W Y W x 1 Z T 0 i c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l h M j B j Z i 0 z Y 2 M w L T R k Z G Q t Y T V l O S 1 h Z G U 3 Y z Q x Y z V k Z D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0 O j M 5 O j A 2 L j E 2 N D k z N z B a I i 8 + P E V u d H J 5 I F R 5 c G U 9 I k Z p b G x D b 2 x 1 b W 5 U e X B l c y I g V m F s d W U 9 I n N C Z 0 1 H Q X d N R k J R T U Q i L z 4 8 R W 5 0 c n k g V H l w Z T 0 i R m l s b E N v b H V t b k 5 h b W V z I i B W Y W x 1 Z T 0 i c 1 s m c X V v d D t Q b G F u I E 5 h Y 2 l v b m F s I F B y b 3 l l Y 3 R v c y B k Z S B J b n Z l c n N p w 7 N u I F D D u m J s a W N h I D I w M j U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G Q z Z T B i N i 0 y M j d h L T R h M z M t Y m Y 2 M i 1 i M 2 E 3 Y T h h Z D g z N G M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U G x h b i B O Y W N p b 2 5 h b C B Q c m 9 5 Z W N 0 b 3 M g Z G U g S W 5 2 Z X J z a c O z b i B Q w 7 p i b G l j Y S A y M D I 1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L C Z x d W 9 0 O 1 N l Y 3 R p b 2 4 x L 1 R h Y m x l M D A y I C h Q Y W d l I D I p L 0 F 1 d G 9 S Z W 1 v d m V k Q 2 9 s d W 1 u c z E u e 0 N v b H V t b j U s N H 0 m c X V v d D s s J n F 1 b 3 Q 7 U 2 V j d G l v b j E v V G F i b G U w M D I g K F B h Z 2 U g M i k v Q X V 0 b 1 J l b W 9 2 Z W R D b 2 x 1 b W 5 z M S 5 7 Q 2 9 s d W 1 u N i w 1 f S Z x d W 9 0 O y w m c X V v d D t T Z W N 0 a W 9 u M S 9 U Y W J s Z T A w M i A o U G F n Z S A y K S 9 B d X R v U m V t b 3 Z l Z E N v b H V t b n M x L n t D b 2 x 1 b W 4 3 L D Z 9 J n F 1 b 3 Q 7 L C Z x d W 9 0 O 1 N l Y 3 R p b 2 4 x L 1 R h Y m x l M D A y I C h Q Y W d l I D I p L 0 F 1 d G 9 S Z W 1 v d m V k Q 2 9 s d W 1 u c z E u e 0 N v b H V t b j g s N 3 0 m c X V v d D s s J n F 1 b 3 Q 7 U 2 V j d G l v b j E v V G F i b G U w M D I g K F B h Z 2 U g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Q b G F u I E 5 h Y 2 l v b m F s I F B y b 3 l l Y 3 R v c y B k Z S B J b n Z l c n N p w 7 N u I F D D u m J s a W N h I D I w M j U s M H 0 m c X V v d D s s J n F 1 b 3 Q 7 U 2 V j d G l v b j E v V G F i b G U w M D I g K F B h Z 2 U g M i k v Q X V 0 b 1 J l b W 9 2 Z W R D b 2 x 1 b W 5 z M S 5 7 Q 2 9 s d W 1 u M i w x f S Z x d W 9 0 O y w m c X V v d D t T Z W N 0 a W 9 u M S 9 U Y W J s Z T A w M i A o U G F n Z S A y K S 9 B d X R v U m V t b 3 Z l Z E N v b H V t b n M x L n t D b 2 x 1 b W 4 z L D J 9 J n F 1 b 3 Q 7 L C Z x d W 9 0 O 1 N l Y 3 R p b 2 4 x L 1 R h Y m x l M D A y I C h Q Y W d l I D I p L 0 F 1 d G 9 S Z W 1 v d m V k Q 2 9 s d W 1 u c z E u e 0 N v b H V t b j Q s M 3 0 m c X V v d D s s J n F 1 b 3 Q 7 U 2 V j d G l v b j E v V G F i b G U w M D I g K F B h Z 2 U g M i k v Q X V 0 b 1 J l b W 9 2 Z W R D b 2 x 1 b W 5 z M S 5 7 Q 2 9 s d W 1 u N S w 0 f S Z x d W 9 0 O y w m c X V v d D t T Z W N 0 a W 9 u M S 9 U Y W J s Z T A w M i A o U G F n Z S A y K S 9 B d X R v U m V t b 3 Z l Z E N v b H V t b n M x L n t D b 2 x 1 b W 4 2 L D V 9 J n F 1 b 3 Q 7 L C Z x d W 9 0 O 1 N l Y 3 R p b 2 4 x L 1 R h Y m x l M D A y I C h Q Y W d l I D I p L 0 F 1 d G 9 S Z W 1 v d m V k Q 2 9 s d W 1 u c z E u e 0 N v b H V t b j c s N n 0 m c X V v d D s s J n F 1 b 3 Q 7 U 2 V j d G l v b j E v V G F i b G U w M D I g K F B h Z 2 U g M i k v Q X V 0 b 1 J l b W 9 2 Z W R D b 2 x 1 b W 5 z M S 5 7 Q 2 9 s d W 1 u O C w 3 f S Z x d W 9 0 O y w m c X V v d D t T Z W N 0 a W 9 u M S 9 U Y W J s Z T A w M i A o U G F n Z S A y K S 9 B d X R v U m V t b 3 Z l Z E N v b H V t b n M x L n t D b 2 x 1 b W 4 5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I p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P G f s b U D W E 2 h N R p h 3 p W V A g A A A A A C A A A A A A A D Z g A A w A A A A B A A A A B W 6 + n v m 4 g T V u 3 H 9 I M k 4 s D g A A A A A A S A A A C g A A A A E A A A A M B L w 8 7 H W 1 R v Q I z y C u H Y 3 j x Q A A A A C N T m j d 5 h Z C B A B m g 0 m S 4 V J H 4 Y W z c M + Y C n S b 4 S 4 o 7 m n 2 X f r 4 q + e B E B 4 Z J X g E S V 2 z o r L A q 8 R D c d f B h J c a B U M o x s r V L r b R b 8 A M 7 O a U e 7 L G X a X C U U A A A A 4 p s n N Q K p t G / s R L A z s Z I 5 + Q s B S 8 4 = < / D a t a M a s h u p > 
</file>

<file path=customXml/itemProps1.xml><?xml version="1.0" encoding="utf-8"?>
<ds:datastoreItem xmlns:ds="http://schemas.openxmlformats.org/officeDocument/2006/customXml" ds:itemID="{7AC67D63-ACFD-4A23-A029-00D43E6C4A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IP-PE-04-F01 AJUSTADO</vt:lpstr>
      <vt:lpstr>'IP-PE-04-F01 AJUSTADO'!Área_de_impresión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Albuerne</dc:creator>
  <cp:lastModifiedBy>Sergio M. Polanco Albuerne</cp:lastModifiedBy>
  <dcterms:created xsi:type="dcterms:W3CDTF">2024-12-16T14:38:09Z</dcterms:created>
  <dcterms:modified xsi:type="dcterms:W3CDTF">2026-04-15T15:07:58Z</dcterms:modified>
</cp:coreProperties>
</file>