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garcia\Desktop\BACKUP elaine garcia\Desktop\Estados Financieros\2026\Estados Financieros mayo\"/>
    </mc:Choice>
  </mc:AlternateContent>
  <xr:revisionPtr revIDLastSave="0" documentId="8_{BAA14D92-BAC0-41C8-800F-4B7C4A1E8ABC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actual'!$A$1:$I$115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H29" i="5"/>
  <c r="G11" i="5" l="1"/>
  <c r="C91" i="5"/>
  <c r="F85" i="5"/>
  <c r="G85" i="5"/>
  <c r="H85" i="5"/>
  <c r="I85" i="5"/>
  <c r="E85" i="5"/>
  <c r="F68" i="5"/>
  <c r="E73" i="5"/>
  <c r="E48" i="5"/>
  <c r="F40" i="5"/>
  <c r="G40" i="5"/>
  <c r="H40" i="5"/>
  <c r="I40" i="5"/>
  <c r="E40" i="5"/>
  <c r="E18" i="5"/>
  <c r="E88" i="5"/>
  <c r="E84" i="5" s="1"/>
  <c r="H11" i="5"/>
  <c r="C93" i="5"/>
  <c r="C90" i="5"/>
  <c r="C89" i="5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I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I18" i="5"/>
  <c r="H18" i="5"/>
  <c r="G18" i="5"/>
  <c r="F18" i="5"/>
  <c r="D18" i="5"/>
  <c r="B18" i="5"/>
  <c r="C17" i="5"/>
  <c r="C16" i="5"/>
  <c r="C15" i="5"/>
  <c r="C14" i="5"/>
  <c r="C13" i="5"/>
  <c r="C12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H94" i="5" l="1"/>
  <c r="C73" i="5"/>
  <c r="C85" i="5"/>
  <c r="C48" i="5"/>
  <c r="G84" i="5"/>
  <c r="H84" i="5"/>
  <c r="E94" i="5"/>
  <c r="E82" i="5"/>
  <c r="B84" i="5"/>
  <c r="D93" i="5"/>
  <c r="D94" i="5"/>
  <c r="D82" i="5"/>
  <c r="I82" i="5"/>
  <c r="I96" i="5" s="1"/>
  <c r="H82" i="5"/>
  <c r="H96" i="5" s="1"/>
  <c r="C29" i="5"/>
  <c r="C57" i="5"/>
  <c r="C40" i="5"/>
  <c r="G82" i="5"/>
  <c r="G96" i="5" s="1"/>
  <c r="C18" i="5"/>
  <c r="C11" i="5"/>
  <c r="C68" i="5"/>
  <c r="I84" i="5"/>
  <c r="C88" i="5"/>
  <c r="C94" i="5" s="1"/>
  <c r="B63" i="1"/>
  <c r="B77" i="1" s="1"/>
  <c r="B90" i="1" s="1"/>
  <c r="C84" i="5" l="1"/>
  <c r="E96" i="5"/>
  <c r="D96" i="5"/>
  <c r="C81" i="5"/>
  <c r="C78" i="5"/>
  <c r="C80" i="5"/>
  <c r="C79" i="5"/>
  <c r="C77" i="5" l="1"/>
  <c r="F82" i="5"/>
  <c r="F96" i="5" s="1"/>
  <c r="C96" i="5" s="1"/>
  <c r="C82" i="5" l="1"/>
</calcChain>
</file>

<file path=xl/sharedStrings.xml><?xml version="1.0" encoding="utf-8"?>
<sst xmlns="http://schemas.openxmlformats.org/spreadsheetml/2006/main" count="196" uniqueCount="114">
  <si>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</si>
  <si>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</si>
  <si>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</si>
  <si>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</si>
  <si>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</si>
  <si>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</si>
  <si>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</si>
  <si>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</si>
  <si>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</si>
  <si>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</si>
  <si>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</si>
  <si>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</si>
  <si>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</si>
  <si>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</si>
  <si>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</si>
  <si>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</si>
  <si>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</si>
  <si>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</si>
  <si>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</si>
  <si>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</si>
  <si>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</si>
  <si>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</si>
  <si>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</si>
  <si>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</si>
  <si>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</si>
  <si>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</si>
  <si>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</si>
  <si>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</si>
  <si>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</si>
  <si>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</si>
  <si>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</si>
  <si>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</si>
  <si>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</si>
  <si>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</si>
  <si>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</si>
  <si>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</si>
  <si>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</si>
  <si>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</si>
  <si>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</si>
  <si>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</si>
  <si>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</si>
  <si>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</si>
  <si>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</si>
  <si>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</si>
  <si>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</si>
  <si>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</si>
  <si>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</si>
  <si>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</si>
  <si>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</si>
  <si>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</si>
  <si>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</si>
  <si>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</si>
  <si>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</si>
  <si>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</si>
  <si>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</si>
  <si>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</si>
  <si>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</si>
  <si>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</si>
  <si>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</si>
  <si>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</si>
  <si>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</si>
  <si>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</si>
  <si>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</si>
  <si>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</si>
  <si>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</si>
  <si>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</si>
  <si>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</si>
  <si>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</si>
  <si>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</si>
  <si>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</si>
  <si>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</si>
  <si>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</si>
  <si>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</si>
  <si>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</si>
  <si>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</si>
  <si>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</si>
  <si>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</si>
  <si>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</si>
  <si>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</si>
  <si>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</si>
  <si>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</si>
  <si>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</si>
  <si>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</si>
  <si>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</si>
  <si>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</si>
  <si>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</si>
  <si>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</si>
  <si>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</si>
  <si>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</si>
  <si>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</si>
  <si>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</si>
  <si>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</si>
  <si>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</si>
  <si>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</si>
  <si>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</si>
  <si>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</si>
  <si>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</si>
  <si>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</si>
  <si>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</si>
  <si>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</si>
  <si>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</si>
  <si>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2.3.1 - INTERESES DE LA DEUDA COMERCIAL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</si>
  <si>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</si>
  <si>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</si>
  <si>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</si>
  <si>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Lic. Alberto Rodriguez</t>
  </si>
  <si>
    <t>Lic. José Rosario Pozo</t>
  </si>
  <si>
    <t>Enc. Departamento Financiero</t>
  </si>
  <si>
    <t xml:space="preserve"> </t>
  </si>
  <si>
    <t>CORPORACION DEL ACUEDUCTO Y ALCANTARILLADO DE SANTO DOMINGO</t>
  </si>
  <si>
    <t>AÑO 2026</t>
  </si>
  <si>
    <t>Director Administrativo Financiero</t>
  </si>
  <si>
    <t>Fecha de registro: hasta el 01/05/2026</t>
  </si>
  <si>
    <t>Fecha de imputación: hasta el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</si>
</sst>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 applyAlignment="1">
      <alignment horizontal="left" wrapText="1"/>
    </xf>
    <xf numFmtId="43" fontId="2" fillId="0" borderId="0" xfId="1" applyFont="1" applyAlignment="1">
      <alignment wrapText="1"/>
    </xf>
    <xf numFmtId="43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43" fontId="6" fillId="0" borderId="0" xfId="1" applyFont="1" applyAlignment="1">
      <alignment horizontal="center"/>
    </xf>
    <xf numFmtId="43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43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0" fontId="11" fillId="0" borderId="0" xfId="0" applyFont="1" applyAlignment="1">
      <alignment horizontal="left" vertical="center" wrapText="1" indent="2"/>
    </xf>
    <xf numFmtId="43" fontId="11" fillId="0" borderId="0" xfId="1" applyFont="1" applyAlignment="1">
      <alignment vertical="center" wrapText="1"/>
    </xf>
    <xf numFmtId="43" fontId="11" fillId="0" borderId="0" xfId="1" applyFont="1"/>
    <xf numFmtId="0" fontId="11" fillId="0" borderId="0" xfId="0" applyFont="1"/>
    <xf numFmtId="43" fontId="8" fillId="0" borderId="0" xfId="1" applyFont="1" applyAlignment="1">
      <alignment wrapText="1"/>
    </xf>
    <xf numFmtId="43" fontId="8" fillId="0" borderId="0" xfId="1" applyFont="1" applyBorder="1"/>
    <xf numFmtId="43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8" fillId="4" borderId="0" xfId="1" applyFont="1" applyFill="1"/>
    <xf numFmtId="43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43" fontId="8" fillId="2" borderId="0" xfId="1" applyFont="1" applyFill="1" applyAlignment="1">
      <alignment horizontal="center" vertical="center" wrapText="1"/>
    </xf>
    <xf numFmtId="43" fontId="5" fillId="0" borderId="0" xfId="1" applyFont="1"/>
    <xf numFmtId="43" fontId="12" fillId="0" borderId="0" xfId="1" applyFont="1" applyAlignment="1">
      <alignment horizontal="center"/>
    </xf>
    <xf numFmtId="43" fontId="12" fillId="0" borderId="0" xfId="1" applyFont="1" applyAlignment="1"/>
    <xf numFmtId="0" fontId="12" fillId="0" borderId="0" xfId="0" applyFont="1"/>
    <xf numFmtId="43" fontId="12" fillId="0" borderId="0" xfId="1" applyFont="1" applyAlignment="1">
      <alignment horizontal="left"/>
    </xf>
    <xf numFmtId="43" fontId="12" fillId="0" borderId="0" xfId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43" fontId="11" fillId="0" borderId="0" xfId="0" applyNumberFormat="1" applyFont="1"/>
    <xf numFmtId="43" fontId="11" fillId="0" borderId="0" xfId="1" applyFont="1" applyAlignment="1">
      <alignment vertical="center"/>
    </xf>
    <xf numFmtId="43" fontId="11" fillId="0" borderId="0" xfId="1" applyFont="1" applyBorder="1" applyAlignment="1">
      <alignment vertical="center" wrapText="1"/>
    </xf>
    <xf numFmtId="43" fontId="11" fillId="0" borderId="0" xfId="1" applyFont="1" applyAlignment="1">
      <alignment wrapText="1"/>
    </xf>
    <xf numFmtId="165" fontId="11" fillId="0" borderId="0" xfId="0" applyNumberFormat="1" applyFont="1"/>
    <xf numFmtId="164" fontId="11" fillId="0" borderId="0" xfId="0" applyNumberFormat="1" applyFont="1"/>
    <xf numFmtId="0" fontId="6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43" fontId="13" fillId="0" borderId="0" xfId="1" applyFont="1" applyAlignment="1">
      <alignment horizontal="left" vertical="center"/>
    </xf>
    <xf numFmtId="43" fontId="9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314325</xdr:colOff>
      <xdr:row>2</xdr:row>
      <xdr:rowOff>209549</xdr:rowOff>
    </xdr:from>
    <xdr:to>
      <xdr:col>0</xdr:col>
      <xdr:colOff>1466850</xdr:colOff>
      <xdr:row>6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4381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84" t="s">
        <v>0</v>
      </c>
      <c r="B1" s="84"/>
      <c r="C1" s="84"/>
    </row>
    <row r="2" spans="1:14" ht="54" customHeight="1" x14ac:dyDescent="0.25">
      <c r="A2" s="84"/>
      <c r="B2" s="84"/>
      <c r="C2" s="84"/>
    </row>
    <row r="3" spans="1:14" ht="18.75" x14ac:dyDescent="0.25">
      <c r="A3" s="84" t="s">
        <v>109</v>
      </c>
      <c r="B3" s="84"/>
      <c r="C3" s="84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84" t="s">
        <v>1</v>
      </c>
      <c r="B4" s="84"/>
      <c r="C4" s="84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84" t="s">
        <v>92</v>
      </c>
      <c r="B5" s="84"/>
      <c r="C5" s="84"/>
    </row>
    <row r="6" spans="1:14" ht="15.75" x14ac:dyDescent="0.25">
      <c r="A6" s="85" t="s">
        <v>2</v>
      </c>
      <c r="B6" s="85"/>
      <c r="C6" s="85"/>
    </row>
    <row r="7" spans="1:14" x14ac:dyDescent="0.25">
      <c r="A7" s="83" t="s">
        <v>3</v>
      </c>
      <c r="B7" s="83"/>
      <c r="C7" s="83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I138"/>
  <sheetViews>
    <sheetView showGridLines="0" tabSelected="1" view="pageBreakPreview" zoomScaleNormal="100" zoomScaleSheetLayoutView="100" workbookViewId="0">
      <selection activeCell="J1" sqref="J1:P1048576"/>
    </sheetView>
  </sheetViews>
  <sheetFormatPr baseColWidth="10" defaultColWidth="9.140625" defaultRowHeight="15.75" x14ac:dyDescent="0.25"/>
  <cols>
    <col min="1" max="1" width="46.42578125" customWidth="1"/>
    <col min="2" max="2" width="0.140625" hidden="1" customWidth="1"/>
    <col min="3" max="3" width="16.140625" hidden="1" customWidth="1"/>
    <col min="4" max="4" width="0.28515625" customWidth="1"/>
    <col min="5" max="5" width="18.42578125" style="60" bestFit="1" customWidth="1"/>
    <col min="6" max="6" width="17" style="60" customWidth="1"/>
    <col min="7" max="7" width="17.7109375" style="60" customWidth="1"/>
    <col min="8" max="8" width="14.7109375" style="60" customWidth="1"/>
    <col min="9" max="9" width="14.7109375" style="30" customWidth="1"/>
  </cols>
  <sheetData>
    <row r="1" spans="1:9" ht="18" customHeight="1" x14ac:dyDescent="0.25">
      <c r="A1" s="49"/>
      <c r="B1" s="49"/>
      <c r="C1" s="49"/>
      <c r="D1" s="49"/>
      <c r="E1" s="48"/>
      <c r="F1" s="48"/>
      <c r="G1" s="48"/>
      <c r="H1" s="48"/>
      <c r="I1" s="49"/>
    </row>
    <row r="2" spans="1:9" ht="24" hidden="1" customHeight="1" x14ac:dyDescent="0.25">
      <c r="A2" s="82"/>
      <c r="B2" s="82"/>
      <c r="C2" s="82"/>
      <c r="D2" s="82"/>
      <c r="E2" s="82"/>
      <c r="F2" s="82"/>
      <c r="G2" s="82"/>
      <c r="H2" s="82"/>
      <c r="I2" s="82"/>
    </row>
    <row r="3" spans="1:9" ht="17.25" customHeight="1" x14ac:dyDescent="0.25">
      <c r="A3" s="82" t="s">
        <v>109</v>
      </c>
      <c r="B3" s="82"/>
      <c r="C3" s="82"/>
      <c r="D3" s="82"/>
      <c r="E3" s="82"/>
      <c r="F3" s="82"/>
      <c r="G3" s="82"/>
      <c r="H3" s="82"/>
      <c r="I3" s="82"/>
    </row>
    <row r="4" spans="1:9" ht="14.25" customHeight="1" x14ac:dyDescent="0.25">
      <c r="A4" s="82" t="s">
        <v>1</v>
      </c>
      <c r="B4" s="82"/>
      <c r="C4" s="82"/>
      <c r="D4" s="82"/>
      <c r="E4" s="82"/>
      <c r="F4" s="82"/>
      <c r="G4" s="82"/>
      <c r="H4" s="82"/>
      <c r="I4" s="82"/>
    </row>
    <row r="5" spans="1:9" ht="15" x14ac:dyDescent="0.25">
      <c r="A5" s="82" t="s">
        <v>110</v>
      </c>
      <c r="B5" s="82"/>
      <c r="C5" s="82"/>
      <c r="D5" s="82"/>
      <c r="E5" s="82"/>
      <c r="F5" s="82"/>
      <c r="G5" s="82"/>
      <c r="H5" s="82"/>
      <c r="I5" s="82"/>
    </row>
    <row r="6" spans="1:9" ht="18.75" customHeight="1" x14ac:dyDescent="0.25">
      <c r="A6" s="82" t="s">
        <v>93</v>
      </c>
      <c r="B6" s="82"/>
      <c r="C6" s="82"/>
      <c r="D6" s="82"/>
      <c r="E6" s="82"/>
      <c r="F6" s="82"/>
      <c r="G6" s="82"/>
      <c r="H6" s="82"/>
      <c r="I6" s="82"/>
    </row>
    <row r="7" spans="1:9" ht="12.75" customHeight="1" x14ac:dyDescent="0.25">
      <c r="A7" s="81" t="s">
        <v>94</v>
      </c>
      <c r="B7" s="81"/>
      <c r="C7" s="81"/>
      <c r="D7" s="81"/>
      <c r="E7" s="81"/>
      <c r="F7" s="81"/>
      <c r="G7" s="81"/>
      <c r="H7" s="81"/>
      <c r="I7" s="81"/>
    </row>
    <row r="8" spans="1:9" ht="18.75" customHeight="1" x14ac:dyDescent="0.25">
      <c r="A8" s="49"/>
      <c r="B8" s="49"/>
      <c r="C8" s="49"/>
      <c r="D8" s="49"/>
      <c r="E8" s="48"/>
      <c r="F8" s="48"/>
      <c r="G8" s="48"/>
      <c r="H8" s="48"/>
      <c r="I8" s="49"/>
    </row>
    <row r="9" spans="1:9" ht="12" customHeight="1" x14ac:dyDescent="0.25">
      <c r="A9" s="69" t="s">
        <v>4</v>
      </c>
      <c r="B9" s="59" t="s">
        <v>5</v>
      </c>
      <c r="C9" s="70" t="s">
        <v>95</v>
      </c>
      <c r="D9" s="59" t="s">
        <v>5</v>
      </c>
      <c r="E9" s="59" t="s">
        <v>96</v>
      </c>
      <c r="F9" s="59" t="s">
        <v>97</v>
      </c>
      <c r="G9" s="59" t="s">
        <v>98</v>
      </c>
      <c r="H9" s="59" t="s">
        <v>99</v>
      </c>
      <c r="I9" s="70" t="s">
        <v>100</v>
      </c>
    </row>
    <row r="10" spans="1:9" ht="12.75" customHeight="1" x14ac:dyDescent="0.25">
      <c r="A10" s="41" t="s">
        <v>7</v>
      </c>
      <c r="B10" s="42"/>
      <c r="C10" s="42"/>
      <c r="D10" s="42"/>
      <c r="E10" s="42"/>
      <c r="F10" s="42"/>
      <c r="G10" s="42"/>
      <c r="H10" s="42"/>
      <c r="I10" s="42"/>
    </row>
    <row r="11" spans="1:9" ht="22.5" customHeight="1" x14ac:dyDescent="0.25">
      <c r="A11" s="43" t="s">
        <v>8</v>
      </c>
      <c r="B11" s="44">
        <f>SUM(B12:B16)</f>
        <v>2016008101</v>
      </c>
      <c r="C11" s="45">
        <f>SUM(E11:I11)</f>
        <v>842137652.94000006</v>
      </c>
      <c r="D11" s="44">
        <f>SUM(D12:D16)</f>
        <v>1937318935</v>
      </c>
      <c r="E11" s="45">
        <f>SUM(E12:E16)</f>
        <v>165681432</v>
      </c>
      <c r="F11" s="45">
        <f t="shared" ref="F11:I11" si="0">SUM(F12:F16)</f>
        <v>165521853.59</v>
      </c>
      <c r="G11" s="45">
        <f>SUM(G12:G16)</f>
        <v>173547234.38</v>
      </c>
      <c r="H11" s="45">
        <f>SUM(H12:H16)</f>
        <v>166904637.69999999</v>
      </c>
      <c r="I11" s="45">
        <f t="shared" si="0"/>
        <v>170482495.26999998</v>
      </c>
    </row>
    <row r="12" spans="1:9" ht="15" x14ac:dyDescent="0.25">
      <c r="A12" s="46" t="s">
        <v>9</v>
      </c>
      <c r="B12" s="47">
        <v>1712879266</v>
      </c>
      <c r="C12" s="48">
        <f>SUM(E12:I12)</f>
        <v>697974182.94000006</v>
      </c>
      <c r="D12" s="47">
        <v>1640878688</v>
      </c>
      <c r="E12" s="47">
        <v>138419191.59999999</v>
      </c>
      <c r="F12" s="48">
        <v>138351250.62</v>
      </c>
      <c r="G12" s="48">
        <v>142749913.96000001</v>
      </c>
      <c r="H12" s="48">
        <v>137525567.41</v>
      </c>
      <c r="I12" s="48">
        <v>140928259.34999999</v>
      </c>
    </row>
    <row r="13" spans="1:9" ht="15" x14ac:dyDescent="0.25">
      <c r="A13" s="46" t="s">
        <v>10</v>
      </c>
      <c r="B13" s="47">
        <v>92055275</v>
      </c>
      <c r="C13" s="48">
        <f>SUM(E13:I13)</f>
        <v>38109017.920000002</v>
      </c>
      <c r="D13" s="47">
        <v>77970740</v>
      </c>
      <c r="E13" s="47">
        <v>5980433.7699999996</v>
      </c>
      <c r="F13" s="48">
        <v>5893967.9500000002</v>
      </c>
      <c r="G13" s="48">
        <v>9517521.4700000007</v>
      </c>
      <c r="H13" s="48">
        <v>8229387.8899999997</v>
      </c>
      <c r="I13" s="48">
        <v>8487706.8399999999</v>
      </c>
    </row>
    <row r="14" spans="1:9" ht="15" customHeight="1" x14ac:dyDescent="0.25">
      <c r="A14" s="46" t="s">
        <v>11</v>
      </c>
      <c r="B14" s="47"/>
      <c r="C14" s="48">
        <f>SUM(E14:I14)</f>
        <v>0</v>
      </c>
      <c r="D14" s="47">
        <v>200000</v>
      </c>
      <c r="E14" s="47"/>
      <c r="F14" s="48"/>
      <c r="G14" s="49"/>
      <c r="H14" s="48"/>
      <c r="I14" s="48"/>
    </row>
    <row r="15" spans="1:9" ht="11.25" customHeight="1" x14ac:dyDescent="0.25">
      <c r="A15" s="46" t="s">
        <v>12</v>
      </c>
      <c r="B15" s="47"/>
      <c r="C15" s="48">
        <f>SUM(E15:I15)</f>
        <v>0</v>
      </c>
      <c r="D15" s="47"/>
      <c r="E15" s="47"/>
      <c r="F15" s="48"/>
      <c r="G15" s="49"/>
      <c r="H15" s="48"/>
      <c r="I15" s="48"/>
    </row>
    <row r="16" spans="1:9" ht="18" customHeight="1" x14ac:dyDescent="0.25">
      <c r="A16" s="46" t="s">
        <v>13</v>
      </c>
      <c r="B16" s="47">
        <v>211073560</v>
      </c>
      <c r="C16" s="48">
        <f>SUM(E16:I16)</f>
        <v>106054452.08</v>
      </c>
      <c r="D16" s="47">
        <v>218269507</v>
      </c>
      <c r="E16" s="47">
        <v>21281806.629999999</v>
      </c>
      <c r="F16" s="48">
        <v>21276635.02</v>
      </c>
      <c r="G16" s="48">
        <v>21279798.949999999</v>
      </c>
      <c r="H16" s="48">
        <v>21149682.399999999</v>
      </c>
      <c r="I16" s="48">
        <v>21066529.079999998</v>
      </c>
    </row>
    <row r="17" spans="1:9" ht="19.5" customHeight="1" x14ac:dyDescent="0.25">
      <c r="A17" s="46"/>
      <c r="B17" s="46"/>
      <c r="C17" s="45">
        <f>SUM(E17:I17)</f>
        <v>0</v>
      </c>
      <c r="D17" s="46"/>
      <c r="E17" s="47"/>
      <c r="F17" s="48"/>
      <c r="G17" s="48"/>
      <c r="H17" s="49"/>
      <c r="I17" s="49"/>
    </row>
    <row r="18" spans="1:9" ht="15" x14ac:dyDescent="0.25">
      <c r="A18" s="43" t="s">
        <v>14</v>
      </c>
      <c r="B18" s="44">
        <f>SUM(B19:B27)</f>
        <v>1887183894</v>
      </c>
      <c r="C18" s="45">
        <f>SUM(E18:I18)</f>
        <v>762075369.30999994</v>
      </c>
      <c r="D18" s="44">
        <f>SUM(D19:D27)</f>
        <v>2318485448</v>
      </c>
      <c r="E18" s="45">
        <f>SUM(E19:E27)</f>
        <v>108989536.27</v>
      </c>
      <c r="F18" s="45">
        <f t="shared" ref="F18:I18" si="1">SUM(F19:F27)</f>
        <v>138051387.29999998</v>
      </c>
      <c r="G18" s="45">
        <f t="shared" si="1"/>
        <v>167528829.34999996</v>
      </c>
      <c r="H18" s="45">
        <f t="shared" si="1"/>
        <v>159682671.27999997</v>
      </c>
      <c r="I18" s="45">
        <f t="shared" si="1"/>
        <v>187822945.10999995</v>
      </c>
    </row>
    <row r="19" spans="1:9" ht="15" x14ac:dyDescent="0.25">
      <c r="A19" s="46" t="s">
        <v>15</v>
      </c>
      <c r="B19" s="47">
        <v>1256915238</v>
      </c>
      <c r="C19" s="48">
        <f>SUM(E19:I19)</f>
        <v>560235908.29999995</v>
      </c>
      <c r="D19" s="47">
        <v>1379829941</v>
      </c>
      <c r="E19" s="47">
        <v>108989536.27</v>
      </c>
      <c r="F19" s="48">
        <v>116578798.37</v>
      </c>
      <c r="G19" s="48">
        <v>111354665.55</v>
      </c>
      <c r="H19" s="48">
        <v>111874624.29000001</v>
      </c>
      <c r="I19" s="48">
        <v>111438283.81999999</v>
      </c>
    </row>
    <row r="20" spans="1:9" ht="21.75" customHeight="1" x14ac:dyDescent="0.25">
      <c r="A20" s="46" t="s">
        <v>16</v>
      </c>
      <c r="B20" s="47">
        <v>53135960</v>
      </c>
      <c r="C20" s="48">
        <f>SUM(E20:I20)</f>
        <v>23703248.719999999</v>
      </c>
      <c r="D20" s="47">
        <v>58686068</v>
      </c>
      <c r="E20" s="47"/>
      <c r="F20" s="48">
        <v>5970840.9100000001</v>
      </c>
      <c r="G20" s="48">
        <v>3449185.94</v>
      </c>
      <c r="H20" s="48">
        <v>8599522.4100000001</v>
      </c>
      <c r="I20" s="48">
        <v>5683699.46</v>
      </c>
    </row>
    <row r="21" spans="1:9" ht="15.75" customHeight="1" x14ac:dyDescent="0.25">
      <c r="A21" s="46" t="s">
        <v>17</v>
      </c>
      <c r="B21" s="47">
        <v>200000</v>
      </c>
      <c r="C21" s="48">
        <f>SUM(E21:I21)</f>
        <v>0</v>
      </c>
      <c r="D21" s="47"/>
      <c r="E21" s="47"/>
      <c r="F21" s="48"/>
      <c r="G21" s="48"/>
      <c r="H21" s="49"/>
      <c r="I21" s="48"/>
    </row>
    <row r="22" spans="1:9" ht="13.5" customHeight="1" x14ac:dyDescent="0.25">
      <c r="A22" s="46" t="s">
        <v>18</v>
      </c>
      <c r="B22" s="47">
        <v>2153950</v>
      </c>
      <c r="C22" s="48">
        <f>SUM(E22:I22)</f>
        <v>33193251.579999998</v>
      </c>
      <c r="D22" s="47">
        <v>3046197</v>
      </c>
      <c r="E22" s="47"/>
      <c r="F22" s="48">
        <v>185000</v>
      </c>
      <c r="G22" s="48"/>
      <c r="H22" s="48">
        <v>13582548.58</v>
      </c>
      <c r="I22" s="48">
        <v>19425703</v>
      </c>
    </row>
    <row r="23" spans="1:9" ht="15" x14ac:dyDescent="0.25">
      <c r="A23" s="46" t="s">
        <v>19</v>
      </c>
      <c r="B23" s="47">
        <v>79107120</v>
      </c>
      <c r="C23" s="48">
        <f>SUM(E23:I23)</f>
        <v>27916641.259999998</v>
      </c>
      <c r="D23" s="47">
        <v>202855745</v>
      </c>
      <c r="E23" s="47"/>
      <c r="F23" s="48">
        <v>5595500</v>
      </c>
      <c r="G23" s="48">
        <v>10175890.060000001</v>
      </c>
      <c r="H23" s="48">
        <v>805201.2</v>
      </c>
      <c r="I23" s="48">
        <v>11340050</v>
      </c>
    </row>
    <row r="24" spans="1:9" ht="15" x14ac:dyDescent="0.25">
      <c r="A24" s="46" t="s">
        <v>20</v>
      </c>
      <c r="B24" s="47">
        <v>45090348</v>
      </c>
      <c r="C24" s="48">
        <f>SUM(E24:I24)</f>
        <v>16879952.319999997</v>
      </c>
      <c r="D24" s="47">
        <v>65654006</v>
      </c>
      <c r="E24" s="47"/>
      <c r="F24" s="48">
        <v>2896929.8</v>
      </c>
      <c r="G24" s="48">
        <v>13529994.619999999</v>
      </c>
      <c r="H24" s="48">
        <v>3554022.7</v>
      </c>
      <c r="I24" s="48">
        <v>-3100994.8</v>
      </c>
    </row>
    <row r="25" spans="1:9" ht="26.25" customHeight="1" x14ac:dyDescent="0.25">
      <c r="A25" s="46" t="s">
        <v>21</v>
      </c>
      <c r="B25" s="47">
        <v>64599566</v>
      </c>
      <c r="C25" s="48">
        <f>SUM(E25:I25)</f>
        <v>14179837.59</v>
      </c>
      <c r="D25" s="47">
        <v>51368710</v>
      </c>
      <c r="E25" s="47"/>
      <c r="F25" s="72">
        <v>688135.02</v>
      </c>
      <c r="G25" s="48">
        <v>3410297.2</v>
      </c>
      <c r="H25" s="72">
        <v>385834.16</v>
      </c>
      <c r="I25" s="72">
        <v>9695571.2100000009</v>
      </c>
    </row>
    <row r="26" spans="1:9" ht="24.75" customHeight="1" x14ac:dyDescent="0.25">
      <c r="A26" s="46" t="s">
        <v>22</v>
      </c>
      <c r="B26" s="47">
        <v>379366087</v>
      </c>
      <c r="C26" s="48">
        <f>SUM(E26:I26)</f>
        <v>32463793.330000002</v>
      </c>
      <c r="D26" s="47">
        <v>469180961</v>
      </c>
      <c r="E26" s="47"/>
      <c r="F26" s="48">
        <v>5748199.2000000002</v>
      </c>
      <c r="G26" s="48">
        <v>24997808.5</v>
      </c>
      <c r="H26" s="48">
        <v>2063412.94</v>
      </c>
      <c r="I26" s="48">
        <v>-345627.31</v>
      </c>
    </row>
    <row r="27" spans="1:9" ht="18.75" customHeight="1" x14ac:dyDescent="0.25">
      <c r="A27" s="46" t="s">
        <v>23</v>
      </c>
      <c r="B27" s="47">
        <v>6615625</v>
      </c>
      <c r="C27" s="45">
        <f>SUM(E27:I27)</f>
        <v>53502736.209999993</v>
      </c>
      <c r="D27" s="47">
        <v>87863820</v>
      </c>
      <c r="E27" s="47"/>
      <c r="F27" s="48">
        <v>387984</v>
      </c>
      <c r="G27" s="48">
        <v>610987.48</v>
      </c>
      <c r="H27" s="48">
        <v>18817505</v>
      </c>
      <c r="I27" s="48">
        <v>33686259.729999997</v>
      </c>
    </row>
    <row r="28" spans="1:9" ht="24" hidden="1" customHeight="1" x14ac:dyDescent="0.25">
      <c r="A28" s="46"/>
      <c r="B28" s="46"/>
      <c r="C28" s="45">
        <f>SUM(E28:I28)</f>
        <v>0</v>
      </c>
      <c r="D28" s="46"/>
      <c r="E28" s="47"/>
      <c r="F28" s="48"/>
      <c r="G28" s="48"/>
      <c r="H28" s="49"/>
      <c r="I28" s="49"/>
    </row>
    <row r="29" spans="1:9" ht="18" customHeight="1" x14ac:dyDescent="0.25">
      <c r="A29" s="43" t="s">
        <v>24</v>
      </c>
      <c r="B29" s="44">
        <f>SUM(B30:B38)</f>
        <v>657797479</v>
      </c>
      <c r="C29" s="45">
        <f>SUM(E29:I29)</f>
        <v>173704097.26000002</v>
      </c>
      <c r="D29" s="44">
        <f>SUM(D30:D38)</f>
        <v>858623048</v>
      </c>
      <c r="E29" s="45">
        <f t="shared" ref="E29:I29" si="2">SUM(E30:E38)</f>
        <v>0</v>
      </c>
      <c r="F29" s="45">
        <f t="shared" si="2"/>
        <v>15187728.68</v>
      </c>
      <c r="G29" s="45">
        <f t="shared" si="2"/>
        <v>38878434.510000005</v>
      </c>
      <c r="H29" s="45">
        <f t="shared" si="2"/>
        <v>84725403.38000001</v>
      </c>
      <c r="I29" s="45">
        <f t="shared" si="2"/>
        <v>34912530.689999998</v>
      </c>
    </row>
    <row r="30" spans="1:9" ht="15" x14ac:dyDescent="0.25">
      <c r="A30" s="46" t="s">
        <v>25</v>
      </c>
      <c r="B30" s="47">
        <v>5766247</v>
      </c>
      <c r="C30" s="48">
        <f>SUM(E30:I30)</f>
        <v>859013.08000000007</v>
      </c>
      <c r="D30" s="47">
        <v>4429030</v>
      </c>
      <c r="E30" s="47">
        <v>0</v>
      </c>
      <c r="F30" s="48">
        <v>59000</v>
      </c>
      <c r="G30" s="48">
        <v>628555.4</v>
      </c>
      <c r="H30" s="48">
        <v>53094.69</v>
      </c>
      <c r="I30" s="48">
        <v>118362.99</v>
      </c>
    </row>
    <row r="31" spans="1:9" ht="15" x14ac:dyDescent="0.25">
      <c r="A31" s="46" t="s">
        <v>26</v>
      </c>
      <c r="B31" s="47">
        <v>30072119</v>
      </c>
      <c r="C31" s="48">
        <f>SUM(E31:I31)</f>
        <v>8639523.2200000007</v>
      </c>
      <c r="D31" s="47">
        <v>20203508</v>
      </c>
      <c r="E31" s="47">
        <v>0</v>
      </c>
      <c r="F31" s="48">
        <v>1010091.8</v>
      </c>
      <c r="G31" s="48">
        <v>4383233.9000000004</v>
      </c>
      <c r="H31" s="48">
        <v>1655439.52</v>
      </c>
      <c r="I31" s="48">
        <v>1590758</v>
      </c>
    </row>
    <row r="32" spans="1:9" ht="15" x14ac:dyDescent="0.25">
      <c r="A32" s="46" t="s">
        <v>27</v>
      </c>
      <c r="B32" s="47">
        <v>5408288</v>
      </c>
      <c r="C32" s="48">
        <f>SUM(E32:I32)</f>
        <v>1280127.2399999998</v>
      </c>
      <c r="D32" s="47">
        <v>17258976</v>
      </c>
      <c r="E32" s="47">
        <v>0</v>
      </c>
      <c r="F32" s="48">
        <v>396267.6</v>
      </c>
      <c r="G32" s="48">
        <v>545295.69999999995</v>
      </c>
      <c r="H32" s="48">
        <v>304327.28999999998</v>
      </c>
      <c r="I32" s="48">
        <v>34236.65</v>
      </c>
    </row>
    <row r="33" spans="1:9" ht="14.25" customHeight="1" x14ac:dyDescent="0.25">
      <c r="A33" s="46" t="s">
        <v>28</v>
      </c>
      <c r="B33" s="47">
        <v>1740403</v>
      </c>
      <c r="C33" s="48">
        <f>SUM(E33:I33)</f>
        <v>291842.76</v>
      </c>
      <c r="D33" s="47">
        <v>903738</v>
      </c>
      <c r="E33" s="47">
        <v>0</v>
      </c>
      <c r="F33" s="48"/>
      <c r="G33" s="48">
        <v>136295.5</v>
      </c>
      <c r="H33" s="48">
        <v>4351.99</v>
      </c>
      <c r="I33" s="48">
        <v>151195.26999999999</v>
      </c>
    </row>
    <row r="34" spans="1:9" ht="15" x14ac:dyDescent="0.25">
      <c r="A34" s="46" t="s">
        <v>29</v>
      </c>
      <c r="B34" s="47">
        <v>105962584</v>
      </c>
      <c r="C34" s="48">
        <f>SUM(E34:I34)</f>
        <v>4093269.24</v>
      </c>
      <c r="D34" s="47">
        <v>14409933</v>
      </c>
      <c r="E34" s="47">
        <v>0</v>
      </c>
      <c r="F34" s="48"/>
      <c r="G34" s="48"/>
      <c r="H34" s="48">
        <v>9440</v>
      </c>
      <c r="I34" s="48">
        <v>4083829.24</v>
      </c>
    </row>
    <row r="35" spans="1:9" ht="24" customHeight="1" x14ac:dyDescent="0.25">
      <c r="A35" s="46" t="s">
        <v>30</v>
      </c>
      <c r="B35" s="47">
        <v>130815800</v>
      </c>
      <c r="C35" s="48">
        <f>SUM(E35:I35)</f>
        <v>2362896.5299999998</v>
      </c>
      <c r="D35" s="47">
        <v>63991700</v>
      </c>
      <c r="E35" s="47">
        <v>0</v>
      </c>
      <c r="F35" s="48">
        <v>93600</v>
      </c>
      <c r="G35" s="48">
        <v>82200</v>
      </c>
      <c r="H35" s="48">
        <v>1869606.43</v>
      </c>
      <c r="I35" s="48">
        <v>317490.09999999998</v>
      </c>
    </row>
    <row r="36" spans="1:9" ht="25.5" x14ac:dyDescent="0.25">
      <c r="A36" s="46" t="s">
        <v>31</v>
      </c>
      <c r="B36" s="47">
        <v>323289054</v>
      </c>
      <c r="C36" s="48">
        <f>SUM(E36:I36)</f>
        <v>123367451.71000001</v>
      </c>
      <c r="D36" s="47">
        <v>460511079</v>
      </c>
      <c r="E36" s="47">
        <v>0</v>
      </c>
      <c r="F36" s="48">
        <v>11373163.58</v>
      </c>
      <c r="G36" s="48">
        <v>19956742.210000001</v>
      </c>
      <c r="H36" s="48">
        <v>73452687.290000007</v>
      </c>
      <c r="I36" s="48">
        <v>18584858.629999999</v>
      </c>
    </row>
    <row r="37" spans="1:9" ht="28.5" customHeight="1" x14ac:dyDescent="0.25">
      <c r="A37" s="46" t="s">
        <v>32</v>
      </c>
      <c r="B37" s="47"/>
      <c r="C37" s="48">
        <f>SUM(E37:I37)</f>
        <v>0</v>
      </c>
      <c r="D37" s="47"/>
      <c r="E37" s="47">
        <v>0</v>
      </c>
      <c r="F37" s="48"/>
      <c r="G37" s="49"/>
      <c r="H37" s="49"/>
      <c r="I37" s="49"/>
    </row>
    <row r="38" spans="1:9" ht="14.25" customHeight="1" x14ac:dyDescent="0.25">
      <c r="A38" s="46" t="s">
        <v>33</v>
      </c>
      <c r="B38" s="47">
        <v>54742984</v>
      </c>
      <c r="C38" s="48">
        <f>SUM(E38:I38)</f>
        <v>32809973.480000004</v>
      </c>
      <c r="D38" s="47">
        <v>276915084</v>
      </c>
      <c r="E38" s="47">
        <v>0</v>
      </c>
      <c r="F38" s="48">
        <v>2255605.7000000002</v>
      </c>
      <c r="G38" s="48">
        <v>13146111.800000001</v>
      </c>
      <c r="H38" s="48">
        <v>7376456.1699999999</v>
      </c>
      <c r="I38" s="48">
        <v>10031799.810000001</v>
      </c>
    </row>
    <row r="39" spans="1:9" ht="7.5" customHeight="1" x14ac:dyDescent="0.25">
      <c r="A39" s="46"/>
      <c r="B39" s="46"/>
      <c r="C39" s="45">
        <f>SUM(E39:I39)</f>
        <v>0</v>
      </c>
      <c r="D39" s="46"/>
      <c r="E39" s="47"/>
      <c r="F39" s="48"/>
      <c r="G39" s="48"/>
      <c r="H39" s="49"/>
      <c r="I39" s="49"/>
    </row>
    <row r="40" spans="1:9" ht="15" x14ac:dyDescent="0.25">
      <c r="A40" s="43" t="s">
        <v>34</v>
      </c>
      <c r="B40" s="50">
        <f>+B41</f>
        <v>44368776</v>
      </c>
      <c r="C40" s="45">
        <f>SUM(E40:I40)</f>
        <v>640000</v>
      </c>
      <c r="D40" s="50">
        <f>+D41</f>
        <v>48616692</v>
      </c>
      <c r="E40" s="44">
        <f>SUM(E41:E47)</f>
        <v>0</v>
      </c>
      <c r="F40" s="44">
        <f t="shared" ref="F40:I40" si="3">SUM(F41:F47)</f>
        <v>0</v>
      </c>
      <c r="G40" s="44">
        <f t="shared" si="3"/>
        <v>0</v>
      </c>
      <c r="H40" s="44">
        <f t="shared" si="3"/>
        <v>320000</v>
      </c>
      <c r="I40" s="44">
        <f t="shared" si="3"/>
        <v>320000</v>
      </c>
    </row>
    <row r="41" spans="1:9" ht="27.75" customHeight="1" x14ac:dyDescent="0.25">
      <c r="A41" s="46" t="s">
        <v>35</v>
      </c>
      <c r="B41" s="47">
        <v>44368776</v>
      </c>
      <c r="C41" s="48">
        <f>SUM(E41:I41)</f>
        <v>640000</v>
      </c>
      <c r="D41" s="47">
        <v>48616692</v>
      </c>
      <c r="E41" s="47">
        <v>0</v>
      </c>
      <c r="F41" s="48"/>
      <c r="G41" s="48"/>
      <c r="H41" s="48">
        <v>320000</v>
      </c>
      <c r="I41" s="48">
        <v>320000</v>
      </c>
    </row>
    <row r="42" spans="1:9" ht="30" customHeight="1" x14ac:dyDescent="0.25">
      <c r="A42" s="46" t="s">
        <v>36</v>
      </c>
      <c r="B42" s="46"/>
      <c r="C42" s="45">
        <f>SUM(E42:I42)</f>
        <v>0</v>
      </c>
      <c r="D42" s="46"/>
      <c r="E42" s="47">
        <v>0</v>
      </c>
      <c r="F42" s="48"/>
      <c r="G42" s="48"/>
      <c r="H42" s="49"/>
      <c r="I42" s="49"/>
    </row>
    <row r="43" spans="1:9" ht="28.5" customHeight="1" x14ac:dyDescent="0.25">
      <c r="A43" s="46" t="s">
        <v>37</v>
      </c>
      <c r="B43" s="46"/>
      <c r="C43" s="45">
        <f>SUM(E43:I43)</f>
        <v>0</v>
      </c>
      <c r="D43" s="46"/>
      <c r="E43" s="47">
        <v>0</v>
      </c>
      <c r="F43" s="48"/>
      <c r="G43" s="48"/>
      <c r="H43" s="49"/>
      <c r="I43" s="49"/>
    </row>
    <row r="44" spans="1:9" ht="27" customHeight="1" x14ac:dyDescent="0.25">
      <c r="A44" s="46" t="s">
        <v>38</v>
      </c>
      <c r="B44" s="46"/>
      <c r="C44" s="45">
        <f>SUM(E44:I44)</f>
        <v>0</v>
      </c>
      <c r="D44" s="46"/>
      <c r="E44" s="47">
        <v>0</v>
      </c>
      <c r="F44" s="48"/>
      <c r="G44" s="48"/>
      <c r="H44" s="49"/>
      <c r="I44" s="49"/>
    </row>
    <row r="45" spans="1:9" ht="28.5" customHeight="1" x14ac:dyDescent="0.25">
      <c r="A45" s="46" t="s">
        <v>39</v>
      </c>
      <c r="B45" s="46"/>
      <c r="C45" s="45">
        <f>SUM(E45:I45)</f>
        <v>0</v>
      </c>
      <c r="D45" s="46"/>
      <c r="E45" s="47">
        <v>0</v>
      </c>
      <c r="F45" s="48"/>
      <c r="G45" s="48"/>
      <c r="H45" s="49"/>
      <c r="I45" s="49"/>
    </row>
    <row r="46" spans="1:9" ht="28.5" customHeight="1" x14ac:dyDescent="0.25">
      <c r="A46" s="46" t="s">
        <v>40</v>
      </c>
      <c r="B46" s="46"/>
      <c r="C46" s="45">
        <f>SUM(E46:I46)</f>
        <v>0</v>
      </c>
      <c r="D46" s="46"/>
      <c r="E46" s="47">
        <v>0</v>
      </c>
      <c r="F46" s="48"/>
      <c r="G46" s="48"/>
      <c r="H46" s="49"/>
      <c r="I46" s="49"/>
    </row>
    <row r="47" spans="1:9" ht="25.5" x14ac:dyDescent="0.25">
      <c r="A47" s="46" t="s">
        <v>41</v>
      </c>
      <c r="B47" s="46"/>
      <c r="C47" s="45">
        <f>SUM(E47:I47)</f>
        <v>0</v>
      </c>
      <c r="D47" s="46"/>
      <c r="E47" s="47">
        <v>0</v>
      </c>
      <c r="F47" s="48"/>
      <c r="G47" s="48"/>
      <c r="H47" s="49"/>
      <c r="I47" s="49"/>
    </row>
    <row r="48" spans="1:9" ht="15" x14ac:dyDescent="0.25">
      <c r="A48" s="43" t="s">
        <v>42</v>
      </c>
      <c r="B48" s="43"/>
      <c r="C48" s="45">
        <f>SUM(E48:I48)</f>
        <v>0</v>
      </c>
      <c r="D48" s="43"/>
      <c r="E48" s="44">
        <f>+SUM(E49:E55)</f>
        <v>0</v>
      </c>
      <c r="F48" s="44"/>
      <c r="G48" s="44"/>
      <c r="H48" s="44"/>
      <c r="I48" s="44"/>
    </row>
    <row r="49" spans="1:9" ht="21.75" customHeight="1" x14ac:dyDescent="0.25">
      <c r="A49" s="46" t="s">
        <v>43</v>
      </c>
      <c r="B49" s="46"/>
      <c r="C49" s="45">
        <f>SUM(E49:I49)</f>
        <v>0</v>
      </c>
      <c r="D49" s="46"/>
      <c r="E49" s="47">
        <v>0</v>
      </c>
      <c r="F49" s="48"/>
      <c r="G49" s="48"/>
      <c r="H49" s="49"/>
      <c r="I49" s="49"/>
    </row>
    <row r="50" spans="1:9" ht="27" customHeight="1" x14ac:dyDescent="0.25">
      <c r="A50" s="46" t="s">
        <v>44</v>
      </c>
      <c r="B50" s="46"/>
      <c r="C50" s="45">
        <f>SUM(E50:I50)</f>
        <v>0</v>
      </c>
      <c r="D50" s="46"/>
      <c r="E50" s="47">
        <v>0</v>
      </c>
      <c r="F50" s="48"/>
      <c r="G50" s="48"/>
      <c r="H50" s="49"/>
      <c r="I50" s="49"/>
    </row>
    <row r="51" spans="1:9" ht="21.75" customHeight="1" x14ac:dyDescent="0.25">
      <c r="A51" s="46" t="s">
        <v>45</v>
      </c>
      <c r="B51" s="46"/>
      <c r="C51" s="45">
        <f>SUM(E51:I51)</f>
        <v>0</v>
      </c>
      <c r="D51" s="46"/>
      <c r="E51" s="47">
        <v>0</v>
      </c>
      <c r="F51" s="48"/>
      <c r="G51" s="48"/>
      <c r="H51" s="49"/>
      <c r="I51" s="49"/>
    </row>
    <row r="52" spans="1:9" ht="29.25" customHeight="1" x14ac:dyDescent="0.25">
      <c r="A52" s="46" t="s">
        <v>46</v>
      </c>
      <c r="B52" s="46"/>
      <c r="C52" s="45">
        <f>SUM(E52:I52)</f>
        <v>0</v>
      </c>
      <c r="D52" s="46"/>
      <c r="E52" s="47">
        <v>0</v>
      </c>
      <c r="F52" s="48"/>
      <c r="G52" s="48"/>
      <c r="H52" s="49"/>
      <c r="I52" s="49"/>
    </row>
    <row r="53" spans="1:9" ht="25.5" customHeight="1" x14ac:dyDescent="0.25">
      <c r="A53" s="46" t="s">
        <v>47</v>
      </c>
      <c r="B53" s="46"/>
      <c r="C53" s="45">
        <f>SUM(E53:I53)</f>
        <v>0</v>
      </c>
      <c r="D53" s="46"/>
      <c r="E53" s="47">
        <v>0</v>
      </c>
      <c r="F53" s="48"/>
      <c r="G53" s="48"/>
      <c r="H53" s="49"/>
      <c r="I53" s="49"/>
    </row>
    <row r="54" spans="1:9" ht="18.75" customHeight="1" x14ac:dyDescent="0.25">
      <c r="A54" s="46" t="s">
        <v>48</v>
      </c>
      <c r="B54" s="46"/>
      <c r="C54" s="45">
        <f>SUM(E54:I54)</f>
        <v>0</v>
      </c>
      <c r="D54" s="46"/>
      <c r="E54" s="47">
        <v>0</v>
      </c>
      <c r="F54" s="48"/>
      <c r="G54" s="48"/>
      <c r="H54" s="49"/>
      <c r="I54" s="49"/>
    </row>
    <row r="55" spans="1:9" ht="30.75" customHeight="1" x14ac:dyDescent="0.25">
      <c r="A55" s="46" t="s">
        <v>49</v>
      </c>
      <c r="B55" s="46"/>
      <c r="C55" s="45">
        <f>SUM(E55:I55)</f>
        <v>0</v>
      </c>
      <c r="D55" s="46"/>
      <c r="E55" s="47">
        <v>0</v>
      </c>
      <c r="F55" s="48"/>
      <c r="G55" s="48"/>
      <c r="H55" s="49"/>
      <c r="I55" s="49"/>
    </row>
    <row r="56" spans="1:9" ht="24" hidden="1" customHeight="1" x14ac:dyDescent="0.25">
      <c r="A56" s="46"/>
      <c r="B56" s="46"/>
      <c r="C56" s="51">
        <f>SUM(E56:I56)</f>
        <v>0</v>
      </c>
      <c r="D56" s="46"/>
      <c r="E56" s="73"/>
      <c r="F56" s="52"/>
      <c r="G56" s="52"/>
      <c r="H56" s="49"/>
      <c r="I56" s="49"/>
    </row>
    <row r="57" spans="1:9" ht="15" x14ac:dyDescent="0.25">
      <c r="A57" s="43" t="s">
        <v>50</v>
      </c>
      <c r="B57" s="50">
        <f>SUM(B58:B66)</f>
        <v>499363052</v>
      </c>
      <c r="C57" s="45">
        <f>SUM(E57:I57)</f>
        <v>192920570.55000001</v>
      </c>
      <c r="D57" s="50">
        <f>SUM(D58:D66)</f>
        <v>937063367</v>
      </c>
      <c r="E57" s="44">
        <f t="shared" ref="E57:I57" si="4">SUM(E58:E67)</f>
        <v>0</v>
      </c>
      <c r="F57" s="45">
        <f t="shared" si="4"/>
        <v>5044160.2</v>
      </c>
      <c r="G57" s="44">
        <f t="shared" si="4"/>
        <v>132124920.82000001</v>
      </c>
      <c r="H57" s="44">
        <f t="shared" si="4"/>
        <v>47122964.32</v>
      </c>
      <c r="I57" s="44">
        <f t="shared" si="4"/>
        <v>8628525.209999999</v>
      </c>
    </row>
    <row r="58" spans="1:9" ht="18.75" customHeight="1" x14ac:dyDescent="0.25">
      <c r="A58" s="46" t="s">
        <v>51</v>
      </c>
      <c r="B58" s="47">
        <v>73839646</v>
      </c>
      <c r="C58" s="48">
        <f>SUM(E58:I58)</f>
        <v>5944254.1099999994</v>
      </c>
      <c r="D58" s="47">
        <v>40648884</v>
      </c>
      <c r="E58" s="47">
        <v>0</v>
      </c>
      <c r="F58" s="48">
        <v>1758580</v>
      </c>
      <c r="G58" s="48">
        <v>1997379.4</v>
      </c>
      <c r="H58" s="48">
        <v>198283.71</v>
      </c>
      <c r="I58" s="48">
        <v>1990011</v>
      </c>
    </row>
    <row r="59" spans="1:9" ht="12" customHeight="1" x14ac:dyDescent="0.25">
      <c r="A59" s="46" t="s">
        <v>52</v>
      </c>
      <c r="B59" s="47">
        <v>2664308</v>
      </c>
      <c r="C59" s="52">
        <f>SUM(E59:I59)</f>
        <v>657499.22</v>
      </c>
      <c r="D59" s="47">
        <v>5526133</v>
      </c>
      <c r="E59" s="73">
        <v>0</v>
      </c>
      <c r="F59" s="52"/>
      <c r="G59" s="48">
        <v>657499.22</v>
      </c>
      <c r="H59" s="52"/>
      <c r="I59" s="52"/>
    </row>
    <row r="60" spans="1:9" ht="22.5" customHeight="1" x14ac:dyDescent="0.25">
      <c r="A60" s="46" t="s">
        <v>53</v>
      </c>
      <c r="B60" s="47">
        <v>12874577</v>
      </c>
      <c r="C60" s="48">
        <f>SUM(E60:I60)</f>
        <v>9354.4500000000007</v>
      </c>
      <c r="D60" s="47">
        <v>27982263</v>
      </c>
      <c r="E60" s="47">
        <v>0</v>
      </c>
      <c r="F60" s="48"/>
      <c r="G60" s="48"/>
      <c r="H60" s="48"/>
      <c r="I60" s="48">
        <v>9354.4500000000007</v>
      </c>
    </row>
    <row r="61" spans="1:9" ht="29.25" customHeight="1" x14ac:dyDescent="0.25">
      <c r="A61" s="53" t="s">
        <v>54</v>
      </c>
      <c r="B61" s="47">
        <v>58961152</v>
      </c>
      <c r="C61" s="48">
        <f>SUM(E61:I61)</f>
        <v>109658699.40000001</v>
      </c>
      <c r="D61" s="47">
        <v>51187716</v>
      </c>
      <c r="E61" s="74">
        <v>0</v>
      </c>
      <c r="F61" s="48"/>
      <c r="G61" s="48">
        <v>109658699.40000001</v>
      </c>
      <c r="H61" s="48"/>
      <c r="I61" s="48"/>
    </row>
    <row r="62" spans="1:9" ht="25.5" x14ac:dyDescent="0.25">
      <c r="A62" s="46" t="s">
        <v>55</v>
      </c>
      <c r="B62" s="47">
        <v>229988760</v>
      </c>
      <c r="C62" s="48">
        <f>SUM(E62:I62)</f>
        <v>75993739.370000005</v>
      </c>
      <c r="D62" s="47">
        <v>737179738</v>
      </c>
      <c r="E62" s="47">
        <v>0</v>
      </c>
      <c r="F62" s="48">
        <v>2745376.2</v>
      </c>
      <c r="G62" s="48">
        <v>19811342.800000001</v>
      </c>
      <c r="H62" s="48">
        <v>46924680.609999999</v>
      </c>
      <c r="I62" s="48">
        <v>6512339.7599999998</v>
      </c>
    </row>
    <row r="63" spans="1:9" ht="14.25" customHeight="1" x14ac:dyDescent="0.25">
      <c r="A63" s="46" t="s">
        <v>56</v>
      </c>
      <c r="B63" s="47">
        <v>8977444</v>
      </c>
      <c r="C63" s="48">
        <f>SUM(E63:I63)</f>
        <v>657024</v>
      </c>
      <c r="D63" s="47">
        <v>9938634</v>
      </c>
      <c r="E63" s="47">
        <v>0</v>
      </c>
      <c r="F63" s="48">
        <v>540204</v>
      </c>
      <c r="G63" s="48"/>
      <c r="H63" s="48"/>
      <c r="I63" s="48">
        <v>116820</v>
      </c>
    </row>
    <row r="64" spans="1:9" ht="14.25" customHeight="1" x14ac:dyDescent="0.25">
      <c r="A64" s="46" t="s">
        <v>57</v>
      </c>
      <c r="B64" s="47"/>
      <c r="C64" s="48">
        <f>SUM(E64:I64)</f>
        <v>0</v>
      </c>
      <c r="D64" s="47"/>
      <c r="E64" s="47">
        <v>0</v>
      </c>
      <c r="F64" s="48"/>
      <c r="G64" s="49"/>
      <c r="H64" s="48"/>
      <c r="I64" s="48"/>
    </row>
    <row r="65" spans="1:9" ht="13.5" customHeight="1" x14ac:dyDescent="0.25">
      <c r="A65" s="46" t="s">
        <v>58</v>
      </c>
      <c r="B65" s="47">
        <v>12057165</v>
      </c>
      <c r="C65" s="48">
        <f>SUM(E65:I65)</f>
        <v>0</v>
      </c>
      <c r="D65" s="47">
        <v>14599999</v>
      </c>
      <c r="E65" s="47">
        <v>0</v>
      </c>
      <c r="F65" s="48"/>
      <c r="G65" s="48"/>
      <c r="H65" s="48"/>
      <c r="I65" s="48"/>
    </row>
    <row r="66" spans="1:9" ht="34.5" customHeight="1" x14ac:dyDescent="0.25">
      <c r="A66" s="46" t="s">
        <v>59</v>
      </c>
      <c r="B66" s="47">
        <v>100000000</v>
      </c>
      <c r="C66" s="48">
        <f>SUM(E66:I66)</f>
        <v>0</v>
      </c>
      <c r="D66" s="47">
        <v>50000000</v>
      </c>
      <c r="E66" s="47">
        <v>0</v>
      </c>
      <c r="F66" s="48"/>
      <c r="G66" s="48"/>
      <c r="H66" s="48"/>
      <c r="I66" s="49"/>
    </row>
    <row r="67" spans="1:9" ht="11.25" customHeight="1" x14ac:dyDescent="0.25">
      <c r="A67" s="46"/>
      <c r="B67" s="46"/>
      <c r="C67" s="45">
        <f>SUM(E67:I67)</f>
        <v>0</v>
      </c>
      <c r="D67" s="46"/>
      <c r="E67" s="47"/>
      <c r="F67" s="48"/>
      <c r="G67" s="48"/>
      <c r="H67" s="49"/>
      <c r="I67" s="49"/>
    </row>
    <row r="68" spans="1:9" ht="15" x14ac:dyDescent="0.25">
      <c r="A68" s="43" t="s">
        <v>60</v>
      </c>
      <c r="B68" s="44">
        <f>SUM(B69:B72)</f>
        <v>5511812385</v>
      </c>
      <c r="C68" s="45">
        <f>SUM(E68:I68)</f>
        <v>921854979.92000008</v>
      </c>
      <c r="D68" s="44">
        <f>SUM(D69:D72)</f>
        <v>6408426255</v>
      </c>
      <c r="E68" s="44">
        <f>SUM(E69:E71)</f>
        <v>0</v>
      </c>
      <c r="F68" s="44">
        <f>SUM(F69:F72)</f>
        <v>18018606.940000001</v>
      </c>
      <c r="G68" s="44">
        <f t="shared" ref="G68:I68" si="5">SUM(G69:G71)</f>
        <v>7131061.9299999997</v>
      </c>
      <c r="H68" s="44">
        <f t="shared" si="5"/>
        <v>328076526.50999999</v>
      </c>
      <c r="I68" s="44">
        <f t="shared" si="5"/>
        <v>568628784.54000008</v>
      </c>
    </row>
    <row r="69" spans="1:9" ht="16.5" customHeight="1" x14ac:dyDescent="0.25">
      <c r="A69" s="46" t="s">
        <v>61</v>
      </c>
      <c r="B69" s="47"/>
      <c r="C69" s="48">
        <f>SUM(E69:I69)</f>
        <v>32206730.379999999</v>
      </c>
      <c r="D69" s="47">
        <v>71250000</v>
      </c>
      <c r="E69" s="47">
        <v>0</v>
      </c>
      <c r="F69" s="48">
        <v>0</v>
      </c>
      <c r="G69" s="48"/>
      <c r="H69" s="48"/>
      <c r="I69" s="48">
        <v>32206730.379999999</v>
      </c>
    </row>
    <row r="70" spans="1:9" ht="13.5" customHeight="1" x14ac:dyDescent="0.25">
      <c r="A70" s="46" t="s">
        <v>62</v>
      </c>
      <c r="B70" s="47">
        <v>5511812385</v>
      </c>
      <c r="C70" s="48">
        <f>SUM(E70:I70)</f>
        <v>889648249.53999996</v>
      </c>
      <c r="D70" s="47">
        <v>6337176255</v>
      </c>
      <c r="E70" s="47">
        <v>0</v>
      </c>
      <c r="F70" s="48">
        <v>18018606.940000001</v>
      </c>
      <c r="G70" s="48">
        <v>7131061.9299999997</v>
      </c>
      <c r="H70" s="48">
        <v>328076526.50999999</v>
      </c>
      <c r="I70" s="48">
        <v>536422054.16000003</v>
      </c>
    </row>
    <row r="71" spans="1:9" ht="15.75" customHeight="1" x14ac:dyDescent="0.25">
      <c r="A71" s="46" t="s">
        <v>63</v>
      </c>
      <c r="B71" s="46"/>
      <c r="C71" s="45">
        <f>SUM(E71:I71)</f>
        <v>0</v>
      </c>
      <c r="D71" s="46"/>
      <c r="E71" s="47">
        <v>0</v>
      </c>
      <c r="F71" s="48"/>
      <c r="G71" s="48"/>
      <c r="H71" s="49"/>
      <c r="I71" s="48"/>
    </row>
    <row r="72" spans="1:9" ht="30.75" customHeight="1" x14ac:dyDescent="0.25">
      <c r="A72" s="46" t="s">
        <v>64</v>
      </c>
      <c r="B72" s="46"/>
      <c r="C72" s="45">
        <f>SUM(E72:I72)</f>
        <v>0</v>
      </c>
      <c r="D72" s="46"/>
      <c r="E72" s="47">
        <v>0</v>
      </c>
      <c r="F72" s="48"/>
      <c r="G72" s="48"/>
      <c r="H72" s="49"/>
      <c r="I72" s="49"/>
    </row>
    <row r="73" spans="1:9" ht="25.5" x14ac:dyDescent="0.25">
      <c r="A73" s="43" t="s">
        <v>65</v>
      </c>
      <c r="B73" s="43"/>
      <c r="C73" s="45">
        <f>SUM(E73:I73)</f>
        <v>0</v>
      </c>
      <c r="D73" s="43"/>
      <c r="E73" s="44">
        <f>+SUM(E74:E75)</f>
        <v>0</v>
      </c>
      <c r="F73" s="44"/>
      <c r="G73" s="44"/>
      <c r="H73" s="44"/>
      <c r="I73" s="44"/>
    </row>
    <row r="74" spans="1:9" ht="15" x14ac:dyDescent="0.25">
      <c r="A74" s="46" t="s">
        <v>66</v>
      </c>
      <c r="B74" s="46"/>
      <c r="C74" s="45">
        <f>SUM(E74:I74)</f>
        <v>0</v>
      </c>
      <c r="D74" s="46"/>
      <c r="E74" s="47">
        <v>0</v>
      </c>
      <c r="F74" s="48"/>
      <c r="G74" s="48"/>
      <c r="H74" s="49"/>
      <c r="I74" s="49"/>
    </row>
    <row r="75" spans="1:9" ht="27" customHeight="1" x14ac:dyDescent="0.25">
      <c r="A75" s="46" t="s">
        <v>67</v>
      </c>
      <c r="B75" s="46"/>
      <c r="C75" s="45">
        <f>SUM(E75:I75)</f>
        <v>0</v>
      </c>
      <c r="D75" s="46"/>
      <c r="E75" s="47">
        <v>0</v>
      </c>
      <c r="F75" s="48"/>
      <c r="G75" s="48"/>
      <c r="H75" s="49"/>
      <c r="I75" s="49"/>
    </row>
    <row r="76" spans="1:9" ht="24" hidden="1" customHeight="1" x14ac:dyDescent="0.25">
      <c r="A76" s="46"/>
      <c r="B76" s="46"/>
      <c r="C76" s="45">
        <f>SUM(E76:I76)</f>
        <v>0</v>
      </c>
      <c r="D76" s="46"/>
      <c r="E76" s="47"/>
      <c r="F76" s="48"/>
      <c r="G76" s="48"/>
      <c r="H76" s="49"/>
      <c r="I76" s="49"/>
    </row>
    <row r="77" spans="1:9" ht="15" x14ac:dyDescent="0.25">
      <c r="A77" s="43" t="s">
        <v>68</v>
      </c>
      <c r="B77" s="43"/>
      <c r="C77" s="45">
        <f>SUM(E77:I77)</f>
        <v>0</v>
      </c>
      <c r="D77" s="43"/>
      <c r="E77" s="44">
        <f t="shared" ref="E77" si="6">SUM(E78:E81)</f>
        <v>0</v>
      </c>
      <c r="F77" s="44"/>
      <c r="G77" s="44"/>
      <c r="H77" s="44"/>
      <c r="I77" s="44"/>
    </row>
    <row r="78" spans="1:9" ht="15" x14ac:dyDescent="0.25">
      <c r="A78" s="46" t="s">
        <v>70</v>
      </c>
      <c r="B78" s="46"/>
      <c r="C78" s="45">
        <f>SUM(E78:I78)</f>
        <v>0</v>
      </c>
      <c r="D78" s="46"/>
      <c r="E78" s="47">
        <v>0</v>
      </c>
      <c r="F78" s="48"/>
      <c r="G78" s="48"/>
      <c r="H78" s="49"/>
      <c r="I78" s="49"/>
    </row>
    <row r="79" spans="1:9" ht="21" customHeight="1" x14ac:dyDescent="0.25">
      <c r="A79" s="46" t="s">
        <v>71</v>
      </c>
      <c r="B79" s="46"/>
      <c r="C79" s="45">
        <f>SUM(E79:I79)</f>
        <v>0</v>
      </c>
      <c r="D79" s="46"/>
      <c r="E79" s="47">
        <v>0</v>
      </c>
      <c r="F79" s="48"/>
      <c r="G79" s="48"/>
      <c r="H79" s="49"/>
      <c r="I79" s="49"/>
    </row>
    <row r="80" spans="1:9" ht="25.5" customHeight="1" x14ac:dyDescent="0.25">
      <c r="A80" s="46" t="s">
        <v>72</v>
      </c>
      <c r="B80" s="46"/>
      <c r="C80" s="45">
        <f>SUM(E80:I80)</f>
        <v>0</v>
      </c>
      <c r="D80" s="46"/>
      <c r="E80" s="47">
        <v>0</v>
      </c>
      <c r="F80" s="48"/>
      <c r="G80" s="48"/>
      <c r="H80" s="49"/>
      <c r="I80" s="49"/>
    </row>
    <row r="81" spans="1:9" ht="15" customHeight="1" x14ac:dyDescent="0.25">
      <c r="A81" s="46" t="s">
        <v>101</v>
      </c>
      <c r="B81" s="46"/>
      <c r="C81" s="45">
        <f>SUM(E81:I81)</f>
        <v>0</v>
      </c>
      <c r="D81" s="46"/>
      <c r="E81" s="47">
        <v>0</v>
      </c>
      <c r="F81" s="48"/>
      <c r="G81" s="48"/>
      <c r="H81" s="48"/>
      <c r="I81" s="48"/>
    </row>
    <row r="82" spans="1:9" ht="17.25" customHeight="1" x14ac:dyDescent="0.25">
      <c r="A82" s="54" t="s">
        <v>73</v>
      </c>
      <c r="B82" s="55">
        <v>10616533687</v>
      </c>
      <c r="C82" s="55">
        <f>SUM(E82:I82)</f>
        <v>2893332669.98</v>
      </c>
      <c r="D82" s="56">
        <f t="shared" ref="D82:I82" si="7">+D77+D73+D68+D57+D48+D40+D29+D18+D11</f>
        <v>12508533745</v>
      </c>
      <c r="E82" s="56">
        <f t="shared" si="7"/>
        <v>274670968.26999998</v>
      </c>
      <c r="F82" s="56">
        <f>+F77+F73+F68+F57+F48+F40+F29+F18+F11</f>
        <v>341823736.70999998</v>
      </c>
      <c r="G82" s="56">
        <f t="shared" si="7"/>
        <v>519210480.98999995</v>
      </c>
      <c r="H82" s="56">
        <f t="shared" si="7"/>
        <v>786832203.19000006</v>
      </c>
      <c r="I82" s="56">
        <f t="shared" si="7"/>
        <v>970795280.81999993</v>
      </c>
    </row>
    <row r="83" spans="1:9" ht="3.75" customHeight="1" x14ac:dyDescent="0.25">
      <c r="A83" s="53"/>
      <c r="B83" s="53"/>
      <c r="C83" s="45">
        <f>SUM(E83:I83)</f>
        <v>0</v>
      </c>
      <c r="D83" s="53"/>
      <c r="E83" s="47"/>
      <c r="F83" s="48"/>
      <c r="G83" s="48"/>
      <c r="H83" s="49"/>
      <c r="I83" s="49"/>
    </row>
    <row r="84" spans="1:9" ht="22.5" customHeight="1" x14ac:dyDescent="0.25">
      <c r="A84" s="43" t="s">
        <v>74</v>
      </c>
      <c r="B84" s="45">
        <f>+B88</f>
        <v>227000000</v>
      </c>
      <c r="C84" s="45">
        <f>SUM(E84:I84)</f>
        <v>0</v>
      </c>
      <c r="D84" s="45">
        <f>+D88</f>
        <v>511797305</v>
      </c>
      <c r="E84" s="44">
        <f>+E88</f>
        <v>0</v>
      </c>
      <c r="F84" s="44">
        <f>+F88</f>
        <v>0</v>
      </c>
      <c r="G84" s="44">
        <f>+G88</f>
        <v>0</v>
      </c>
      <c r="H84" s="44">
        <f>+H88</f>
        <v>0</v>
      </c>
      <c r="I84" s="44">
        <f t="shared" ref="I84" si="8">+I88</f>
        <v>0</v>
      </c>
    </row>
    <row r="85" spans="1:9" ht="15" x14ac:dyDescent="0.25">
      <c r="A85" s="57" t="s">
        <v>75</v>
      </c>
      <c r="B85" s="44"/>
      <c r="C85" s="45">
        <f>SUM(E85:I85)</f>
        <v>0</v>
      </c>
      <c r="D85" s="44"/>
      <c r="E85" s="44">
        <f>+SUM(E86:E87)</f>
        <v>0</v>
      </c>
      <c r="F85" s="44">
        <f t="shared" ref="F85:I85" si="9">+SUM(F86:F87)</f>
        <v>0</v>
      </c>
      <c r="G85" s="44">
        <f t="shared" si="9"/>
        <v>0</v>
      </c>
      <c r="H85" s="44">
        <f t="shared" si="9"/>
        <v>0</v>
      </c>
      <c r="I85" s="44">
        <f t="shared" si="9"/>
        <v>0</v>
      </c>
    </row>
    <row r="86" spans="1:9" ht="34.5" customHeight="1" x14ac:dyDescent="0.25">
      <c r="A86" s="46" t="s">
        <v>76</v>
      </c>
      <c r="B86" s="47"/>
      <c r="C86" s="48">
        <f>SUM(E86:I86)</f>
        <v>0</v>
      </c>
      <c r="D86" s="47"/>
      <c r="E86" s="47">
        <v>0</v>
      </c>
      <c r="F86" s="48">
        <v>0</v>
      </c>
      <c r="G86" s="48"/>
      <c r="H86" s="49"/>
      <c r="I86" s="49"/>
    </row>
    <row r="87" spans="1:9" ht="27" customHeight="1" x14ac:dyDescent="0.25">
      <c r="A87" s="46" t="s">
        <v>77</v>
      </c>
      <c r="B87" s="47"/>
      <c r="C87" s="45">
        <f>SUM(E87:I87)</f>
        <v>0</v>
      </c>
      <c r="D87" s="47"/>
      <c r="E87" s="47">
        <v>0</v>
      </c>
      <c r="F87" s="48">
        <v>0</v>
      </c>
      <c r="G87" s="48"/>
      <c r="H87" s="49"/>
      <c r="I87" s="49"/>
    </row>
    <row r="88" spans="1:9" ht="15" x14ac:dyDescent="0.25">
      <c r="A88" s="57" t="s">
        <v>78</v>
      </c>
      <c r="B88" s="44">
        <f>+B89</f>
        <v>227000000</v>
      </c>
      <c r="C88" s="48">
        <f>SUM(E88:I88)</f>
        <v>0</v>
      </c>
      <c r="D88" s="44">
        <f>+D89</f>
        <v>511797305</v>
      </c>
      <c r="E88" s="45">
        <f>SUM(E89:E90)</f>
        <v>0</v>
      </c>
      <c r="F88" s="45">
        <f>+F89</f>
        <v>0</v>
      </c>
      <c r="G88" s="45">
        <f>+G89</f>
        <v>0</v>
      </c>
      <c r="H88" s="45">
        <f>+H89</f>
        <v>0</v>
      </c>
      <c r="I88" s="45">
        <f>+I89</f>
        <v>0</v>
      </c>
    </row>
    <row r="89" spans="1:9" ht="19.5" customHeight="1" x14ac:dyDescent="0.25">
      <c r="A89" s="46" t="s">
        <v>79</v>
      </c>
      <c r="B89" s="47">
        <v>227000000</v>
      </c>
      <c r="C89" s="48">
        <f>SUM(E89:I89)</f>
        <v>0</v>
      </c>
      <c r="D89" s="47">
        <v>511797305</v>
      </c>
      <c r="E89" s="47"/>
      <c r="F89" s="48"/>
      <c r="G89" s="48"/>
      <c r="H89" s="48"/>
      <c r="I89" s="48"/>
    </row>
    <row r="90" spans="1:9" ht="12.75" customHeight="1" x14ac:dyDescent="0.25">
      <c r="A90" s="46" t="s">
        <v>80</v>
      </c>
      <c r="B90" s="47"/>
      <c r="C90" s="48">
        <f>SUM(E90:I90)</f>
        <v>0</v>
      </c>
      <c r="D90" s="47"/>
      <c r="E90" s="47"/>
      <c r="F90" s="48"/>
      <c r="G90" s="48"/>
      <c r="H90" s="49"/>
      <c r="I90" s="49"/>
    </row>
    <row r="91" spans="1:9" ht="15" x14ac:dyDescent="0.25">
      <c r="A91" s="57" t="s">
        <v>81</v>
      </c>
      <c r="B91" s="44">
        <v>0</v>
      </c>
      <c r="C91" s="48" t="e">
        <f>+#REF!</f>
        <v>#REF!</v>
      </c>
      <c r="D91" s="44">
        <v>0</v>
      </c>
      <c r="E91" s="44"/>
      <c r="F91" s="44"/>
      <c r="G91" s="44"/>
      <c r="H91" s="44"/>
      <c r="I91" s="44"/>
    </row>
    <row r="92" spans="1:9" ht="25.5" x14ac:dyDescent="0.25">
      <c r="A92" s="46" t="s">
        <v>82</v>
      </c>
      <c r="B92" s="47">
        <v>0</v>
      </c>
      <c r="C92" s="48"/>
      <c r="D92" s="47">
        <v>0</v>
      </c>
      <c r="E92" s="44"/>
      <c r="F92" s="44"/>
      <c r="G92" s="44"/>
      <c r="H92" s="44"/>
      <c r="I92" s="44"/>
    </row>
    <row r="93" spans="1:9" ht="24" hidden="1" customHeight="1" x14ac:dyDescent="0.25">
      <c r="A93" s="46"/>
      <c r="B93" s="56">
        <f>+B88+B91</f>
        <v>227000000</v>
      </c>
      <c r="C93" s="48" t="e">
        <f>+#REF!</f>
        <v>#REF!</v>
      </c>
      <c r="D93" s="56">
        <f>+D88+D91</f>
        <v>511797305</v>
      </c>
      <c r="E93" s="47"/>
      <c r="F93" s="48"/>
      <c r="G93" s="48"/>
      <c r="H93" s="49"/>
      <c r="I93" s="49"/>
    </row>
    <row r="94" spans="1:9" ht="17.25" customHeight="1" x14ac:dyDescent="0.25">
      <c r="A94" s="54" t="s">
        <v>83</v>
      </c>
      <c r="B94" s="56">
        <v>227000000</v>
      </c>
      <c r="C94" s="56" t="e">
        <f>+C91+C88+C85</f>
        <v>#REF!</v>
      </c>
      <c r="D94" s="56">
        <f>+D91+D88</f>
        <v>511797305</v>
      </c>
      <c r="E94" s="56">
        <f>+E91+E88</f>
        <v>0</v>
      </c>
      <c r="F94" s="56">
        <f>+F84</f>
        <v>0</v>
      </c>
      <c r="G94" s="56">
        <f>+G91+G88</f>
        <v>0</v>
      </c>
      <c r="H94" s="56">
        <f>+H91+H88</f>
        <v>0</v>
      </c>
      <c r="I94" s="56">
        <f>+I91+I88</f>
        <v>0</v>
      </c>
    </row>
    <row r="95" spans="1:9" ht="12" customHeight="1" x14ac:dyDescent="0.25">
      <c r="A95" s="49"/>
      <c r="B95" s="49"/>
      <c r="C95" s="49"/>
      <c r="D95" s="49"/>
      <c r="E95" s="48"/>
      <c r="F95" s="48"/>
      <c r="G95" s="48"/>
      <c r="H95" s="49"/>
      <c r="I95" s="49"/>
    </row>
    <row r="96" spans="1:9" ht="21" customHeight="1" x14ac:dyDescent="0.25">
      <c r="A96" s="58" t="s">
        <v>84</v>
      </c>
      <c r="B96" s="59">
        <v>10843533687</v>
      </c>
      <c r="C96" s="59">
        <f>SUM(E96:I96)</f>
        <v>2893332669.98</v>
      </c>
      <c r="D96" s="59">
        <f>+D94+D82</f>
        <v>13020331050</v>
      </c>
      <c r="E96" s="59">
        <f>+E94+E82</f>
        <v>274670968.26999998</v>
      </c>
      <c r="F96" s="59">
        <f>+F94+F82</f>
        <v>341823736.70999998</v>
      </c>
      <c r="G96" s="59">
        <f t="shared" ref="G96:I96" si="10">+G94+G82</f>
        <v>519210480.98999995</v>
      </c>
      <c r="H96" s="59">
        <f t="shared" si="10"/>
        <v>786832203.19000006</v>
      </c>
      <c r="I96" s="59">
        <f t="shared" si="10"/>
        <v>970795280.81999993</v>
      </c>
    </row>
    <row r="97" spans="1:9" ht="16.5" customHeight="1" x14ac:dyDescent="0.25">
      <c r="A97" s="49" t="s">
        <v>112</v>
      </c>
      <c r="B97" s="49"/>
      <c r="C97" s="75"/>
      <c r="D97" s="75"/>
      <c r="E97" s="52"/>
      <c r="F97" s="48"/>
      <c r="G97" s="48"/>
      <c r="H97" s="48"/>
      <c r="I97" s="71"/>
    </row>
    <row r="98" spans="1:9" ht="12.75" customHeight="1" x14ac:dyDescent="0.25">
      <c r="A98" s="49" t="s">
        <v>113</v>
      </c>
      <c r="B98" s="49"/>
      <c r="C98" s="49"/>
      <c r="D98" s="49"/>
      <c r="E98" s="48"/>
      <c r="F98" s="48"/>
      <c r="G98" s="48"/>
      <c r="H98" s="48"/>
      <c r="I98" s="76"/>
    </row>
    <row r="99" spans="1:9" ht="15" customHeight="1" x14ac:dyDescent="0.25"/>
    <row r="100" spans="1:9" ht="15" customHeight="1" x14ac:dyDescent="0.25"/>
    <row r="101" spans="1:9" ht="15" customHeight="1" x14ac:dyDescent="0.25">
      <c r="E101" s="60" t="s">
        <v>108</v>
      </c>
    </row>
    <row r="102" spans="1:9" ht="13.5" customHeight="1" x14ac:dyDescent="0.25"/>
    <row r="103" spans="1:9" ht="12.75" customHeight="1" x14ac:dyDescent="0.25">
      <c r="E103" s="78"/>
      <c r="F103" s="78"/>
      <c r="G103" s="78"/>
      <c r="H103" s="78"/>
      <c r="I103" s="62"/>
    </row>
    <row r="104" spans="1:9" ht="3.75" customHeight="1" x14ac:dyDescent="0.25">
      <c r="A104" s="33"/>
      <c r="B104" s="33"/>
      <c r="E104" s="62"/>
      <c r="F104" s="62"/>
      <c r="G104" s="62"/>
      <c r="H104" s="62"/>
      <c r="I104" s="62"/>
    </row>
    <row r="105" spans="1:9" x14ac:dyDescent="0.25">
      <c r="A105" s="34" t="s">
        <v>103</v>
      </c>
      <c r="B105" s="34"/>
      <c r="C105" s="32"/>
      <c r="D105" s="32"/>
      <c r="E105" s="64"/>
      <c r="F105" s="64"/>
      <c r="H105" s="62"/>
      <c r="I105" s="62"/>
    </row>
    <row r="106" spans="1:9" x14ac:dyDescent="0.25">
      <c r="A106" s="39" t="s">
        <v>104</v>
      </c>
      <c r="B106" s="34"/>
      <c r="C106" s="32"/>
      <c r="D106" s="32"/>
      <c r="E106" s="39" t="s">
        <v>102</v>
      </c>
      <c r="F106" s="61"/>
      <c r="G106" s="61"/>
      <c r="H106" s="61"/>
      <c r="I106" s="61"/>
    </row>
    <row r="107" spans="1:9" x14ac:dyDescent="0.25">
      <c r="A107" s="39"/>
      <c r="B107" s="34"/>
      <c r="C107" s="32"/>
      <c r="D107" s="32"/>
      <c r="F107" s="61"/>
      <c r="G107" s="61"/>
      <c r="H107" s="61"/>
      <c r="I107" s="61"/>
    </row>
    <row r="108" spans="1:9" x14ac:dyDescent="0.25">
      <c r="A108" s="39"/>
      <c r="B108" s="34"/>
      <c r="C108" s="32"/>
      <c r="D108" s="32"/>
      <c r="F108" s="61"/>
      <c r="G108" s="61"/>
      <c r="H108" s="61"/>
      <c r="I108" s="61"/>
    </row>
    <row r="109" spans="1:9" x14ac:dyDescent="0.25">
      <c r="A109" s="34"/>
      <c r="B109" s="34"/>
      <c r="C109" s="32"/>
      <c r="D109" s="32"/>
      <c r="E109" s="61"/>
      <c r="F109" s="61"/>
      <c r="H109" s="61"/>
      <c r="I109" s="61"/>
    </row>
    <row r="110" spans="1:9" ht="9.75" customHeight="1" x14ac:dyDescent="0.25">
      <c r="A110" s="34"/>
      <c r="B110" s="34"/>
      <c r="C110" s="32"/>
      <c r="D110" s="32"/>
      <c r="E110" s="61"/>
      <c r="F110" s="61"/>
      <c r="G110" s="61"/>
      <c r="H110" s="62"/>
      <c r="I110" s="62"/>
    </row>
    <row r="111" spans="1:9" ht="12" customHeight="1" x14ac:dyDescent="0.25">
      <c r="A111" s="68" t="s">
        <v>106</v>
      </c>
      <c r="B111" s="35"/>
      <c r="C111" s="31"/>
      <c r="D111" s="31"/>
      <c r="E111" s="79" t="s">
        <v>105</v>
      </c>
      <c r="F111" s="79"/>
      <c r="G111" s="79"/>
      <c r="H111" s="79"/>
      <c r="I111" s="79"/>
    </row>
    <row r="112" spans="1:9" ht="27.75" customHeight="1" x14ac:dyDescent="0.25">
      <c r="A112" s="67" t="s">
        <v>107</v>
      </c>
      <c r="B112" s="35"/>
      <c r="E112" s="80" t="s">
        <v>111</v>
      </c>
      <c r="F112" s="80"/>
      <c r="G112" s="80"/>
      <c r="H112" s="80"/>
      <c r="I112" s="80"/>
    </row>
    <row r="113" spans="1:9" ht="23.25" customHeight="1" x14ac:dyDescent="0.25">
      <c r="B113" s="34"/>
      <c r="C113" s="32"/>
      <c r="D113" s="32"/>
    </row>
    <row r="114" spans="1:9" ht="13.5" customHeight="1" x14ac:dyDescent="0.25">
      <c r="A114" s="40"/>
      <c r="C114" s="32"/>
      <c r="D114" s="32"/>
      <c r="E114" s="62"/>
      <c r="F114" s="62"/>
      <c r="G114" s="62"/>
      <c r="H114" s="62"/>
      <c r="I114" s="62"/>
    </row>
    <row r="115" spans="1:9" ht="24" hidden="1" customHeight="1" x14ac:dyDescent="0.25">
      <c r="A115" s="34"/>
      <c r="B115" s="34"/>
      <c r="C115" s="34"/>
      <c r="D115" s="34"/>
      <c r="E115" s="65"/>
      <c r="F115" s="65"/>
      <c r="G115" s="65"/>
      <c r="H115" s="65"/>
      <c r="I115" s="63"/>
    </row>
    <row r="116" spans="1:9" ht="13.5" customHeight="1" x14ac:dyDescent="0.25">
      <c r="A116" s="36"/>
      <c r="B116" s="36"/>
      <c r="C116" s="36"/>
      <c r="D116" s="36"/>
      <c r="E116" s="66"/>
      <c r="F116" s="66"/>
      <c r="G116" s="66"/>
      <c r="H116" s="66"/>
      <c r="I116" s="66"/>
    </row>
    <row r="117" spans="1:9" ht="11.25" customHeight="1" x14ac:dyDescent="0.25">
      <c r="A117" s="36"/>
      <c r="B117" s="36"/>
      <c r="C117" s="36"/>
      <c r="D117" s="36"/>
      <c r="E117" s="66"/>
      <c r="F117" s="66"/>
      <c r="G117" s="63"/>
      <c r="H117" s="63"/>
      <c r="I117" s="63"/>
    </row>
    <row r="118" spans="1:9" ht="12.75" customHeight="1" x14ac:dyDescent="0.25">
      <c r="A118" s="36"/>
      <c r="B118" s="36"/>
      <c r="C118" s="34"/>
      <c r="D118" s="34"/>
      <c r="E118" s="65"/>
      <c r="F118" s="65"/>
      <c r="G118" s="65"/>
      <c r="H118" s="65"/>
      <c r="I118" s="63"/>
    </row>
    <row r="119" spans="1:9" ht="24" hidden="1" customHeight="1" x14ac:dyDescent="0.25">
      <c r="A119" s="36"/>
      <c r="B119" s="36"/>
      <c r="C119" s="34"/>
      <c r="D119" s="34"/>
      <c r="E119" s="65"/>
      <c r="F119" s="65"/>
      <c r="G119" s="65"/>
      <c r="H119" s="65"/>
      <c r="I119" s="63"/>
    </row>
    <row r="120" spans="1:9" ht="24" hidden="1" customHeight="1" x14ac:dyDescent="0.25">
      <c r="A120" s="36"/>
      <c r="B120" s="36"/>
      <c r="C120" s="36"/>
      <c r="D120" s="36"/>
      <c r="E120" s="61"/>
      <c r="F120" s="61"/>
      <c r="G120" s="61"/>
      <c r="H120" s="61"/>
      <c r="I120" s="66"/>
    </row>
    <row r="121" spans="1:9" x14ac:dyDescent="0.25">
      <c r="A121" s="77"/>
      <c r="B121" s="77"/>
      <c r="C121" s="77"/>
      <c r="D121" s="77"/>
      <c r="E121" s="77"/>
      <c r="F121" s="63"/>
      <c r="G121" s="63"/>
      <c r="H121" s="63"/>
      <c r="I121" s="63"/>
    </row>
    <row r="122" spans="1:9" x14ac:dyDescent="0.25">
      <c r="A122" s="77"/>
      <c r="B122" s="77"/>
      <c r="C122" s="77"/>
      <c r="D122" s="77"/>
      <c r="E122" s="77"/>
      <c r="F122" s="63"/>
      <c r="G122" s="63"/>
      <c r="H122" s="63"/>
      <c r="I122" s="63"/>
    </row>
    <row r="123" spans="1:9" ht="15" customHeight="1" x14ac:dyDescent="0.25">
      <c r="A123" s="37"/>
    </row>
    <row r="124" spans="1:9" x14ac:dyDescent="0.25">
      <c r="A124" s="38"/>
      <c r="B124" s="37"/>
    </row>
    <row r="129" spans="9:9" x14ac:dyDescent="0.25">
      <c r="I129" s="60"/>
    </row>
    <row r="130" spans="9:9" x14ac:dyDescent="0.25">
      <c r="I130" s="60"/>
    </row>
    <row r="131" spans="9:9" x14ac:dyDescent="0.25">
      <c r="I131" s="62"/>
    </row>
    <row r="132" spans="9:9" x14ac:dyDescent="0.25">
      <c r="I132" s="61"/>
    </row>
    <row r="133" spans="9:9" x14ac:dyDescent="0.25">
      <c r="I133" s="61"/>
    </row>
    <row r="134" spans="9:9" x14ac:dyDescent="0.25">
      <c r="I134" s="62"/>
    </row>
    <row r="135" spans="9:9" x14ac:dyDescent="0.25">
      <c r="I135" s="61"/>
    </row>
    <row r="136" spans="9:9" x14ac:dyDescent="0.25">
      <c r="I136" s="62"/>
    </row>
    <row r="137" spans="9:9" x14ac:dyDescent="0.25">
      <c r="I137" s="62"/>
    </row>
    <row r="138" spans="9:9" x14ac:dyDescent="0.25">
      <c r="I138" s="62"/>
    </row>
  </sheetData>
  <mergeCells count="11">
    <mergeCell ref="A7:I7"/>
    <mergeCell ref="A2:I2"/>
    <mergeCell ref="A3:I3"/>
    <mergeCell ref="A4:I4"/>
    <mergeCell ref="A5:I5"/>
    <mergeCell ref="A6:I6"/>
    <mergeCell ref="A122:E122"/>
    <mergeCell ref="E103:H103"/>
    <mergeCell ref="E111:I111"/>
    <mergeCell ref="E112:I112"/>
    <mergeCell ref="A121:E121"/>
  </mergeCells>
  <printOptions horizontalCentered="1"/>
  <pageMargins left="0.23622047244094491" right="0.23622047244094491" top="0.43307086614173229" bottom="0.27559055118110237" header="0.27559055118110237" footer="0.23622047244094491"/>
  <pageSetup scale="79" fitToHeight="0" orientation="portrait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Elaine Garcia Munoz</cp:lastModifiedBy>
  <cp:lastPrinted>2026-06-01T15:23:19Z</cp:lastPrinted>
  <dcterms:created xsi:type="dcterms:W3CDTF">2023-01-10T15:04:40Z</dcterms:created>
  <dcterms:modified xsi:type="dcterms:W3CDTF">2026-06-01T15:25:25Z</dcterms:modified>
</cp:coreProperties>
</file>